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iginda\Desktop\bilans publikacja 2024\"/>
    </mc:Choice>
  </mc:AlternateContent>
  <xr:revisionPtr revIDLastSave="0" documentId="13_ncr:1_{05F976B5-9076-482B-8997-E02344CD8824}" xr6:coauthVersionLast="36" xr6:coauthVersionMax="36" xr10:uidLastSave="{00000000-0000-0000-0000-000000000000}"/>
  <bookViews>
    <workbookView xWindow="-120" yWindow="-120" windowWidth="29040" windowHeight="15720" tabRatio="728" firstSheet="1" activeTab="4" xr2:uid="{00000000-000D-0000-FFFF-FFFF00000000}"/>
  </bookViews>
  <sheets>
    <sheet name="BExRepositorySheet" sheetId="2" state="veryHidden" r:id="rId1"/>
    <sheet name="BILANS" sheetId="111" r:id="rId2"/>
    <sheet name="RZiS" sheetId="112" r:id="rId3"/>
    <sheet name="ZZwFJ" sheetId="110" r:id="rId4"/>
    <sheet name="NOTY" sheetId="109" r:id="rId5"/>
  </sheets>
  <definedNames>
    <definedName name="_xlnm.Print_Area" localSheetId="4">NOTY!$A$1:$I$692</definedName>
  </definedNames>
  <calcPr calcId="191029"/>
  <customWorkbookViews>
    <customWorkbookView name="Buczyńska Agnieszka - Widok osobisty" guid="{DE9178B7-7BAA-4669-9575-43FAD4CFD495}" mergeInterval="0" personalView="1" maximized="1" windowWidth="1596" windowHeight="665" tabRatio="599" activeSheetId="12"/>
    <customWorkbookView name="atyrakowska - Widok osobisty" guid="{17151551-8460-47BF-8C20-7FE2DB216614}" mergeInterval="0" personalView="1" maximized="1" windowWidth="1276" windowHeight="852" tabRatio="599" activeSheetId="1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40" i="109" l="1"/>
  <c r="E640" i="109"/>
  <c r="E647" i="109" s="1"/>
  <c r="F640" i="109"/>
  <c r="F647" i="109" s="1"/>
  <c r="E31" i="110" l="1"/>
  <c r="D421" i="109" l="1"/>
  <c r="F571" i="109" l="1"/>
  <c r="F523" i="109"/>
  <c r="E523" i="109"/>
  <c r="F603" i="109"/>
  <c r="F608" i="109"/>
  <c r="F588" i="109" l="1"/>
  <c r="D641" i="109" l="1"/>
  <c r="D640" i="109" s="1"/>
  <c r="D647" i="109" s="1"/>
  <c r="F196" i="109" l="1"/>
  <c r="F217" i="109" s="1"/>
  <c r="F625" i="109" l="1"/>
  <c r="F594" i="109" l="1"/>
  <c r="F565" i="109"/>
  <c r="C471" i="109" l="1"/>
  <c r="B471" i="109"/>
  <c r="C32" i="109" l="1"/>
  <c r="B32" i="109"/>
  <c r="B34" i="109" l="1"/>
  <c r="G20" i="109"/>
  <c r="E14" i="109"/>
  <c r="F622" i="109" l="1"/>
  <c r="F619" i="109"/>
  <c r="F589" i="109"/>
  <c r="F585" i="109"/>
  <c r="F495" i="109"/>
  <c r="F509" i="109"/>
  <c r="F520" i="109"/>
  <c r="F517" i="109"/>
  <c r="D554" i="109"/>
  <c r="F508" i="109" l="1"/>
  <c r="F583" i="109"/>
  <c r="F595" i="109" s="1"/>
  <c r="F629" i="109"/>
  <c r="D420" i="109"/>
  <c r="C421" i="109" l="1"/>
  <c r="C420" i="109"/>
  <c r="C429" i="109" s="1"/>
  <c r="C647" i="109" l="1"/>
  <c r="C56" i="109" l="1"/>
  <c r="D31" i="110" l="1"/>
  <c r="E20" i="110" l="1"/>
  <c r="D20" i="110"/>
  <c r="E9" i="110"/>
  <c r="D9" i="110"/>
  <c r="E30" i="110" l="1"/>
  <c r="E35" i="110" s="1"/>
  <c r="D30" i="110"/>
  <c r="D35" i="110" s="1"/>
  <c r="E409" i="109" l="1"/>
  <c r="F605" i="109" l="1"/>
  <c r="E622" i="109"/>
  <c r="E619" i="109"/>
  <c r="E605" i="109"/>
  <c r="F602" i="109"/>
  <c r="E602" i="109"/>
  <c r="E589" i="109"/>
  <c r="E560" i="109"/>
  <c r="C554" i="109"/>
  <c r="E520" i="109"/>
  <c r="E517" i="109"/>
  <c r="E509" i="109"/>
  <c r="E508" i="109" s="1"/>
  <c r="E495" i="109"/>
  <c r="C466" i="109"/>
  <c r="B466" i="109"/>
  <c r="C460" i="109"/>
  <c r="B460" i="109"/>
  <c r="C455" i="109"/>
  <c r="B455" i="109"/>
  <c r="D429" i="109"/>
  <c r="H410" i="109"/>
  <c r="G410" i="109"/>
  <c r="F410" i="109"/>
  <c r="E410" i="109"/>
  <c r="D410" i="109"/>
  <c r="C410" i="109"/>
  <c r="B410" i="109"/>
  <c r="H409" i="109"/>
  <c r="G409" i="109"/>
  <c r="F409" i="109"/>
  <c r="D409" i="109"/>
  <c r="C409" i="109"/>
  <c r="B409" i="109"/>
  <c r="I408" i="109"/>
  <c r="I407" i="109"/>
  <c r="I406" i="109"/>
  <c r="I404" i="109"/>
  <c r="I403" i="109"/>
  <c r="I402" i="109"/>
  <c r="I401" i="109"/>
  <c r="H400" i="109"/>
  <c r="G400" i="109"/>
  <c r="F400" i="109"/>
  <c r="E400" i="109"/>
  <c r="D400" i="109"/>
  <c r="C400" i="109"/>
  <c r="B400" i="109"/>
  <c r="I399" i="109"/>
  <c r="I398" i="109"/>
  <c r="I397" i="109"/>
  <c r="H396" i="109"/>
  <c r="G396" i="109"/>
  <c r="F396" i="109"/>
  <c r="E396" i="109"/>
  <c r="D396" i="109"/>
  <c r="C396" i="109"/>
  <c r="B396" i="109"/>
  <c r="I395" i="109"/>
  <c r="D376" i="109"/>
  <c r="C376" i="109"/>
  <c r="D364" i="109"/>
  <c r="C364" i="109"/>
  <c r="D356" i="109"/>
  <c r="C356" i="109"/>
  <c r="D337" i="109"/>
  <c r="C337" i="109"/>
  <c r="D326" i="109"/>
  <c r="C326" i="109"/>
  <c r="D296" i="109"/>
  <c r="D317" i="109" s="1"/>
  <c r="C296" i="109"/>
  <c r="C317" i="109" s="1"/>
  <c r="D284" i="109"/>
  <c r="C284" i="109"/>
  <c r="E265" i="109"/>
  <c r="E268" i="109" s="1"/>
  <c r="D265" i="109"/>
  <c r="D268" i="109" s="1"/>
  <c r="C265" i="109"/>
  <c r="C268" i="109" s="1"/>
  <c r="B265" i="109"/>
  <c r="B268" i="109" s="1"/>
  <c r="E257" i="109"/>
  <c r="E260" i="109" s="1"/>
  <c r="D257" i="109"/>
  <c r="D260" i="109" s="1"/>
  <c r="C257" i="109"/>
  <c r="C260" i="109" s="1"/>
  <c r="B257" i="109"/>
  <c r="B260" i="109" s="1"/>
  <c r="D243" i="109"/>
  <c r="C243" i="109"/>
  <c r="D231" i="109"/>
  <c r="C231" i="109"/>
  <c r="D227" i="109"/>
  <c r="C227" i="109"/>
  <c r="D223" i="109"/>
  <c r="C223" i="109"/>
  <c r="G216" i="109"/>
  <c r="G215" i="109"/>
  <c r="G214" i="109"/>
  <c r="G213" i="109"/>
  <c r="G212" i="109"/>
  <c r="G211" i="109"/>
  <c r="G210" i="109"/>
  <c r="G209" i="109"/>
  <c r="G208" i="109"/>
  <c r="G207" i="109"/>
  <c r="G206" i="109"/>
  <c r="G205" i="109"/>
  <c r="G204" i="109"/>
  <c r="G203" i="109"/>
  <c r="G202" i="109"/>
  <c r="G201" i="109"/>
  <c r="G200" i="109"/>
  <c r="G199" i="109"/>
  <c r="G198" i="109"/>
  <c r="G197" i="109"/>
  <c r="E196" i="109"/>
  <c r="E217" i="109" s="1"/>
  <c r="D196" i="109"/>
  <c r="D217" i="109" s="1"/>
  <c r="C196" i="109"/>
  <c r="C217" i="109" s="1"/>
  <c r="G195" i="109"/>
  <c r="G194" i="109"/>
  <c r="G193" i="109"/>
  <c r="G192" i="109"/>
  <c r="G191" i="109"/>
  <c r="G190" i="109"/>
  <c r="G189" i="109"/>
  <c r="G188" i="109"/>
  <c r="G187" i="109"/>
  <c r="H179" i="109"/>
  <c r="G179" i="109"/>
  <c r="F179" i="109"/>
  <c r="E179" i="109"/>
  <c r="I178" i="109"/>
  <c r="I177" i="109"/>
  <c r="I176" i="109"/>
  <c r="I175" i="109"/>
  <c r="I174" i="109"/>
  <c r="G167" i="109"/>
  <c r="F167" i="109"/>
  <c r="E167" i="109"/>
  <c r="G160" i="109"/>
  <c r="F160" i="109"/>
  <c r="E160" i="109"/>
  <c r="D128" i="109"/>
  <c r="C128" i="109"/>
  <c r="I115" i="109"/>
  <c r="H115" i="109"/>
  <c r="G115" i="109"/>
  <c r="F115" i="109"/>
  <c r="E115" i="109"/>
  <c r="D115" i="109"/>
  <c r="C115" i="109"/>
  <c r="B115" i="109"/>
  <c r="D94" i="109"/>
  <c r="C94" i="109"/>
  <c r="B94" i="109"/>
  <c r="D92" i="109"/>
  <c r="C92" i="109"/>
  <c r="B92" i="109"/>
  <c r="E91" i="109"/>
  <c r="E90" i="109"/>
  <c r="E89" i="109"/>
  <c r="E86" i="109"/>
  <c r="E85" i="109"/>
  <c r="E84" i="109"/>
  <c r="D83" i="109"/>
  <c r="C83" i="109"/>
  <c r="B83" i="109"/>
  <c r="E82" i="109"/>
  <c r="E81" i="109"/>
  <c r="E80" i="109" s="1"/>
  <c r="D80" i="109"/>
  <c r="C80" i="109"/>
  <c r="B80" i="109"/>
  <c r="E79" i="109"/>
  <c r="C66" i="109"/>
  <c r="C64" i="109"/>
  <c r="C53" i="109"/>
  <c r="C47" i="109"/>
  <c r="C44" i="109"/>
  <c r="H34" i="109"/>
  <c r="G34" i="109"/>
  <c r="F34" i="109"/>
  <c r="E34" i="109"/>
  <c r="D34" i="109"/>
  <c r="C34" i="109"/>
  <c r="H32" i="109"/>
  <c r="G32" i="109"/>
  <c r="F32" i="109"/>
  <c r="E32" i="109"/>
  <c r="D32" i="109"/>
  <c r="I31" i="109"/>
  <c r="I30" i="109"/>
  <c r="I29" i="109"/>
  <c r="I26" i="109"/>
  <c r="I25" i="109"/>
  <c r="H24" i="109"/>
  <c r="G24" i="109"/>
  <c r="F24" i="109"/>
  <c r="E24" i="109"/>
  <c r="D24" i="109"/>
  <c r="C24" i="109"/>
  <c r="B24" i="109"/>
  <c r="I23" i="109"/>
  <c r="I22" i="109"/>
  <c r="I21" i="109"/>
  <c r="H20" i="109"/>
  <c r="F20" i="109"/>
  <c r="E20" i="109"/>
  <c r="D20" i="109"/>
  <c r="C20" i="109"/>
  <c r="B20" i="109"/>
  <c r="I19" i="109"/>
  <c r="I16" i="109"/>
  <c r="I15" i="109"/>
  <c r="H14" i="109"/>
  <c r="G14" i="109"/>
  <c r="F14" i="109"/>
  <c r="D14" i="109"/>
  <c r="C14" i="109"/>
  <c r="B14" i="109"/>
  <c r="I13" i="109"/>
  <c r="I12" i="109"/>
  <c r="I11" i="109"/>
  <c r="H10" i="109"/>
  <c r="G10" i="109"/>
  <c r="F10" i="109"/>
  <c r="E10" i="109"/>
  <c r="D10" i="109"/>
  <c r="C10" i="109"/>
  <c r="B10" i="109"/>
  <c r="I9" i="109"/>
  <c r="C235" i="109" l="1"/>
  <c r="I32" i="109"/>
  <c r="E27" i="109"/>
  <c r="I400" i="109"/>
  <c r="E583" i="109"/>
  <c r="E595" i="109" s="1"/>
  <c r="D405" i="109"/>
  <c r="D411" i="109" s="1"/>
  <c r="H405" i="109"/>
  <c r="B405" i="109"/>
  <c r="B411" i="109" s="1"/>
  <c r="F405" i="109"/>
  <c r="F411" i="109" s="1"/>
  <c r="H411" i="109"/>
  <c r="F17" i="109"/>
  <c r="B27" i="109"/>
  <c r="F27" i="109"/>
  <c r="E92" i="109"/>
  <c r="D235" i="109"/>
  <c r="C59" i="109"/>
  <c r="B17" i="109"/>
  <c r="C465" i="109"/>
  <c r="I24" i="109"/>
  <c r="E17" i="109"/>
  <c r="B87" i="109"/>
  <c r="B95" i="109" s="1"/>
  <c r="D87" i="109"/>
  <c r="D95" i="109" s="1"/>
  <c r="D369" i="109"/>
  <c r="C405" i="109"/>
  <c r="C411" i="109" s="1"/>
  <c r="G405" i="109"/>
  <c r="G411" i="109" s="1"/>
  <c r="I396" i="109"/>
  <c r="E405" i="109"/>
  <c r="E411" i="109" s="1"/>
  <c r="C454" i="109"/>
  <c r="B465" i="109"/>
  <c r="C17" i="109"/>
  <c r="C27" i="109"/>
  <c r="C87" i="109"/>
  <c r="C95" i="109" s="1"/>
  <c r="E83" i="109"/>
  <c r="E87" i="109" s="1"/>
  <c r="I410" i="109"/>
  <c r="H17" i="109"/>
  <c r="D27" i="109"/>
  <c r="H27" i="109"/>
  <c r="C369" i="109"/>
  <c r="B454" i="109"/>
  <c r="I409" i="109"/>
  <c r="C50" i="109"/>
  <c r="G27" i="109"/>
  <c r="I20" i="109"/>
  <c r="I34" i="109"/>
  <c r="I14" i="109"/>
  <c r="D17" i="109"/>
  <c r="G17" i="109"/>
  <c r="I10" i="109"/>
  <c r="E538" i="109"/>
  <c r="G196" i="109"/>
  <c r="G217" i="109" s="1"/>
  <c r="E629" i="109"/>
  <c r="F613" i="109"/>
  <c r="E613" i="109"/>
  <c r="F576" i="109"/>
  <c r="E576" i="109"/>
  <c r="I179" i="109"/>
  <c r="D348" i="109"/>
  <c r="C348" i="109"/>
  <c r="E94" i="109"/>
  <c r="C67" i="109" l="1"/>
  <c r="I405" i="109"/>
  <c r="I411" i="109" s="1"/>
  <c r="G35" i="109"/>
  <c r="H35" i="109"/>
  <c r="B35" i="109"/>
  <c r="D35" i="109"/>
  <c r="I27" i="109"/>
  <c r="E95" i="109"/>
  <c r="F35" i="109"/>
  <c r="F538" i="109"/>
  <c r="E35" i="109"/>
  <c r="C35" i="109"/>
  <c r="I17" i="109"/>
  <c r="I35" i="109" l="1"/>
</calcChain>
</file>

<file path=xl/sharedStrings.xml><?xml version="1.0" encoding="utf-8"?>
<sst xmlns="http://schemas.openxmlformats.org/spreadsheetml/2006/main" count="850" uniqueCount="609">
  <si>
    <t>o zasiedzenie</t>
  </si>
  <si>
    <t>za niedostarczenie lokalu socjalnego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</si>
  <si>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</si>
  <si>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</si>
  <si>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</si>
  <si>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</si>
  <si>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</si>
  <si>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</si>
  <si>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</si>
  <si>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</si>
  <si>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</si>
  <si>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Rozliczenia międzyokresowe przychodów, w tym:</t>
  </si>
  <si>
    <t xml:space="preserve">wpłaty z ZUS za  pensjonariuszy </t>
  </si>
  <si>
    <t xml:space="preserve">opłaty za odpady komunalne </t>
  </si>
  <si>
    <t>dodatnie różnice kursowe</t>
  </si>
  <si>
    <t>ujemne różnice kursowe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</si>
  <si>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</si>
  <si>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</si>
  <si>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</si>
  <si>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</si>
  <si>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tytułu utraty wartości nieruchomości</t>
  </si>
  <si>
    <t xml:space="preserve">RAZEM:                                    </t>
  </si>
  <si>
    <t>Spółki, w których Miasto posiada 100% udziałów, akcji w tym:</t>
  </si>
  <si>
    <t>z tyt. zwrotu nieruchomości</t>
  </si>
  <si>
    <t>Grunty</t>
  </si>
  <si>
    <t>Instytucje Kultury</t>
  </si>
  <si>
    <t>Treść</t>
  </si>
  <si>
    <t>L.p.</t>
  </si>
  <si>
    <t>Opis zdarzenia</t>
  </si>
  <si>
    <t>Przyczyna ujęcia w sprawozdaniu finansowym roku obrotowego</t>
  </si>
  <si>
    <t>Wpływ na sprawozdanie finansowe</t>
  </si>
  <si>
    <t>ŚRODKI TRWAŁE</t>
  </si>
  <si>
    <t>RAZEM:</t>
  </si>
  <si>
    <t>Wartość początkowa</t>
  </si>
  <si>
    <t>Zwiększenia, w tym:</t>
  </si>
  <si>
    <t>Nabycie</t>
  </si>
  <si>
    <t>Inne</t>
  </si>
  <si>
    <t>Zmniejszenia, w tym:</t>
  </si>
  <si>
    <t>Likwidacja i sprzedaż</t>
  </si>
  <si>
    <t>Inne długoterminowe aktywa finansowe</t>
  </si>
  <si>
    <t>Rok poprzedni</t>
  </si>
  <si>
    <t>Obroty roku poprzedniego</t>
  </si>
  <si>
    <t>Zakłady Opieki Zdrowotnej</t>
  </si>
  <si>
    <t>Amortyzacja okresu</t>
  </si>
  <si>
    <t xml:space="preserve"> </t>
  </si>
  <si>
    <t>Wartość netto</t>
  </si>
  <si>
    <t xml:space="preserve">w tym: </t>
  </si>
  <si>
    <t>skapitalizowane odsetki</t>
  </si>
  <si>
    <t>skapitalizowane różnice kursowe</t>
  </si>
  <si>
    <t xml:space="preserve">Długoterminowe aktywa finansowe </t>
  </si>
  <si>
    <t xml:space="preserve">Krótkoterminowe aktywa finansowe </t>
  </si>
  <si>
    <t>Zwiększenia</t>
  </si>
  <si>
    <t>-  przeszacowanie</t>
  </si>
  <si>
    <t>-  nabycie</t>
  </si>
  <si>
    <t>-  przeniesienie</t>
  </si>
  <si>
    <t>Zmniejszenia</t>
  </si>
  <si>
    <t>-  przeszacowanie</t>
  </si>
  <si>
    <t>-  sprzedaż</t>
  </si>
  <si>
    <t>-  likwidacja</t>
  </si>
  <si>
    <t xml:space="preserve">-  przeniesienie </t>
  </si>
  <si>
    <t>Stan zatrudnienia na koniec
 roku poprzedniego (osoby)</t>
  </si>
  <si>
    <t>Udział w kapitale własnym (%)</t>
  </si>
  <si>
    <t>Nazwa podmiotu</t>
  </si>
  <si>
    <t>…</t>
  </si>
  <si>
    <t>Akcje i udziały</t>
  </si>
  <si>
    <t>Rozliczenia międzyokresowe czynne</t>
  </si>
  <si>
    <t>Razem długoterminowe</t>
  </si>
  <si>
    <t>Koszty konserwacji i remontów</t>
  </si>
  <si>
    <t>Prenumeraty</t>
  </si>
  <si>
    <t>Razem krótkoterminowe</t>
  </si>
  <si>
    <t>Odpisy aktualizujące wartość zapasów na dzień bilansowy wynoszą:</t>
  </si>
  <si>
    <t>Pozostałe należności, w tym:</t>
  </si>
  <si>
    <t>z tytułu pożyczek mieszkaniowych.</t>
  </si>
  <si>
    <t>wadia i kaucje</t>
  </si>
  <si>
    <t>Rozliczenia z tytułu środków na wydatki budżetowe i z tytułu dochodów budżetowych</t>
  </si>
  <si>
    <t>Utworzone</t>
  </si>
  <si>
    <t>Rezerwa na straty z tytułu udzielonych gwarancji i poręczeń</t>
  </si>
  <si>
    <t>naprawy gwarancyjne</t>
  </si>
  <si>
    <t>Podatki i opłaty lokalne, w tym:</t>
  </si>
  <si>
    <t>podatek od nieruchomości</t>
  </si>
  <si>
    <t>podatek od środków transportu</t>
  </si>
  <si>
    <t>podatek od czynności cywilno-prawnych</t>
  </si>
  <si>
    <t>Tytuł zobowiązania</t>
  </si>
  <si>
    <t>Pozostałe koszty operacyjne</t>
  </si>
  <si>
    <t>opłata targowa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</si>
  <si>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</si>
  <si>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</si>
  <si>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</si>
  <si>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</si>
  <si>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</si>
  <si>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</si>
  <si>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</si>
  <si>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</si>
  <si>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</si>
  <si>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</si>
  <si>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strefę płatnego parkowania</t>
  </si>
  <si>
    <t>zysk na sprzedaży udziałów i akcji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</si>
  <si>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</si>
  <si>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</si>
  <si>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</si>
  <si>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</si>
  <si>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Aktualizacja wartości aktywów niefinansowych, w tym:</t>
  </si>
  <si>
    <t>Aktywa finansowe</t>
  </si>
  <si>
    <t>Kwota</t>
  </si>
  <si>
    <t xml:space="preserve">Przyczyna nieuwzględnienia w sprawozdaniu finansowym </t>
  </si>
  <si>
    <t>RAZEM</t>
  </si>
  <si>
    <t>Obroty roku bieżącego</t>
  </si>
  <si>
    <t>Dobra kultury</t>
  </si>
  <si>
    <t>Wyszczególnienie</t>
  </si>
  <si>
    <t>Pracownicy ogółem</t>
  </si>
  <si>
    <t>Inne koszty operacyjne, w tym:</t>
  </si>
  <si>
    <t>8.</t>
  </si>
  <si>
    <t>Należności z tytułu ubezpieczeń i innych świadczeń</t>
  </si>
  <si>
    <t>Inne papiery wartościowe</t>
  </si>
  <si>
    <t>Zabezpieczenia w postaci weksli</t>
  </si>
  <si>
    <t>Gwarancje</t>
  </si>
  <si>
    <t>Umowy wsparcia</t>
  </si>
  <si>
    <t>Należności</t>
  </si>
  <si>
    <t>Zobowiązania</t>
  </si>
  <si>
    <t>Przychody</t>
  </si>
  <si>
    <t>Koszty</t>
  </si>
  <si>
    <t>1.</t>
  </si>
  <si>
    <t>2.</t>
  </si>
  <si>
    <t>3.</t>
  </si>
  <si>
    <t>4.</t>
  </si>
  <si>
    <t>Nazwa jednostki</t>
  </si>
  <si>
    <t>5.</t>
  </si>
  <si>
    <t>Rzeczowy majątek trwały</t>
  </si>
  <si>
    <t xml:space="preserve">Akcje i udziały </t>
  </si>
  <si>
    <t>Nieruchomości inwestycyjne</t>
  </si>
  <si>
    <t xml:space="preserve">Inne papiery wartościowe  </t>
  </si>
  <si>
    <t>Kategoria</t>
  </si>
  <si>
    <t>Środki trwałe w budowie (inwestycje) oraz zaliczki na poczet inwestycji</t>
  </si>
  <si>
    <t>I.</t>
  </si>
  <si>
    <t>w tym:</t>
  </si>
  <si>
    <t>6.</t>
  </si>
  <si>
    <t>7.</t>
  </si>
  <si>
    <t>II.</t>
  </si>
  <si>
    <t>AKTYWA</t>
  </si>
  <si>
    <t>Razem:</t>
  </si>
  <si>
    <t>PASYWA</t>
  </si>
  <si>
    <t>Należności z tytułu dostaw i usług</t>
  </si>
  <si>
    <t>Należności od budżetów</t>
  </si>
  <si>
    <t>dochody budżetowe</t>
  </si>
  <si>
    <t>Wartości niematerialne i prawne</t>
  </si>
  <si>
    <t>Urządzenia techniczne i maszyny</t>
  </si>
  <si>
    <t>Środki transportu</t>
  </si>
  <si>
    <t>Inne środki trwałe</t>
  </si>
  <si>
    <t>B. AKTYWA OBROTOWE</t>
  </si>
  <si>
    <t>Uwagi</t>
  </si>
  <si>
    <t>Inne krótkoterminowe aktywa finansowe</t>
  </si>
  <si>
    <t>Zwiększenia funduszu (z tytułu)</t>
  </si>
  <si>
    <t>1.6</t>
  </si>
  <si>
    <t>1.10</t>
  </si>
  <si>
    <t>2.6</t>
  </si>
  <si>
    <t>2.9</t>
  </si>
  <si>
    <t>Razem</t>
  </si>
  <si>
    <t>Należności długoterminowe</t>
  </si>
  <si>
    <t>1.1</t>
  </si>
  <si>
    <t>1.2</t>
  </si>
  <si>
    <t>2.1</t>
  </si>
  <si>
    <t>2.2</t>
  </si>
  <si>
    <t>IV.</t>
  </si>
  <si>
    <t>III.</t>
  </si>
  <si>
    <t>Usługi obce</t>
  </si>
  <si>
    <t>Pozostałe przychody operacyjne</t>
  </si>
  <si>
    <t>Stan na początek roku</t>
  </si>
  <si>
    <t>Stan na koniec roku</t>
  </si>
  <si>
    <t>Tytuł</t>
  </si>
  <si>
    <t>Druki komunikacyjne i tablice rejestracyjne</t>
  </si>
  <si>
    <t>Licencje, opłaty serwisowe, wsparcie techniczne (programy komputerowe)</t>
  </si>
  <si>
    <t>Abonamenty</t>
  </si>
  <si>
    <t>Ubezpieczenia</t>
  </si>
  <si>
    <t xml:space="preserve">Najem lokali </t>
  </si>
  <si>
    <t>Prenumeraty, publikatory aktów prawnych</t>
  </si>
  <si>
    <t>2</t>
  </si>
  <si>
    <t>wartość brutto</t>
  </si>
  <si>
    <t>3</t>
  </si>
  <si>
    <t>odpis aktualizujący wartość należności dochodzonych 
na drodze sądowej</t>
  </si>
  <si>
    <t>Rozliczenia międzyokresowe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</si>
  <si>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</si>
  <si>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</si>
  <si>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</si>
  <si>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</si>
  <si>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Rozliczenia międzyokresowe kosztów bierne</t>
  </si>
  <si>
    <t xml:space="preserve">usługi wykonane a niezafakturowane </t>
  </si>
  <si>
    <t>w tym: koszty mediów</t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</si>
  <si>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</si>
  <si>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</si>
  <si>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</si>
  <si>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</si>
  <si>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</si>
  <si>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</si>
  <si>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</si>
  <si>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</si>
  <si>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podatek rolny, leśny</t>
  </si>
  <si>
    <t>opłata skarbowa</t>
  </si>
  <si>
    <t>przychody z tyt. mandatów</t>
  </si>
  <si>
    <t>przychody z tyt. opłat i kar za usuwanie drzew i krzewów</t>
  </si>
  <si>
    <t>przychody z tytułu zwrotu kosztów dotacji oświatowej</t>
  </si>
  <si>
    <t>przychody z tytułu usług geodezyjno-kartograficznych</t>
  </si>
  <si>
    <t>sprzedaż lokali lub nieruchomości</t>
  </si>
  <si>
    <t>sprzedaż pozostałych składników majątkowych</t>
  </si>
  <si>
    <t>kary umowne, odszkodowania</t>
  </si>
  <si>
    <t>darowizny, nieodpłatnie otrzymane rzeczowe aktywa obrotowe</t>
  </si>
  <si>
    <t>rozwiązanie odpisu aktualizującego wartość należności</t>
  </si>
  <si>
    <t>rozwiązanie rezerw na zobowiązania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</si>
  <si>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</si>
  <si>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</si>
  <si>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</si>
  <si>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</si>
  <si>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</si>
  <si>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</si>
  <si>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</si>
  <si>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</si>
  <si>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>zapłacone odszkodowania, kary i grzywny</t>
  </si>
  <si>
    <t>nieodpłatnie przekazane rzeczowe aktywa obrotowe</t>
  </si>
  <si>
    <t>odsetki bankowe od środków na rachunku bankowym, odsetki od lokat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</si>
  <si>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</si>
  <si>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</si>
  <si>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</si>
  <si>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>odsetki od kredytów i pożyczek</t>
  </si>
  <si>
    <t>utworzenie odpisu aktualizującego wartość długoterminowych aktywów finansowych</t>
  </si>
  <si>
    <t>utworzenie odpisu aktualizującego wartość odsetek od należności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</si>
  <si>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</si>
  <si>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</si>
  <si>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</si>
  <si>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t xml:space="preserve">Rezerwy na odszkodowania związane z uchwaleniem planu miejscowego zagospodarowania </t>
  </si>
  <si>
    <t xml:space="preserve">Rezerwy za grunty zajęte pod drogi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</si>
  <si>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</si>
  <si>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</si>
  <si>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</si>
  <si>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t xml:space="preserve">na odszkodowania związane z uchwaleniem planu miejscowego zagospodarowania </t>
  </si>
  <si>
    <t xml:space="preserve"> za grunty zajęte pod drogi</t>
  </si>
  <si>
    <t>utworzone rezerwy bilansowe</t>
  </si>
  <si>
    <t>utworzenie rezerw na sprawy sądowe z tyt. odsetek</t>
  </si>
  <si>
    <t>umorzenie odsetek</t>
  </si>
  <si>
    <t>Ogółem</t>
  </si>
  <si>
    <t>Środki trwałe będące w użytkowaniu przez Spółkę do czasu wniesienia ich aportem do Spółki</t>
  </si>
  <si>
    <t>rozwiązanie odpisów aktualizujących odsetki od należności</t>
  </si>
  <si>
    <t>Otrzymane poręczenia i gwarancje</t>
  </si>
  <si>
    <t>Wyszczególnienie odpisów z tytułu</t>
  </si>
  <si>
    <t>Zmiany stanu odpisów w ciągu roku obrotowego</t>
  </si>
  <si>
    <t>1. Zakup</t>
  </si>
  <si>
    <t>1. Sprzedaż</t>
  </si>
  <si>
    <t xml:space="preserve">2. Przekazanie </t>
  </si>
  <si>
    <t xml:space="preserve">Odpisy aktualizujące </t>
  </si>
  <si>
    <t>Należności alimentacyjne</t>
  </si>
  <si>
    <t xml:space="preserve">Stan na początek roku </t>
  </si>
  <si>
    <t>1.8</t>
  </si>
  <si>
    <t>Aktywa otrzymane w ramach centralnego zaopatrzenia</t>
  </si>
  <si>
    <t>2.8</t>
  </si>
  <si>
    <t>Aktywa przekazane w ramach centralnego zaopatrzenia</t>
  </si>
  <si>
    <t>WARTOŚCI NIEMATERIALNE I PRAWNE</t>
  </si>
  <si>
    <t>Umorzenie</t>
  </si>
  <si>
    <t>( środki trwałe wytworzone siłami własnymi )</t>
  </si>
  <si>
    <t>Wartości niematerialne i prawne ogółem</t>
  </si>
  <si>
    <t>Budynki, lokale i obiekty inżynierii lądowej i wodnej</t>
  </si>
  <si>
    <t>do Zasad obiegu oraz kontroli sprawozdań budżetowych, sprawozdań w zakresie operacji finansowych i sprawozdań  finansowych w Urzędzie m.st. Warszawy i  jednostkach organizacyjnych m.st. Warszawy</t>
  </si>
  <si>
    <t>Odpisy aktualizujące</t>
  </si>
  <si>
    <t>w tym: Grunty stanowiące własność jednostki samorządu terytorialnego, przekazane w użytkowanie wieczyste innym podmiotom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</si>
  <si>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</si>
  <si>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</si>
  <si>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</si>
  <si>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2. Inne</t>
  </si>
  <si>
    <t>3. Inne (likwidacja)</t>
  </si>
  <si>
    <t xml:space="preserve">Środki trwałe </t>
  </si>
  <si>
    <t>Długoterminowe aktywa niefinansowe</t>
  </si>
  <si>
    <t>Długoterminowe aktywa finansowe</t>
  </si>
  <si>
    <t>Wartość gruntów użytkowanych wieczyście</t>
  </si>
  <si>
    <t>Wartość nieamortyzowanych lub nieumarzanych przez jednostkę środków trwałych, używanych na podstawie umów najmu, dzierżawy i innych umów, w tym z tytułu umów leasingu (ewidencja pozabilansowa)</t>
  </si>
  <si>
    <t>Liczba udziałów / akcji</t>
  </si>
  <si>
    <t xml:space="preserve">należności dochodzone na drodze sądowej (wartość netto) </t>
  </si>
  <si>
    <t>Wykorzystanie *</t>
  </si>
  <si>
    <t>Rozwiązanie **</t>
  </si>
  <si>
    <t>pozostałe</t>
  </si>
  <si>
    <t>·            powyżej 1 roku do 3 lat</t>
  </si>
  <si>
    <t>·            powyżej 3 do 5 lat</t>
  </si>
  <si>
    <t>·            powyżej 5 lat</t>
  </si>
  <si>
    <t xml:space="preserve">Stan na koniec roku </t>
  </si>
  <si>
    <t>Zobowiązania z tytułu leasingu finansowego</t>
  </si>
  <si>
    <t>Zobowiązania z tytułu leasingu zwrotnego</t>
  </si>
  <si>
    <t>Rodzaj (forma) zabezpieczenia</t>
  </si>
  <si>
    <t>w tym na aktywach</t>
  </si>
  <si>
    <t>Stan na początek roku:</t>
  </si>
  <si>
    <t>zobowiązania</t>
  </si>
  <si>
    <t>zabezpieczenia</t>
  </si>
  <si>
    <t>trwałych</t>
  </si>
  <si>
    <t>obrotowych</t>
  </si>
  <si>
    <t>Hipoteka</t>
  </si>
  <si>
    <t>Zastaw (w tym rejestrowy lub skarbowy)</t>
  </si>
  <si>
    <t>Weksel</t>
  </si>
  <si>
    <t>Stan na koniec  roku:</t>
  </si>
  <si>
    <t>Kwota wypłaty
 w roku poprzednim</t>
  </si>
  <si>
    <t>Kwota wypłaty
 w roku bieżącym</t>
  </si>
  <si>
    <t>sprzedaż lokali mieszkaniowych, użytkowych</t>
  </si>
  <si>
    <t>II.2.1. Odpisy aktualizujące wartość zapasów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</si>
  <si>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</si>
  <si>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</si>
  <si>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</si>
  <si>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Przychody z tytułu dochodów budżetowych 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</si>
  <si>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</si>
  <si>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>Opłaty z tytułu zakupu usług telekomunikacyjnych § 436</t>
  </si>
  <si>
    <t>Dotacje</t>
  </si>
  <si>
    <t>Inne przychody operacyjne, w tym: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</si>
  <si>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</si>
  <si>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</si>
  <si>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</si>
  <si>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 xml:space="preserve">Razem:  </t>
  </si>
  <si>
    <t>Dywidendy i udziały w zyskach</t>
  </si>
  <si>
    <t xml:space="preserve">Odsetki, w tym: </t>
  </si>
  <si>
    <t xml:space="preserve">Inne, w tym: </t>
  </si>
  <si>
    <t xml:space="preserve">Inne, w tym:           </t>
  </si>
  <si>
    <t xml:space="preserve">o nadzwyczajnej wartości </t>
  </si>
  <si>
    <t>które wystąpiły incydentalnie</t>
  </si>
  <si>
    <t>II.3.2. Informacje o znaczących zdarzeniach dotyczących lat ubiegłych 
ujętych w sprawozdaniu finansowym roku obrotowego</t>
  </si>
  <si>
    <t>II.3.3. Informacje o znaczących zdarzeniach jakie nastąpiły po dniu bilansowym a nieuwzględnionych w sprawozdaniu finansowym</t>
  </si>
  <si>
    <t>(rok, miesiąc, dzień)</t>
  </si>
  <si>
    <t>..................................</t>
  </si>
  <si>
    <t>(główny księgowy)</t>
  </si>
  <si>
    <t>(kierownik jednostki)</t>
  </si>
  <si>
    <t>......................................</t>
  </si>
  <si>
    <t>Rzeczowe aktywa trwałe</t>
  </si>
  <si>
    <t>II.1.6. Liczba i wartość posiadanych akcji i udziałów</t>
  </si>
  <si>
    <t>Zobowiązania finansowe</t>
  </si>
  <si>
    <t>Pozostałe zobowiązania długoterminowe wobec jednostek powiązanych</t>
  </si>
  <si>
    <t>Pozostałe zobowiązania długoterminowe  wobec pozostałych jednostek</t>
  </si>
  <si>
    <t xml:space="preserve">II.1.16.b. Należności krótkoterminowe netto </t>
  </si>
  <si>
    <t>II.1.16.a. Inwestycje finansowe długoterminowe i krótkoterminowe - zmiany w ciągu roku obrotowego</t>
  </si>
  <si>
    <t>II.1.15. Informacja o kwocie wypłaconych środków pieniężnych na świadczenia pracownicze*</t>
  </si>
  <si>
    <t xml:space="preserve">II.1.13.b. Rozliczenia międzyokresowe przychodów i rozliczenia międzyokresowe bierne </t>
  </si>
  <si>
    <t xml:space="preserve">II.1.13.a. Rozliczenia międzyokresowe czynne </t>
  </si>
  <si>
    <t xml:space="preserve">II.1.12.b. Wykaz spraw spornych z tytułu zobowiązań warunkowych </t>
  </si>
  <si>
    <t xml:space="preserve">II.1.12.a. Pozabilansowe zabezpieczenia, w tym również udzielone przez jednostkę gwarancje i poręczenia, także wekslowe </t>
  </si>
  <si>
    <t>II.1.11. Zobowiązania zabezpieczone na majątku jednostki</t>
  </si>
  <si>
    <t xml:space="preserve">II.1.8. Rezerwy na zobowiązania - zmiany w ciągu roku obrotowego </t>
  </si>
  <si>
    <t>Wartość brutto udziałów/ akcji</t>
  </si>
  <si>
    <t>Odpis</t>
  </si>
  <si>
    <t xml:space="preserve">II. 1.4. Grunty użytkowane wieczyście </t>
  </si>
  <si>
    <t xml:space="preserve"> II.1.3. Odpisy aktualizujące wartość długoterminowych aktywów</t>
  </si>
  <si>
    <t xml:space="preserve">II.1.2. Aktualna wartość rynkowa środków trwałych, o ile jednostka dysponuje takimi informacjami </t>
  </si>
  <si>
    <t xml:space="preserve">II.1.1.c. Informacja o zasobach dóbr kultury (zabytkach) </t>
  </si>
  <si>
    <t xml:space="preserve">II.1.1.b. Wartości niematerialne i prawne  - zmiany w ciągu roku obrotowego </t>
  </si>
  <si>
    <t xml:space="preserve">II.1.1.a. Rzeczowy majątek trwały - zmiany w ciągu roku obrotowego </t>
  </si>
  <si>
    <t xml:space="preserve">II.2.5.a. Struktura przychodów </t>
  </si>
  <si>
    <t xml:space="preserve">II.2.5.b. Struktura kosztów usług obcych </t>
  </si>
  <si>
    <t xml:space="preserve">II. 2.5.c. Pozostałe przychody operacyjne </t>
  </si>
  <si>
    <t>II.2.5.d. Pozostałe koszty operacyjne</t>
  </si>
  <si>
    <t>II.2.5.e. Przychody finansowe</t>
  </si>
  <si>
    <t xml:space="preserve">II.2.5.f. Koszty finansowe </t>
  </si>
  <si>
    <t>II.2.5.g. Istotne transakcje z podmiotami powiązanymi</t>
  </si>
  <si>
    <t>Przemieszczenia</t>
  </si>
  <si>
    <t xml:space="preserve">II.1.5.Wartość nieamortyzowanych lub nieumarzanych przez jednostkę środków trwałych, używanych na podstawie umów najmu, dzierżawy i innych umów, w tym z tytułu umów leasingu </t>
  </si>
  <si>
    <t>II.2.3. Przychody lub koszty o nadzwyczajnej wartości lub które wystąpiły incydentalnie</t>
  </si>
  <si>
    <t xml:space="preserve">Kaucje i wadia </t>
  </si>
  <si>
    <t xml:space="preserve">Nieuznane roszczenia wierzycieli </t>
  </si>
  <si>
    <t>Z tytułu zawartej, lecz jeszcze niewykonanej umowy</t>
  </si>
  <si>
    <t>Opis charakteru zobowiązania warunkowego, w tym czy zabezpieczone na majątku jednostki</t>
  </si>
  <si>
    <t>II.1.14. Łączna kwota otrzymanych przez jednostkę gwarancji i poręczeń niewykazanych w bilansie</t>
  </si>
  <si>
    <t>II.1.16. Inne informacje</t>
  </si>
  <si>
    <t>II.2.5. Inne informacje</t>
  </si>
  <si>
    <t xml:space="preserve">II.3. Inne informacje niż wymienione powyżej, jeżeli mogłyby w istotny sposób wpłynąć na ocenę sytuacji majątkowej i finansowej oraz wynik finansowy jednostki </t>
  </si>
  <si>
    <t>Inne  papiery wartościowe</t>
  </si>
  <si>
    <t>Wartość bilansowa udziałów/akcji</t>
  </si>
  <si>
    <t>Kapitały własne na dzień 31 grudnia poprzedniego roku</t>
  </si>
  <si>
    <t>odszkod. z tyt. umowy dzierżawy</t>
  </si>
  <si>
    <t>Czynne rozliczenia międzyokresowe kosztów stanowiące różnicę między wartością otrzymanych finansowych składników aktywów a zobowiązaniem zapłaty za nie</t>
  </si>
  <si>
    <t xml:space="preserve">Dotacje na finansowanie działalności podstawowej </t>
  </si>
  <si>
    <t>Zakup usług remontowo-konserwatorskich dotyczących obiektów zabytkowych będących w użytkowaniu jednostek budżetowych § 434</t>
  </si>
  <si>
    <t xml:space="preserve">Zysk ze zbycia niefinansowych aktywów trwałych, w tym: </t>
  </si>
  <si>
    <t>umorzenie zaległości podatkowych w ramach pomocy publicznej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</si>
  <si>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</si>
  <si>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Wartość mienia zlikwidowanych jednostek</t>
  </si>
  <si>
    <t xml:space="preserve">II.1.7. Odpisy aktualizujące wartość należności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</si>
  <si>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</si>
  <si>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Inne, w tym:</t>
  </si>
  <si>
    <t>Kwota dokonanych w trakcie roku obrotowego odpisów aktualizujących</t>
  </si>
  <si>
    <t>Kwota zmniejszeń odpisów aktualizujących w trakcie roku obrotowego</t>
  </si>
  <si>
    <t>Załącznik nr 21</t>
  </si>
  <si>
    <t>odsetki od zobowiązań</t>
  </si>
  <si>
    <t>* płatności wynikające z obowiązku wykonania świadczeń na rzecz pracowników (odprawy emerytalne i rentowe, odprawy pośmiertne, ekwiwalent za urlop, nagrody jubileuszowe)</t>
  </si>
  <si>
    <t>II.1.9. Zobowiązania długoterminowe według zapadalności</t>
  </si>
  <si>
    <t>Świadczenia pracownicze</t>
  </si>
  <si>
    <t>Zysk/(strata) netto za rok zakończony dnia 31 grudnia poprzedniego roku</t>
  </si>
  <si>
    <t>Tytuł zobowiązania warunkowego</t>
  </si>
  <si>
    <t>Struktura przychodów</t>
  </si>
  <si>
    <t>opłaty z tyt. przekształcenia prawa wieczystego gruntów w prawo własności</t>
  </si>
  <si>
    <t>utworzone rezerwy na zobowiązania</t>
  </si>
  <si>
    <t>Odpisy z tytułu trwałej utraty wartości na koniec roku</t>
  </si>
  <si>
    <t>Wartośc początkowa na koniec roku</t>
  </si>
  <si>
    <t>Odpisy z tytułu trwałej utraty wartości na początek roku</t>
  </si>
  <si>
    <t>Inne rezerwy:</t>
  </si>
  <si>
    <t>Inne sprawy sporne:</t>
  </si>
  <si>
    <t>II.2.4. Informacja o kwocie należności z tytułu podatków realizowanych przez organy podatkowe podległe ministrowi właściwemu do spraw finansów publicznych wykazywanych w sprawozdaniu z wykonania planu dochodów budżetowych</t>
  </si>
  <si>
    <t>przychody z tyt. opłat za pobyt (DPS, DDz, żłobki, przedszkola…)</t>
  </si>
  <si>
    <t xml:space="preserve">Wartość początkowa na koniec roku </t>
  </si>
  <si>
    <t>Odpisy na początek roku</t>
  </si>
  <si>
    <t>Odpisy na koniec roku</t>
  </si>
  <si>
    <t>Środki trwałe oddane do użytkowania na dzień bilansowy</t>
  </si>
  <si>
    <t>Środki trwałe w budowie na dzień bilansowy</t>
  </si>
  <si>
    <t>II.2.2 Koszt wytworzenia środków trwałych w budowie poniesiony w okresie</t>
  </si>
  <si>
    <t>Wykorzystane</t>
  </si>
  <si>
    <t xml:space="preserve">Rozwiązane </t>
  </si>
  <si>
    <t>odpisane przedawnione, nieściągnięte lub umorzone zobowiązania</t>
  </si>
  <si>
    <t>Stan zatrudnienia na koniec 
roku obrotowego (osoby)</t>
  </si>
  <si>
    <t>Wartość początkowa na początek roku</t>
  </si>
  <si>
    <t xml:space="preserve"> w tym należności finansowe (pożyczki zagrożone)</t>
  </si>
  <si>
    <t>w tym należności finansowe (pożyczki zagrożone)</t>
  </si>
  <si>
    <t>odszkod. z tytułu decyzji sprzedażowych lokali oraz z tytułu utraty wartości sprzedanych lokali, zapłaty za wykup lokalu użytkowego</t>
  </si>
  <si>
    <t xml:space="preserve">Inne </t>
  </si>
  <si>
    <r>
      <t>inne</t>
    </r>
    <r>
      <rPr>
        <i/>
        <strike/>
        <sz val="10"/>
        <rFont val="Calibri"/>
        <family val="2"/>
        <charset val="238"/>
      </rPr>
      <t/>
    </r>
  </si>
  <si>
    <t>opłaty za dzierżawę, najem niezwiązane z działalnością statutową</t>
  </si>
  <si>
    <t>opłaty za wyżywienie niezwiązane z działalnością statutową</t>
  </si>
  <si>
    <t>rozwiązanie odpisów aktualizujących wartość  śr. trwałych, śr. trwałych w budowie oraz wartości niematerialnych i prawnych</t>
  </si>
  <si>
    <t>utworzenie odpisów aktualizujących wartość śr. trwałych, śr. trwałych w budowie oraz wartości niematerialnych i prawnych</t>
  </si>
  <si>
    <t>utworzenie odpisu aktualizującego wartość nieruchomości inwestycyjnych</t>
  </si>
  <si>
    <t>utworzenie odpisu aktualizującego wartość należności</t>
  </si>
  <si>
    <t>inne koszty operacyjne (koszty postępowania sądowego, egzekucyjnego lub komorniczego, opłaty notarialne, skarbowe, koszty z tyt. zaokrąglenia podatków m. in. podatku VAT, niedobory inwentaryzacyjne uznane za niezawinione, odszkodowania w spawach o roszczenia ze stosunku pracy, zwrot dotacji z lat ubiegłych itp.)</t>
  </si>
  <si>
    <t>Kwota należności z tytułu podatków realizowanych przez organy podatkowe podległe ministrowi właściwemu do spraw finansów publicznych wykazywanych w sprawozdaniu z wykonania planu dochodów budżetowych</t>
  </si>
  <si>
    <t>-</t>
  </si>
  <si>
    <t xml:space="preserve">Nazwa i adres jednostki sprawozdawczej                                 </t>
  </si>
  <si>
    <t>Bilans jednostki budżetowej lub samorządowego zakładu budżetowego</t>
  </si>
  <si>
    <t>Numer identyfikacyjny</t>
  </si>
  <si>
    <t>A. AKTYWA TRWAŁE</t>
  </si>
  <si>
    <t>A. FUNDUSZ</t>
  </si>
  <si>
    <t>I. Wartości niematerialne i prawne</t>
  </si>
  <si>
    <t>I. Fundusz jednostki</t>
  </si>
  <si>
    <t>II. Rzeczowe aktywa trwałe</t>
  </si>
  <si>
    <t>II. Wynik finansowy netto (+/-)</t>
  </si>
  <si>
    <t>1. Środki trwałe</t>
  </si>
  <si>
    <t>1. Zysk netto (+)</t>
  </si>
  <si>
    <t>1.1. Grunty</t>
  </si>
  <si>
    <t>2. Strata netto (-)</t>
  </si>
  <si>
    <t>1.1.1. Grunty stanowiące własność jednostki samorządu terytorialnego, przekazane w użytkowanie wieczyste innym podmiotom</t>
  </si>
  <si>
    <t>III.  Odpisy z wyniku finansowego (nadwyżka środków obrotowych) (-)</t>
  </si>
  <si>
    <t>1.2. Budynki, lokale i obiekty inżynierii lądowej i wodnej</t>
  </si>
  <si>
    <t>IV. Fundusz mienia zlikwidowanych jednostek</t>
  </si>
  <si>
    <t>1.3. Urządzenia techniczne i maszyny</t>
  </si>
  <si>
    <t>B. Fundusze placówek</t>
  </si>
  <si>
    <t>1.4. Środki transportu</t>
  </si>
  <si>
    <t>C. Państwowe fundusze celowe</t>
  </si>
  <si>
    <t>1.5. Inne środki trwałe</t>
  </si>
  <si>
    <t>2. Środki trwałe w budowie (inwestycje)</t>
  </si>
  <si>
    <t>3. Zaliczki na środki trwałe w budowie (inwestycje)</t>
  </si>
  <si>
    <t>II. Zobowiązania krótkoterminowe</t>
  </si>
  <si>
    <t>III. Należności długoterminowe</t>
  </si>
  <si>
    <t>1. Zobowiązania z tytułu dostaw i usług</t>
  </si>
  <si>
    <t>IV. Długoterminowe aktywa finansowe</t>
  </si>
  <si>
    <t>2. Zobowiązania wobec budżetów</t>
  </si>
  <si>
    <t>1. Akcje i udziały</t>
  </si>
  <si>
    <t>3. Zobowiązania z tytułu ubezpieczeń i innych świadczeń</t>
  </si>
  <si>
    <t>2. Inne papiery wartościowe</t>
  </si>
  <si>
    <t>4. Zobowiązania z tytułu wynagrodzeń</t>
  </si>
  <si>
    <t>3. Inne długoterminowe aktywa finansowe</t>
  </si>
  <si>
    <t>5. Pozostałe zobowiązania</t>
  </si>
  <si>
    <t>V. Nieruchomości inwestycyjne</t>
  </si>
  <si>
    <t>6.Sumy obce (depozytowe, zabezpieczenie wykonania umów)</t>
  </si>
  <si>
    <t>VI. Wartość mienia zlikwidowanych jednostek</t>
  </si>
  <si>
    <t>7. Rozliczenia z tytułu środków na wydatki budżetowe i z tytułu dochodów budżetowych</t>
  </si>
  <si>
    <t>8. Fundusze specjalne</t>
  </si>
  <si>
    <t>I. Zapasy</t>
  </si>
  <si>
    <t>8.1. Zakładowy Fundusz Świadczeń Socjalnych</t>
  </si>
  <si>
    <t>1. Materiały</t>
  </si>
  <si>
    <t>8.2. Inne fundusze</t>
  </si>
  <si>
    <t>2. Półprodukty i produkty w toku</t>
  </si>
  <si>
    <t>III. Rezerwy na zobowiązania</t>
  </si>
  <si>
    <t>3. Produkty gotowe</t>
  </si>
  <si>
    <t>IV. Rozliczenia międzyokresowe</t>
  </si>
  <si>
    <t>4. Towary</t>
  </si>
  <si>
    <t>1. Rozliczenia międzyokresowe przychodów</t>
  </si>
  <si>
    <t>II. Należności krótkoterminowe</t>
  </si>
  <si>
    <t>2. Inne rozliczenia międzyokresowe</t>
  </si>
  <si>
    <t>1. Należności z tytułu dostaw i usług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</si>
  <si>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</si>
  <si>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</si>
  <si>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</si>
  <si>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</si>
  <si>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</si>
  <si>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>1. Środki pieniężne w kasie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</si>
  <si>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</si>
  <si>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</si>
  <si>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</si>
  <si>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</si>
  <si>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</si>
  <si>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</si>
  <si>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Rozliczenie międzyokresowe</t>
  </si>
  <si>
    <t>SUMA AKTYWÓW</t>
  </si>
  <si>
    <t>SUMA PASYWÓW</t>
  </si>
  <si>
    <t xml:space="preserve">Nazwa i adres jednostki sprawozdawczej                     </t>
  </si>
  <si>
    <t xml:space="preserve">Rachunek zysków i strat jednostki </t>
  </si>
  <si>
    <t>(wariant porównawczy)</t>
  </si>
  <si>
    <t>Stan na koniec roku poprzedniego</t>
  </si>
  <si>
    <t>Stan na koniec roku bieżącego</t>
  </si>
  <si>
    <t>A. Przychody netto z podstawowej działalności operacyjnej</t>
  </si>
  <si>
    <t>I. Przychody netto ze sprzedaży produktów</t>
  </si>
  <si>
    <t>II. Zmiana stanu produktów (zwiększenie - wartość dodatnia, zmniejszenie - wartość ujemna)</t>
  </si>
  <si>
    <t> III. Koszt wytworzenia produktów na własne potrzeby jednostki</t>
  </si>
  <si>
    <t> IV. Przychody netto ze sprzedaży towarów i materiałów</t>
  </si>
  <si>
    <t> V. Dotacje na finansowanie działalności podstawowej</t>
  </si>
  <si>
    <t>VI. Przychody z tytułu dochodów budżetowych</t>
  </si>
  <si>
    <t>B. Koszty działalności operacyjnej</t>
  </si>
  <si>
    <t>I. Amortyzacja</t>
  </si>
  <si>
    <t>II. Zużycie materiałów i energii</t>
  </si>
  <si>
    <t>III. Usługi obce</t>
  </si>
  <si>
    <t>IV. Podatki i opłaty</t>
  </si>
  <si>
    <t>V. Wynagrodzenia</t>
  </si>
  <si>
    <t>VI. Ubezpieczenia społeczne i inne świadczenia dla pracowników</t>
  </si>
  <si>
    <t>VII. Pozostałe koszty rodzajowe</t>
  </si>
  <si>
    <t>VIII. Wartość sprzedanych towarów i materiałów</t>
  </si>
  <si>
    <t>IX. Inne świadczenia finansowane z budżetu</t>
  </si>
  <si>
    <t>X. Pozostałe obciążenia</t>
  </si>
  <si>
    <t>C. Zysk (strata) z działalności podstawowej (A-B)</t>
  </si>
  <si>
    <t>D. Pozostałe przychody operacyjne</t>
  </si>
  <si>
    <t>I. Zysk ze zbycia niefinansowych aktywów trwałych</t>
  </si>
  <si>
    <t>II. Dotacje</t>
  </si>
  <si>
    <t>III. Inne przychody operacyjne</t>
  </si>
  <si>
    <t>E. Pozostałe koszty operacyjne</t>
  </si>
  <si>
    <t>I. Koszty inwestycji finansowanych ze środków własnych samorządowych zakładów budżetowych i dochodów jednostek budżetowych gromadzonych na wydzielonym rachunku</t>
  </si>
  <si>
    <t>II. Pozostałe koszty operacyjne</t>
  </si>
  <si>
    <t>F. Zysk (strata) z działalności operacyjnej (C+D-E)</t>
  </si>
  <si>
    <t>G. Przychody finansowe</t>
  </si>
  <si>
    <t>I. Dywidendy i udziały w zyskach</t>
  </si>
  <si>
    <t>II. Odsetki</t>
  </si>
  <si>
    <t>III. Inne</t>
  </si>
  <si>
    <t>H. Koszty finansowe</t>
  </si>
  <si>
    <t>I. Odsetki</t>
  </si>
  <si>
    <t>II. Inne</t>
  </si>
  <si>
    <t>I. Zysk (strata) z działalności gospodarczej (F+G-H)</t>
  </si>
  <si>
    <t>J. Wynik zdarzeń nadzwyczajnych (J.I.-J.II.)</t>
  </si>
  <si>
    <t>I. Zyski nadzwyczajne</t>
  </si>
  <si>
    <t>II. Straty nadzwyczajne</t>
  </si>
  <si>
    <t>I. Zysk (strata) brutto (F+G-H)</t>
  </si>
  <si>
    <t>J. Podatek dochodowy</t>
  </si>
  <si>
    <t>K. Pozostałe obowiązkowe zmniejszenia zysku (zwiększenia straty)</t>
  </si>
  <si>
    <t>L. Zysk (strata) netto (I-J-K)</t>
  </si>
  <si>
    <t>Miejskie Przedsiębiorstwo Wodociągow i Kanalizacji w m.st. Warszawa</t>
  </si>
  <si>
    <t>Metro Warszawskie Sp. z o.o.</t>
  </si>
  <si>
    <r>
      <t>REGON</t>
    </r>
    <r>
      <rPr>
        <b/>
        <sz val="10"/>
        <color indexed="8"/>
        <rFont val="Calibri"/>
        <family val="2"/>
        <charset val="238"/>
        <scheme val="minor"/>
      </rPr>
      <t xml:space="preserve"> </t>
    </r>
  </si>
  <si>
    <r>
      <t>REGON</t>
    </r>
    <r>
      <rPr>
        <b/>
        <sz val="11"/>
        <rFont val="Calibri"/>
        <family val="2"/>
        <charset val="238"/>
        <scheme val="minor"/>
      </rPr>
      <t xml:space="preserve"> </t>
    </r>
  </si>
  <si>
    <t>1.3</t>
  </si>
  <si>
    <t>1.4</t>
  </si>
  <si>
    <t>1.5</t>
  </si>
  <si>
    <t>1.7</t>
  </si>
  <si>
    <t>1.9</t>
  </si>
  <si>
    <t>Fundusz jednostki na początek roku (BO)</t>
  </si>
  <si>
    <t>Zysk bilansowy za rok ubiegły</t>
  </si>
  <si>
    <t>Zrealizowane wydatki budżetowe</t>
  </si>
  <si>
    <t>Zrealizowane płatności ze środków europejskich na rzecz jednostki budżetowej</t>
  </si>
  <si>
    <t>Środki na inwestycje</t>
  </si>
  <si>
    <t>Aktualizacja środków trwałych</t>
  </si>
  <si>
    <t>Nieodpłatne otrzymane środki trwałe i inwestycje</t>
  </si>
  <si>
    <t>Aktywa przyjęte od zlikwidowanych (połączonych) jednostek</t>
  </si>
  <si>
    <t>Pozostałe odpisy z wyniku finansowego za rok bieżący</t>
  </si>
  <si>
    <t>Inne zwiekszenia</t>
  </si>
  <si>
    <t>Zmniejszenia funduszu jednostki</t>
  </si>
  <si>
    <t>2.3</t>
  </si>
  <si>
    <t>2.4</t>
  </si>
  <si>
    <t>2.5</t>
  </si>
  <si>
    <t>2.7</t>
  </si>
  <si>
    <t>Strata za rok ubiegły</t>
  </si>
  <si>
    <t>Zrealizowane dochody budżetowe</t>
  </si>
  <si>
    <t>Rozliczenie wyniku finansowego i środków obrotowych za rok ubiegły</t>
  </si>
  <si>
    <t>Dotacje i środki na inwestycje</t>
  </si>
  <si>
    <t>Wartość sprzedanych i nieodpłatnie przekazanych środków trwałych i inwestycji</t>
  </si>
  <si>
    <t>Pasywa przyjęte od zlikwidowanych (połączonych) jednostek</t>
  </si>
  <si>
    <t>Inne zmniejszenia</t>
  </si>
  <si>
    <t>Fundusz jednostki na koniec okresu (BZ)</t>
  </si>
  <si>
    <t>Wynik finansowy netto za rok bieżący (+, -)</t>
  </si>
  <si>
    <t>Zysk netto</t>
  </si>
  <si>
    <t>Strata netto</t>
  </si>
  <si>
    <t>Nadwyżka dochodoów własnych jednostek budżetowych, nadwyżka środków obrotowych zakładów budżetowych, odpisy z wyniku finansowego gospodartstw pomocniczych jednostek budżetowych</t>
  </si>
  <si>
    <t xml:space="preserve">V. </t>
  </si>
  <si>
    <t>Fundusz (II + III - IV)</t>
  </si>
  <si>
    <r>
      <t>REGON</t>
    </r>
    <r>
      <rPr>
        <b/>
        <sz val="8"/>
        <rFont val="Calibri"/>
        <family val="2"/>
        <charset val="238"/>
        <scheme val="minor"/>
      </rPr>
      <t xml:space="preserve"> </t>
    </r>
  </si>
  <si>
    <t>………………………………………………………..</t>
  </si>
  <si>
    <t>(Główny Księgowy)</t>
  </si>
  <si>
    <t>(Kierownik jednostki)</t>
  </si>
  <si>
    <t>koszty związane z rosyjską agresją na Ukrainę, w tym koszty udzielonej pomocy</t>
  </si>
  <si>
    <t>…………………………………………………</t>
  </si>
  <si>
    <t>Miejskie Zakłady Autobusowe Sp. Z o. o.</t>
  </si>
  <si>
    <t>koszty związane z pandemią COVID-19 (wypłata dodatku elektrycznego i  gazowego)</t>
  </si>
  <si>
    <r>
      <t>sporządzony na dzień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31 grudnia 2024 r.</t>
    </r>
  </si>
  <si>
    <t>sporządzony na dzień 31 grudnia 2024 r.</t>
  </si>
  <si>
    <t>Zestawienie zmian w funduszu jednostki 
sporządzane na dzień 31.12.2024 r</t>
  </si>
  <si>
    <t>Miejskie Przedsiebiorstwo Oczyszczania m.st. Warszawy Sp. Z o. o.</t>
  </si>
  <si>
    <t xml:space="preserve">Adresat: URZĄD M.ST. WARSZAWY, 
al. Jerozolimskie 44; 00-024 Warszawa                               </t>
  </si>
  <si>
    <t xml:space="preserve">Adresat: 
URZĄD M.ST. WARSZAWY, 
al. Jerozolimskie 44; 
00-024 Warszawa              </t>
  </si>
  <si>
    <t xml:space="preserve">Adresat: URZĄD M.ST. WARSZAWY, 
al. Jerozolimskie 44; 00-024 Warszawa              </t>
  </si>
  <si>
    <t>D. Zobowiązania i rezerwy na zobowiązania </t>
  </si>
  <si>
    <t> I. Zobowiązania długoterminowe</t>
  </si>
  <si>
    <t>Zysk/(strata) netto za rok zakończony dnia 31 grudnia bieżącego roku</t>
  </si>
  <si>
    <t>Kapitały własne na dzień 31 grudnia bieżącego roku</t>
  </si>
  <si>
    <t>Należności długoterminowe:</t>
  </si>
  <si>
    <t>Należności krótkoterminowe:</t>
  </si>
  <si>
    <r>
      <t xml:space="preserve">Rezerwy na odszkodowania za nieruchomości warszawskie (DEKRET BIERUTA z dnia 26 października 1945r.) </t>
    </r>
    <r>
      <rPr>
        <b/>
        <sz val="10"/>
        <rFont val="Book Antiqua"/>
        <family val="1"/>
        <charset val="238"/>
      </rPr>
      <t/>
    </r>
  </si>
  <si>
    <t xml:space="preserve">Rezerwy za grunty przejęte pod drogi w oparciu o tzw. Specustawę </t>
  </si>
  <si>
    <t>na odszkodowania z tytułu bezumownego korzystania z nieruchomości</t>
  </si>
  <si>
    <t>Poręczenia, w tym:</t>
  </si>
  <si>
    <t>na odszkodowania za nieruchomości warszawskie (DEKRET BIERUTA z dnia 26 października 1945r.)</t>
  </si>
  <si>
    <t xml:space="preserve"> za grunty przejęte pod drogi w oparciu o tzw. Specustawę </t>
  </si>
  <si>
    <t>Wartość netto na początek roku</t>
  </si>
  <si>
    <t>Wartość netto na koniec roku</t>
  </si>
  <si>
    <t>Rok bieżący</t>
  </si>
  <si>
    <t>Przychody netto ze sprzedaży produktów w tym:</t>
  </si>
  <si>
    <t>inne (zwroty kosztów sądowych, komorniczych lub zastępstwa procesowego, wynagrodzenie dla płatnika za terminową zapłatę, opłaty za ksero, przychody z tyt. zaokrąglenia podatków m. in. podatku VAT,  zwroty VAT z lat. ub., zwroty kosztów upomnienia, nadwyżki inwentar., sprzedaż złomu, makulatury, sprzedaż materiałów przetargowych, opłata za wyrejestrowanie pojazdu itp.)</t>
  </si>
  <si>
    <t>II.3.1. Informacja o stanie zatrudnienia (osoby)</t>
  </si>
  <si>
    <r>
      <t xml:space="preserve">* </t>
    </r>
    <r>
      <rPr>
        <u/>
        <sz val="10"/>
        <color theme="1"/>
        <rFont val="Calibri"/>
        <family val="2"/>
        <charset val="238"/>
      </rPr>
      <t>Wykorzystanie odpisu</t>
    </r>
    <r>
      <rPr>
        <sz val="10"/>
        <color theme="1"/>
        <rFont val="Calibri"/>
        <family val="2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</si>
  <si>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u/>
        <sz val="10"/>
        <color theme="1"/>
        <rFont val="Calibri"/>
        <family val="2"/>
        <charset val="238"/>
      </rPr>
      <t>Rozwiązanie odpisu</t>
    </r>
    <r>
      <rPr>
        <sz val="10"/>
        <color theme="1"/>
        <rFont val="Calibri"/>
        <family val="2"/>
        <charset val="238"/>
      </rPr>
      <t xml:space="preserve"> następuje, gdy ustanie przyczyna, dla której dokonano odpis aktualizujący (art 35c UoR) - nastąpiła zapłata lub utworzony odpis stał się zbędny.</t>
    </r>
  </si>
  <si>
    <t>Koszty mediów, dystrybucja energii (dot. oświetlenia ulic, sygnalizacji świetlnej...)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</si>
</sst>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&quot;DM&quot;_-;\-* #,##0.00\ &quot;DM&quot;_-;_-* &quot;-&quot;??\ &quot;DM&quot;_-;_-@_-"/>
    <numFmt numFmtId="165" formatCode="#,##0.00;[Red]#,##0.00"/>
  </numFmts>
  <fonts count="49" x14ac:knownFonts="1">
    <font>
      <sz val="10"/>
      <name val="Arial"/>
    </font>
    <font>
      <sz val="10"/>
      <name val="Arial CE"/>
      <charset val="238"/>
    </font>
    <font>
      <b/>
      <sz val="10"/>
      <name val="Book Antiqua"/>
      <family val="1"/>
      <charset val="238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  <charset val="238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39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8"/>
      <name val="Arial"/>
      <family val="2"/>
      <charset val="238"/>
    </font>
    <font>
      <sz val="10"/>
      <color indexed="8"/>
      <name val="Times New Roman"/>
      <family val="1"/>
      <charset val="238"/>
    </font>
    <font>
      <sz val="11"/>
      <name val="Calibri"/>
      <family val="2"/>
      <charset val="238"/>
    </font>
    <font>
      <i/>
      <strike/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strike/>
      <sz val="10"/>
      <color theme="1"/>
      <name val="Calibri"/>
      <family val="2"/>
      <charset val="238"/>
    </font>
    <font>
      <u/>
      <sz val="10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sz val="10"/>
      <color theme="1"/>
      <name val="Book Antiqua"/>
      <family val="1"/>
      <charset val="238"/>
    </font>
  </fonts>
  <fills count="47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9"/>
        <bgColor indexed="9"/>
      </patternFill>
    </fill>
    <fill>
      <patternFill patternType="solid">
        <fgColor indexed="50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8">
    <xf numFmtId="0" fontId="0" fillId="0" borderId="0"/>
    <xf numFmtId="0" fontId="3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16" borderId="0" applyNumberFormat="0" applyBorder="0" applyAlignment="0" applyProtection="0"/>
    <xf numFmtId="0" fontId="3" fillId="25" borderId="0" applyNumberFormat="0" applyBorder="0" applyAlignment="0" applyProtection="0"/>
    <xf numFmtId="0" fontId="5" fillId="16" borderId="0" applyNumberFormat="0" applyBorder="0" applyAlignment="0" applyProtection="0"/>
    <xf numFmtId="0" fontId="6" fillId="28" borderId="1" applyNumberFormat="0" applyAlignment="0" applyProtection="0"/>
    <xf numFmtId="0" fontId="7" fillId="17" borderId="2" applyNumberFormat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10" fillId="33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25" borderId="1" applyNumberFormat="0" applyAlignment="0" applyProtection="0"/>
    <xf numFmtId="0" fontId="15" fillId="0" borderId="7" applyNumberFormat="0" applyFill="0" applyAlignment="0" applyProtection="0"/>
    <xf numFmtId="0" fontId="16" fillId="25" borderId="0" applyNumberFormat="0" applyBorder="0" applyAlignment="0" applyProtection="0"/>
    <xf numFmtId="0" fontId="20" fillId="0" borderId="0"/>
    <xf numFmtId="0" fontId="1" fillId="0" borderId="0"/>
    <xf numFmtId="0" fontId="8" fillId="0" borderId="0"/>
    <xf numFmtId="0" fontId="1" fillId="0" borderId="0"/>
    <xf numFmtId="0" fontId="8" fillId="24" borderId="8" applyNumberFormat="0" applyFont="0" applyAlignment="0" applyProtection="0"/>
    <xf numFmtId="0" fontId="17" fillId="28" borderId="3" applyNumberFormat="0" applyAlignment="0" applyProtection="0"/>
    <xf numFmtId="4" fontId="18" fillId="34" borderId="9" applyNumberFormat="0" applyProtection="0">
      <alignment vertical="center"/>
    </xf>
    <xf numFmtId="4" fontId="19" fillId="34" borderId="9" applyNumberFormat="0" applyProtection="0">
      <alignment vertical="center"/>
    </xf>
    <xf numFmtId="4" fontId="18" fillId="34" borderId="9" applyNumberFormat="0" applyProtection="0">
      <alignment horizontal="left" vertical="center" indent="1"/>
    </xf>
    <xf numFmtId="0" fontId="18" fillId="34" borderId="9" applyNumberFormat="0" applyProtection="0">
      <alignment horizontal="left" vertical="top" indent="1"/>
    </xf>
    <xf numFmtId="4" fontId="18" fillId="2" borderId="0" applyNumberFormat="0" applyProtection="0">
      <alignment horizontal="left" vertical="center" indent="1"/>
    </xf>
    <xf numFmtId="4" fontId="20" fillId="7" borderId="9" applyNumberFormat="0" applyProtection="0">
      <alignment horizontal="right" vertical="center"/>
    </xf>
    <xf numFmtId="4" fontId="20" fillId="3" borderId="9" applyNumberFormat="0" applyProtection="0">
      <alignment horizontal="right" vertical="center"/>
    </xf>
    <xf numFmtId="4" fontId="20" fillId="26" borderId="9" applyNumberFormat="0" applyProtection="0">
      <alignment horizontal="right" vertical="center"/>
    </xf>
    <xf numFmtId="4" fontId="20" fillId="27" borderId="9" applyNumberFormat="0" applyProtection="0">
      <alignment horizontal="right" vertical="center"/>
    </xf>
    <xf numFmtId="4" fontId="20" fillId="35" borderId="9" applyNumberFormat="0" applyProtection="0">
      <alignment horizontal="right" vertical="center"/>
    </xf>
    <xf numFmtId="4" fontId="20" fillId="36" borderId="9" applyNumberFormat="0" applyProtection="0">
      <alignment horizontal="right" vertical="center"/>
    </xf>
    <xf numFmtId="4" fontId="20" fillId="9" borderId="9" applyNumberFormat="0" applyProtection="0">
      <alignment horizontal="right" vertical="center"/>
    </xf>
    <xf numFmtId="4" fontId="20" fillId="29" borderId="9" applyNumberFormat="0" applyProtection="0">
      <alignment horizontal="right" vertical="center"/>
    </xf>
    <xf numFmtId="4" fontId="20" fillId="37" borderId="9" applyNumberFormat="0" applyProtection="0">
      <alignment horizontal="right" vertical="center"/>
    </xf>
    <xf numFmtId="4" fontId="18" fillId="38" borderId="10" applyNumberFormat="0" applyProtection="0">
      <alignment horizontal="left" vertical="center" indent="1"/>
    </xf>
    <xf numFmtId="4" fontId="20" fillId="39" borderId="0" applyNumberFormat="0" applyProtection="0">
      <alignment horizontal="left" vertical="center" indent="1"/>
    </xf>
    <xf numFmtId="4" fontId="21" fillId="8" borderId="0" applyNumberFormat="0" applyProtection="0">
      <alignment horizontal="left" vertical="center" indent="1"/>
    </xf>
    <xf numFmtId="4" fontId="20" fillId="2" borderId="9" applyNumberFormat="0" applyProtection="0">
      <alignment horizontal="right" vertical="center"/>
    </xf>
    <xf numFmtId="4" fontId="22" fillId="39" borderId="0" applyNumberFormat="0" applyProtection="0">
      <alignment horizontal="left" vertical="center" indent="1"/>
    </xf>
    <xf numFmtId="4" fontId="22" fillId="2" borderId="0" applyNumberFormat="0" applyProtection="0">
      <alignment horizontal="left" vertical="center" indent="1"/>
    </xf>
    <xf numFmtId="0" fontId="8" fillId="8" borderId="9" applyNumberFormat="0" applyProtection="0">
      <alignment horizontal="left" vertical="center" indent="1"/>
    </xf>
    <xf numFmtId="0" fontId="8" fillId="8" borderId="9" applyNumberFormat="0" applyProtection="0">
      <alignment horizontal="left" vertical="top" indent="1"/>
    </xf>
    <xf numFmtId="0" fontId="8" fillId="2" borderId="9" applyNumberFormat="0" applyProtection="0">
      <alignment horizontal="left" vertical="center" indent="1"/>
    </xf>
    <xf numFmtId="0" fontId="8" fillId="2" borderId="9" applyNumberFormat="0" applyProtection="0">
      <alignment horizontal="left" vertical="top" indent="1"/>
    </xf>
    <xf numFmtId="0" fontId="8" fillId="6" borderId="9" applyNumberFormat="0" applyProtection="0">
      <alignment horizontal="left" vertical="center" indent="1"/>
    </xf>
    <xf numFmtId="0" fontId="8" fillId="6" borderId="9" applyNumberFormat="0" applyProtection="0">
      <alignment horizontal="left" vertical="top" indent="1"/>
    </xf>
    <xf numFmtId="0" fontId="8" fillId="39" borderId="9" applyNumberFormat="0" applyProtection="0">
      <alignment horizontal="left" vertical="center" indent="1"/>
    </xf>
    <xf numFmtId="0" fontId="8" fillId="39" borderId="9" applyNumberFormat="0" applyProtection="0">
      <alignment horizontal="left" vertical="top" indent="1"/>
    </xf>
    <xf numFmtId="0" fontId="8" fillId="5" borderId="11" applyNumberFormat="0">
      <protection locked="0"/>
    </xf>
    <xf numFmtId="4" fontId="20" fillId="4" borderId="9" applyNumberFormat="0" applyProtection="0">
      <alignment vertical="center"/>
    </xf>
    <xf numFmtId="4" fontId="23" fillId="4" borderId="9" applyNumberFormat="0" applyProtection="0">
      <alignment vertical="center"/>
    </xf>
    <xf numFmtId="4" fontId="20" fillId="4" borderId="9" applyNumberFormat="0" applyProtection="0">
      <alignment horizontal="left" vertical="center" indent="1"/>
    </xf>
    <xf numFmtId="0" fontId="20" fillId="4" borderId="9" applyNumberFormat="0" applyProtection="0">
      <alignment horizontal="left" vertical="top" indent="1"/>
    </xf>
    <xf numFmtId="4" fontId="20" fillId="39" borderId="9" applyNumberFormat="0" applyProtection="0">
      <alignment horizontal="right" vertical="center"/>
    </xf>
    <xf numFmtId="4" fontId="23" fillId="39" borderId="9" applyNumberFormat="0" applyProtection="0">
      <alignment horizontal="right" vertical="center"/>
    </xf>
    <xf numFmtId="4" fontId="20" fillId="2" borderId="9" applyNumberFormat="0" applyProtection="0">
      <alignment horizontal="left" vertical="center" indent="1"/>
    </xf>
    <xf numFmtId="0" fontId="20" fillId="2" borderId="9" applyNumberFormat="0" applyProtection="0">
      <alignment horizontal="left" vertical="top" indent="1"/>
    </xf>
    <xf numFmtId="4" fontId="24" fillId="40" borderId="0" applyNumberFormat="0" applyProtection="0">
      <alignment horizontal="left" vertical="center" indent="1"/>
    </xf>
    <xf numFmtId="4" fontId="25" fillId="39" borderId="9" applyNumberFormat="0" applyProtection="0">
      <alignment horizontal="right" vertical="center"/>
    </xf>
    <xf numFmtId="0" fontId="26" fillId="0" borderId="0" applyNumberFormat="0" applyFill="0" applyBorder="0" applyAlignment="0" applyProtection="0"/>
    <xf numFmtId="0" fontId="9" fillId="0" borderId="12" applyNumberFormat="0" applyFill="0" applyAlignment="0" applyProtection="0"/>
    <xf numFmtId="164" fontId="8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719">
    <xf numFmtId="0" fontId="0" fillId="0" borderId="0" xfId="0"/>
    <xf numFmtId="0" fontId="32" fillId="0" borderId="0" xfId="0" applyFont="1"/>
    <xf numFmtId="0" fontId="32" fillId="0" borderId="84" xfId="0" applyFont="1" applyBorder="1" applyAlignment="1">
      <alignment wrapText="1"/>
    </xf>
    <xf numFmtId="4" fontId="32" fillId="0" borderId="82" xfId="0" applyNumberFormat="1" applyFont="1" applyBorder="1" applyAlignment="1">
      <alignment horizontal="right"/>
    </xf>
    <xf numFmtId="4" fontId="32" fillId="0" borderId="83" xfId="0" applyNumberFormat="1" applyFont="1" applyBorder="1" applyAlignment="1">
      <alignment horizontal="right"/>
    </xf>
    <xf numFmtId="0" fontId="32" fillId="0" borderId="95" xfId="0" applyFont="1" applyBorder="1" applyAlignment="1">
      <alignment wrapText="1"/>
    </xf>
    <xf numFmtId="0" fontId="32" fillId="0" borderId="96" xfId="0" applyFont="1" applyBorder="1" applyAlignment="1">
      <alignment wrapText="1"/>
    </xf>
    <xf numFmtId="0" fontId="32" fillId="0" borderId="98" xfId="0" applyFont="1" applyBorder="1" applyAlignment="1">
      <alignment wrapText="1"/>
    </xf>
    <xf numFmtId="4" fontId="32" fillId="0" borderId="99" xfId="0" applyNumberFormat="1" applyFont="1" applyBorder="1" applyAlignment="1">
      <alignment horizontal="right"/>
    </xf>
    <xf numFmtId="2" fontId="32" fillId="0" borderId="99" xfId="0" applyNumberFormat="1" applyFont="1" applyBorder="1" applyAlignment="1">
      <alignment horizontal="right"/>
    </xf>
    <xf numFmtId="2" fontId="32" fillId="0" borderId="25" xfId="0" applyNumberFormat="1" applyFont="1" applyBorder="1" applyAlignment="1">
      <alignment wrapText="1"/>
    </xf>
    <xf numFmtId="2" fontId="32" fillId="0" borderId="11" xfId="0" applyNumberFormat="1" applyFont="1" applyBorder="1" applyAlignment="1">
      <alignment wrapText="1"/>
    </xf>
    <xf numFmtId="2" fontId="32" fillId="0" borderId="22" xfId="0" applyNumberFormat="1" applyFont="1" applyBorder="1" applyAlignment="1">
      <alignment wrapText="1"/>
    </xf>
    <xf numFmtId="4" fontId="32" fillId="0" borderId="30" xfId="0" applyNumberFormat="1" applyFont="1" applyBorder="1" applyAlignment="1">
      <alignment horizontal="right"/>
    </xf>
    <xf numFmtId="2" fontId="32" fillId="0" borderId="31" xfId="0" applyNumberFormat="1" applyFont="1" applyBorder="1" applyAlignment="1">
      <alignment horizontal="right"/>
    </xf>
    <xf numFmtId="2" fontId="32" fillId="0" borderId="24" xfId="0" applyNumberFormat="1" applyFont="1" applyBorder="1" applyAlignment="1">
      <alignment horizontal="right"/>
    </xf>
    <xf numFmtId="0" fontId="32" fillId="43" borderId="36" xfId="0" applyFont="1" applyFill="1" applyBorder="1" applyAlignment="1">
      <alignment horizontal="center" wrapText="1"/>
    </xf>
    <xf numFmtId="0" fontId="32" fillId="0" borderId="30" xfId="0" applyFont="1" applyBorder="1" applyAlignment="1">
      <alignment wrapText="1"/>
    </xf>
    <xf numFmtId="4" fontId="32" fillId="0" borderId="31" xfId="0" applyNumberFormat="1" applyFont="1" applyBorder="1" applyAlignment="1">
      <alignment horizontal="right"/>
    </xf>
    <xf numFmtId="4" fontId="32" fillId="0" borderId="37" xfId="0" applyNumberFormat="1" applyFont="1" applyBorder="1" applyAlignment="1">
      <alignment horizontal="right"/>
    </xf>
    <xf numFmtId="4" fontId="32" fillId="0" borderId="96" xfId="0" applyNumberFormat="1" applyFont="1" applyBorder="1" applyAlignment="1">
      <alignment horizontal="right"/>
    </xf>
    <xf numFmtId="4" fontId="32" fillId="0" borderId="97" xfId="0" applyNumberFormat="1" applyFont="1" applyBorder="1" applyAlignment="1">
      <alignment horizontal="right"/>
    </xf>
    <xf numFmtId="4" fontId="32" fillId="0" borderId="101" xfId="0" applyNumberFormat="1" applyFont="1" applyBorder="1" applyAlignment="1">
      <alignment horizontal="right"/>
    </xf>
    <xf numFmtId="4" fontId="32" fillId="0" borderId="102" xfId="0" applyNumberFormat="1" applyFont="1" applyBorder="1" applyAlignment="1">
      <alignment horizontal="right"/>
    </xf>
    <xf numFmtId="4" fontId="32" fillId="0" borderId="87" xfId="0" applyNumberFormat="1" applyFont="1" applyBorder="1" applyAlignment="1">
      <alignment horizontal="right"/>
    </xf>
    <xf numFmtId="4" fontId="32" fillId="0" borderId="88" xfId="0" applyNumberFormat="1" applyFont="1" applyBorder="1" applyAlignment="1">
      <alignment horizontal="right"/>
    </xf>
    <xf numFmtId="4" fontId="32" fillId="0" borderId="89" xfId="0" applyNumberFormat="1" applyFont="1" applyBorder="1" applyAlignment="1">
      <alignment horizontal="right"/>
    </xf>
    <xf numFmtId="4" fontId="32" fillId="0" borderId="105" xfId="0" applyNumberFormat="1" applyFont="1" applyBorder="1" applyAlignment="1">
      <alignment horizontal="right"/>
    </xf>
    <xf numFmtId="0" fontId="32" fillId="0" borderId="0" xfId="0" applyFont="1" applyAlignment="1">
      <alignment horizontal="center" wrapText="1"/>
    </xf>
    <xf numFmtId="0" fontId="32" fillId="0" borderId="0" xfId="0" applyFont="1" applyAlignment="1">
      <alignment wrapText="1"/>
    </xf>
    <xf numFmtId="4" fontId="32" fillId="0" borderId="83" xfId="0" applyNumberFormat="1" applyFont="1" applyBorder="1" applyAlignment="1">
      <alignment horizontal="center"/>
    </xf>
    <xf numFmtId="0" fontId="32" fillId="0" borderId="97" xfId="0" applyFont="1" applyBorder="1" applyAlignment="1">
      <alignment horizontal="center" wrapText="1"/>
    </xf>
    <xf numFmtId="2" fontId="32" fillId="0" borderId="100" xfId="0" applyNumberFormat="1" applyFont="1" applyBorder="1" applyAlignment="1">
      <alignment horizontal="center"/>
    </xf>
    <xf numFmtId="0" fontId="35" fillId="46" borderId="128" xfId="41" applyFont="1" applyFill="1" applyBorder="1" applyAlignment="1">
      <alignment horizontal="center" vertical="center" wrapText="1"/>
    </xf>
    <xf numFmtId="0" fontId="36" fillId="46" borderId="82" xfId="41" applyFont="1" applyFill="1" applyBorder="1" applyAlignment="1">
      <alignment vertical="center" wrapText="1"/>
    </xf>
    <xf numFmtId="0" fontId="35" fillId="46" borderId="82" xfId="41" applyFont="1" applyFill="1" applyBorder="1" applyAlignment="1">
      <alignment vertical="center" wrapText="1"/>
    </xf>
    <xf numFmtId="0" fontId="34" fillId="46" borderId="82" xfId="41" applyFont="1" applyFill="1" applyBorder="1" applyAlignment="1">
      <alignment vertical="center" wrapText="1"/>
    </xf>
    <xf numFmtId="0" fontId="40" fillId="0" borderId="0" xfId="0" applyFont="1" applyAlignment="1">
      <alignment vertical="center" wrapText="1"/>
    </xf>
    <xf numFmtId="49" fontId="34" fillId="0" borderId="0" xfId="0" applyNumberFormat="1" applyFont="1" applyAlignment="1">
      <alignment horizontal="left" vertical="center" wrapText="1"/>
    </xf>
    <xf numFmtId="4" fontId="34" fillId="0" borderId="0" xfId="0" applyNumberFormat="1" applyFont="1" applyAlignment="1">
      <alignment vertical="center" wrapText="1"/>
    </xf>
    <xf numFmtId="0" fontId="34" fillId="0" borderId="0" xfId="0" applyFont="1" applyAlignment="1">
      <alignment vertical="center" wrapText="1"/>
    </xf>
    <xf numFmtId="49" fontId="40" fillId="0" borderId="129" xfId="0" applyNumberFormat="1" applyFont="1" applyBorder="1" applyAlignment="1">
      <alignment horizontal="left" vertical="center" wrapText="1"/>
    </xf>
    <xf numFmtId="4" fontId="40" fillId="0" borderId="129" xfId="0" applyNumberFormat="1" applyFont="1" applyBorder="1" applyAlignment="1">
      <alignment vertical="center" wrapText="1"/>
    </xf>
    <xf numFmtId="49" fontId="34" fillId="0" borderId="129" xfId="0" applyNumberFormat="1" applyFont="1" applyBorder="1" applyAlignment="1">
      <alignment horizontal="left" vertical="center" wrapText="1"/>
    </xf>
    <xf numFmtId="4" fontId="34" fillId="0" borderId="129" xfId="0" applyNumberFormat="1" applyFont="1" applyBorder="1" applyAlignment="1">
      <alignment vertical="center" wrapText="1"/>
    </xf>
    <xf numFmtId="0" fontId="40" fillId="0" borderId="129" xfId="41" applyFont="1" applyBorder="1" applyAlignment="1">
      <alignment horizontal="center" vertical="center" wrapText="1"/>
    </xf>
    <xf numFmtId="0" fontId="40" fillId="0" borderId="129" xfId="0" applyFont="1" applyBorder="1" applyAlignment="1">
      <alignment horizontal="center" vertical="center" wrapText="1"/>
    </xf>
    <xf numFmtId="1" fontId="34" fillId="0" borderId="0" xfId="0" applyNumberFormat="1" applyFont="1" applyAlignment="1">
      <alignment horizontal="left" vertical="center" wrapText="1"/>
    </xf>
    <xf numFmtId="1" fontId="34" fillId="0" borderId="0" xfId="0" applyNumberFormat="1" applyFont="1" applyAlignment="1">
      <alignment vertical="center" wrapText="1"/>
    </xf>
    <xf numFmtId="0" fontId="34" fillId="0" borderId="0" xfId="0" applyFont="1" applyAlignment="1">
      <alignment horizontal="center" vertical="center" wrapText="1"/>
    </xf>
    <xf numFmtId="4" fontId="34" fillId="0" borderId="0" xfId="0" applyNumberFormat="1" applyFont="1" applyAlignment="1">
      <alignment horizontal="center" vertical="center" wrapText="1"/>
    </xf>
    <xf numFmtId="4" fontId="32" fillId="0" borderId="84" xfId="0" applyNumberFormat="1" applyFont="1" applyBorder="1"/>
    <xf numFmtId="0" fontId="32" fillId="0" borderId="0" xfId="0" applyFont="1" applyAlignment="1">
      <alignment vertical="top" wrapText="1"/>
    </xf>
    <xf numFmtId="4" fontId="32" fillId="0" borderId="0" xfId="0" applyNumberFormat="1" applyFont="1" applyAlignment="1">
      <alignment vertical="center"/>
    </xf>
    <xf numFmtId="0" fontId="35" fillId="46" borderId="125" xfId="41" applyFont="1" applyFill="1" applyBorder="1" applyAlignment="1">
      <alignment horizontal="center" vertical="center" wrapText="1"/>
    </xf>
    <xf numFmtId="0" fontId="37" fillId="0" borderId="125" xfId="41" applyFont="1" applyBorder="1" applyAlignment="1">
      <alignment horizontal="left" vertical="center" wrapText="1"/>
    </xf>
    <xf numFmtId="0" fontId="37" fillId="46" borderId="125" xfId="41" applyFont="1" applyFill="1" applyBorder="1" applyAlignment="1">
      <alignment horizontal="center" vertical="center" wrapText="1"/>
    </xf>
    <xf numFmtId="0" fontId="36" fillId="46" borderId="96" xfId="41" applyFont="1" applyFill="1" applyBorder="1" applyAlignment="1">
      <alignment horizontal="center" vertical="center" wrapText="1"/>
    </xf>
    <xf numFmtId="0" fontId="34" fillId="0" borderId="0" xfId="0" applyFont="1" applyAlignment="1">
      <alignment vertical="center"/>
    </xf>
    <xf numFmtId="0" fontId="35" fillId="0" borderId="0" xfId="0" applyFont="1"/>
    <xf numFmtId="0" fontId="35" fillId="0" borderId="129" xfId="0" applyFont="1" applyBorder="1" applyAlignment="1">
      <alignment vertical="center"/>
    </xf>
    <xf numFmtId="0" fontId="35" fillId="0" borderId="0" xfId="0" applyFont="1" applyAlignment="1">
      <alignment vertical="center"/>
    </xf>
    <xf numFmtId="4" fontId="35" fillId="0" borderId="129" xfId="0" applyNumberFormat="1" applyFont="1" applyBorder="1" applyAlignment="1">
      <alignment vertical="center"/>
    </xf>
    <xf numFmtId="0" fontId="37" fillId="46" borderId="126" xfId="41" applyFont="1" applyFill="1" applyBorder="1" applyAlignment="1">
      <alignment horizontal="left" vertical="center" wrapText="1"/>
    </xf>
    <xf numFmtId="0" fontId="38" fillId="46" borderId="129" xfId="41" applyFont="1" applyFill="1" applyBorder="1" applyAlignment="1">
      <alignment horizontal="center" vertical="center" wrapText="1"/>
    </xf>
    <xf numFmtId="4" fontId="34" fillId="0" borderId="129" xfId="0" applyNumberFormat="1" applyFont="1" applyBorder="1" applyAlignment="1">
      <alignment vertical="center"/>
    </xf>
    <xf numFmtId="4" fontId="40" fillId="0" borderId="129" xfId="0" applyNumberFormat="1" applyFont="1" applyBorder="1" applyAlignment="1">
      <alignment vertical="center"/>
    </xf>
    <xf numFmtId="0" fontId="40" fillId="0" borderId="129" xfId="0" applyFont="1" applyBorder="1" applyAlignment="1">
      <alignment horizontal="left" vertical="center"/>
    </xf>
    <xf numFmtId="0" fontId="36" fillId="0" borderId="129" xfId="0" applyFont="1" applyBorder="1" applyAlignment="1">
      <alignment vertical="center"/>
    </xf>
    <xf numFmtId="4" fontId="36" fillId="0" borderId="129" xfId="0" applyNumberFormat="1" applyFont="1" applyBorder="1" applyAlignment="1">
      <alignment vertical="center"/>
    </xf>
    <xf numFmtId="0" fontId="36" fillId="0" borderId="0" xfId="0" applyFont="1" applyAlignment="1">
      <alignment vertical="center"/>
    </xf>
    <xf numFmtId="14" fontId="30" fillId="0" borderId="0" xfId="0" applyNumberFormat="1" applyFont="1" applyAlignment="1">
      <alignment horizontal="center" vertical="center"/>
    </xf>
    <xf numFmtId="0" fontId="34" fillId="0" borderId="0" xfId="0" applyFont="1" applyAlignment="1">
      <alignment horizontal="center" wrapText="1"/>
    </xf>
    <xf numFmtId="0" fontId="41" fillId="0" borderId="0" xfId="0" applyFont="1" applyAlignment="1">
      <alignment horizontal="center" vertical="center" wrapText="1"/>
    </xf>
    <xf numFmtId="4" fontId="41" fillId="0" borderId="0" xfId="0" applyNumberFormat="1" applyFont="1" applyAlignment="1">
      <alignment horizontal="center" vertical="center" wrapText="1"/>
    </xf>
    <xf numFmtId="0" fontId="41" fillId="0" borderId="0" xfId="0" applyFont="1" applyAlignment="1">
      <alignment vertical="center"/>
    </xf>
    <xf numFmtId="0" fontId="41" fillId="0" borderId="0" xfId="0" applyFont="1"/>
    <xf numFmtId="0" fontId="36" fillId="46" borderId="82" xfId="41" applyFont="1" applyFill="1" applyBorder="1" applyAlignment="1">
      <alignment horizontal="center" vertical="center" wrapText="1"/>
    </xf>
    <xf numFmtId="0" fontId="34" fillId="0" borderId="129" xfId="0" applyFont="1" applyBorder="1" applyAlignment="1">
      <alignment horizontal="left" vertical="center"/>
    </xf>
    <xf numFmtId="0" fontId="37" fillId="46" borderId="126" xfId="41" applyFont="1" applyFill="1" applyBorder="1" applyAlignment="1">
      <alignment horizontal="center" vertical="center" wrapText="1"/>
    </xf>
    <xf numFmtId="0" fontId="37" fillId="46" borderId="127" xfId="41" applyFont="1" applyFill="1" applyBorder="1" applyAlignment="1">
      <alignment horizontal="center" vertical="center" wrapText="1"/>
    </xf>
    <xf numFmtId="0" fontId="37" fillId="46" borderId="129" xfId="41" applyFont="1" applyFill="1" applyBorder="1" applyAlignment="1">
      <alignment horizontal="center" vertical="center" wrapText="1"/>
    </xf>
    <xf numFmtId="0" fontId="37" fillId="46" borderId="96" xfId="41" applyFont="1" applyFill="1" applyBorder="1" applyAlignment="1">
      <alignment horizontal="left" vertical="center" wrapText="1"/>
    </xf>
    <xf numFmtId="0" fontId="37" fillId="46" borderId="125" xfId="41" applyFont="1" applyFill="1" applyBorder="1" applyAlignment="1">
      <alignment horizontal="left" vertical="center" wrapText="1"/>
    </xf>
    <xf numFmtId="0" fontId="36" fillId="0" borderId="43" xfId="0" applyFont="1" applyBorder="1" applyAlignment="1">
      <alignment horizontal="center" vertical="center" wrapText="1"/>
    </xf>
    <xf numFmtId="0" fontId="36" fillId="0" borderId="132" xfId="0" applyFont="1" applyBorder="1" applyAlignment="1">
      <alignment horizontal="center" vertical="center" wrapText="1"/>
    </xf>
    <xf numFmtId="0" fontId="36" fillId="0" borderId="133" xfId="0" applyFont="1" applyBorder="1" applyAlignment="1">
      <alignment horizontal="center" vertical="center" wrapText="1"/>
    </xf>
    <xf numFmtId="0" fontId="36" fillId="0" borderId="134" xfId="0" applyFont="1" applyBorder="1" applyAlignment="1">
      <alignment horizontal="center" vertical="center" wrapText="1"/>
    </xf>
    <xf numFmtId="0" fontId="36" fillId="0" borderId="135" xfId="0" applyFont="1" applyBorder="1" applyAlignment="1">
      <alignment horizontal="center" vertical="center" wrapText="1"/>
    </xf>
    <xf numFmtId="0" fontId="36" fillId="0" borderId="136" xfId="0" applyFont="1" applyBorder="1" applyAlignment="1">
      <alignment horizontal="center" vertical="center" wrapText="1"/>
    </xf>
    <xf numFmtId="0" fontId="32" fillId="0" borderId="109" xfId="0" applyFont="1" applyBorder="1"/>
    <xf numFmtId="0" fontId="32" fillId="0" borderId="110" xfId="0" applyFont="1" applyBorder="1"/>
    <xf numFmtId="0" fontId="32" fillId="0" borderId="14" xfId="0" applyFont="1" applyBorder="1" applyAlignment="1">
      <alignment wrapText="1"/>
    </xf>
    <xf numFmtId="0" fontId="32" fillId="0" borderId="106" xfId="0" applyFont="1" applyBorder="1"/>
    <xf numFmtId="0" fontId="32" fillId="0" borderId="85" xfId="0" applyFont="1" applyBorder="1"/>
    <xf numFmtId="0" fontId="33" fillId="0" borderId="0" xfId="0" applyFont="1" applyAlignment="1">
      <alignment horizontal="left"/>
    </xf>
    <xf numFmtId="0" fontId="32" fillId="0" borderId="0" xfId="0" applyFont="1" applyAlignment="1">
      <alignment horizontal="left" vertical="center"/>
    </xf>
    <xf numFmtId="165" fontId="32" fillId="0" borderId="11" xfId="0" applyNumberFormat="1" applyFont="1" applyBorder="1" applyAlignment="1" applyProtection="1">
      <alignment horizontal="right" vertical="center" wrapText="1"/>
      <protection locked="0"/>
    </xf>
    <xf numFmtId="165" fontId="32" fillId="0" borderId="31" xfId="0" applyNumberFormat="1" applyFont="1" applyBorder="1" applyAlignment="1" applyProtection="1">
      <alignment horizontal="right" vertical="center" wrapText="1"/>
      <protection locked="0"/>
    </xf>
    <xf numFmtId="165" fontId="32" fillId="0" borderId="58" xfId="0" applyNumberFormat="1" applyFont="1" applyBorder="1" applyAlignment="1" applyProtection="1">
      <alignment horizontal="right" vertical="center" wrapText="1"/>
      <protection locked="0"/>
    </xf>
    <xf numFmtId="165" fontId="32" fillId="0" borderId="28" xfId="0" applyNumberFormat="1" applyFont="1" applyBorder="1" applyAlignment="1" applyProtection="1">
      <alignment horizontal="right" vertical="center" wrapText="1"/>
      <protection locked="0"/>
    </xf>
    <xf numFmtId="165" fontId="32" fillId="0" borderId="27" xfId="0" applyNumberFormat="1" applyFont="1" applyBorder="1" applyAlignment="1" applyProtection="1">
      <alignment horizontal="right" vertical="center" wrapText="1"/>
      <protection locked="0"/>
    </xf>
    <xf numFmtId="165" fontId="32" fillId="0" borderId="22" xfId="0" applyNumberFormat="1" applyFont="1" applyBorder="1" applyAlignment="1" applyProtection="1">
      <alignment horizontal="right" vertical="center" wrapText="1"/>
      <protection locked="0"/>
    </xf>
    <xf numFmtId="0" fontId="33" fillId="0" borderId="0" xfId="0" applyFont="1" applyAlignment="1">
      <alignment horizontal="left" wrapText="1"/>
    </xf>
    <xf numFmtId="0" fontId="32" fillId="0" borderId="13" xfId="0" applyFont="1" applyBorder="1" applyAlignment="1">
      <alignment horizontal="center" wrapText="1"/>
    </xf>
    <xf numFmtId="0" fontId="32" fillId="0" borderId="14" xfId="0" applyFont="1" applyBorder="1" applyAlignment="1">
      <alignment horizontal="center" wrapText="1"/>
    </xf>
    <xf numFmtId="0" fontId="32" fillId="0" borderId="113" xfId="0" applyFont="1" applyBorder="1"/>
    <xf numFmtId="0" fontId="32" fillId="0" borderId="107" xfId="0" applyFont="1" applyBorder="1"/>
    <xf numFmtId="4" fontId="32" fillId="0" borderId="106" xfId="0" applyNumberFormat="1" applyFont="1" applyBorder="1"/>
    <xf numFmtId="4" fontId="32" fillId="0" borderId="107" xfId="0" applyNumberFormat="1" applyFont="1" applyBorder="1"/>
    <xf numFmtId="4" fontId="32" fillId="0" borderId="85" xfId="0" applyNumberFormat="1" applyFont="1" applyBorder="1"/>
    <xf numFmtId="4" fontId="32" fillId="0" borderId="11" xfId="0" applyNumberFormat="1" applyFont="1" applyBorder="1" applyAlignment="1">
      <alignment horizontal="right"/>
    </xf>
    <xf numFmtId="4" fontId="32" fillId="0" borderId="85" xfId="0" applyNumberFormat="1" applyFont="1" applyBorder="1" applyAlignment="1">
      <alignment horizontal="right"/>
    </xf>
    <xf numFmtId="4" fontId="32" fillId="0" borderId="113" xfId="0" applyNumberFormat="1" applyFont="1" applyBorder="1"/>
    <xf numFmtId="4" fontId="32" fillId="42" borderId="84" xfId="0" applyNumberFormat="1" applyFont="1" applyFill="1" applyBorder="1"/>
    <xf numFmtId="4" fontId="32" fillId="42" borderId="82" xfId="0" applyNumberFormat="1" applyFont="1" applyFill="1" applyBorder="1" applyAlignment="1">
      <alignment horizontal="right"/>
    </xf>
    <xf numFmtId="4" fontId="32" fillId="42" borderId="83" xfId="0" applyNumberFormat="1" applyFont="1" applyFill="1" applyBorder="1" applyAlignment="1">
      <alignment horizontal="right"/>
    </xf>
    <xf numFmtId="4" fontId="32" fillId="42" borderId="86" xfId="0" applyNumberFormat="1" applyFont="1" applyFill="1" applyBorder="1"/>
    <xf numFmtId="4" fontId="32" fillId="42" borderId="87" xfId="0" applyNumberFormat="1" applyFont="1" applyFill="1" applyBorder="1" applyAlignment="1">
      <alignment horizontal="right"/>
    </xf>
    <xf numFmtId="4" fontId="32" fillId="42" borderId="88" xfId="0" applyNumberFormat="1" applyFont="1" applyFill="1" applyBorder="1" applyAlignment="1">
      <alignment horizontal="right"/>
    </xf>
    <xf numFmtId="4" fontId="32" fillId="0" borderId="0" xfId="0" applyNumberFormat="1" applyFont="1" applyAlignment="1">
      <alignment horizontal="right"/>
    </xf>
    <xf numFmtId="0" fontId="32" fillId="0" borderId="0" xfId="0" applyFont="1" applyAlignment="1">
      <alignment horizontal="left"/>
    </xf>
    <xf numFmtId="0" fontId="32" fillId="44" borderId="106" xfId="0" applyFont="1" applyFill="1" applyBorder="1"/>
    <xf numFmtId="0" fontId="32" fillId="44" borderId="107" xfId="0" applyFont="1" applyFill="1" applyBorder="1"/>
    <xf numFmtId="0" fontId="32" fillId="42" borderId="85" xfId="0" applyFont="1" applyFill="1" applyBorder="1"/>
    <xf numFmtId="4" fontId="32" fillId="43" borderId="89" xfId="0" applyNumberFormat="1" applyFont="1" applyFill="1" applyBorder="1" applyAlignment="1">
      <alignment horizontal="right"/>
    </xf>
    <xf numFmtId="0" fontId="32" fillId="44" borderId="85" xfId="0" applyFont="1" applyFill="1" applyBorder="1"/>
    <xf numFmtId="4" fontId="32" fillId="44" borderId="89" xfId="0" applyNumberFormat="1" applyFont="1" applyFill="1" applyBorder="1" applyAlignment="1">
      <alignment horizontal="right"/>
    </xf>
    <xf numFmtId="0" fontId="32" fillId="45" borderId="85" xfId="0" applyFont="1" applyFill="1" applyBorder="1"/>
    <xf numFmtId="4" fontId="32" fillId="44" borderId="90" xfId="0" applyNumberFormat="1" applyFont="1" applyFill="1" applyBorder="1" applyAlignment="1">
      <alignment horizontal="right"/>
    </xf>
    <xf numFmtId="0" fontId="32" fillId="42" borderId="106" xfId="0" applyFont="1" applyFill="1" applyBorder="1"/>
    <xf numFmtId="0" fontId="32" fillId="42" borderId="104" xfId="0" applyFont="1" applyFill="1" applyBorder="1"/>
    <xf numFmtId="0" fontId="32" fillId="42" borderId="117" xfId="0" applyFont="1" applyFill="1" applyBorder="1"/>
    <xf numFmtId="4" fontId="32" fillId="43" borderId="91" xfId="0" applyNumberFormat="1" applyFont="1" applyFill="1" applyBorder="1" applyAlignment="1">
      <alignment horizontal="right"/>
    </xf>
    <xf numFmtId="0" fontId="32" fillId="42" borderId="103" xfId="0" applyFont="1" applyFill="1" applyBorder="1" applyAlignment="1">
      <alignment horizontal="left" wrapText="1"/>
    </xf>
    <xf numFmtId="0" fontId="32" fillId="42" borderId="104" xfId="0" applyFont="1" applyFill="1" applyBorder="1" applyAlignment="1">
      <alignment horizontal="left" wrapText="1"/>
    </xf>
    <xf numFmtId="0" fontId="32" fillId="43" borderId="92" xfId="0" applyFont="1" applyFill="1" applyBorder="1" applyAlignment="1">
      <alignment horizontal="center" wrapText="1"/>
    </xf>
    <xf numFmtId="0" fontId="32" fillId="43" borderId="93" xfId="0" applyFont="1" applyFill="1" applyBorder="1" applyAlignment="1">
      <alignment horizontal="center" wrapText="1"/>
    </xf>
    <xf numFmtId="0" fontId="32" fillId="43" borderId="94" xfId="0" applyFont="1" applyFill="1" applyBorder="1" applyAlignment="1">
      <alignment horizontal="center" wrapText="1"/>
    </xf>
    <xf numFmtId="0" fontId="32" fillId="43" borderId="54" xfId="0" applyFont="1" applyFill="1" applyBorder="1" applyAlignment="1">
      <alignment horizontal="center" wrapText="1"/>
    </xf>
    <xf numFmtId="0" fontId="32" fillId="43" borderId="39" xfId="0" applyFont="1" applyFill="1" applyBorder="1" applyAlignment="1">
      <alignment horizontal="center" wrapText="1"/>
    </xf>
    <xf numFmtId="0" fontId="32" fillId="43" borderId="20" xfId="0" applyFont="1" applyFill="1" applyBorder="1" applyAlignment="1">
      <alignment horizontal="center" wrapText="1"/>
    </xf>
    <xf numFmtId="0" fontId="32" fillId="43" borderId="25" xfId="0" applyFont="1" applyFill="1" applyBorder="1" applyAlignment="1">
      <alignment horizontal="center" wrapText="1"/>
    </xf>
    <xf numFmtId="0" fontId="32" fillId="43" borderId="11" xfId="0" applyFont="1" applyFill="1" applyBorder="1" applyAlignment="1">
      <alignment horizontal="center" wrapText="1"/>
    </xf>
    <xf numFmtId="0" fontId="32" fillId="43" borderId="22" xfId="0" applyFont="1" applyFill="1" applyBorder="1" applyAlignment="1">
      <alignment horizontal="center" wrapText="1"/>
    </xf>
    <xf numFmtId="0" fontId="32" fillId="43" borderId="26" xfId="0" applyFont="1" applyFill="1" applyBorder="1" applyAlignment="1">
      <alignment horizontal="center" wrapText="1"/>
    </xf>
    <xf numFmtId="0" fontId="32" fillId="43" borderId="27" xfId="0" applyFont="1" applyFill="1" applyBorder="1" applyAlignment="1">
      <alignment horizontal="center" wrapText="1"/>
    </xf>
    <xf numFmtId="0" fontId="32" fillId="43" borderId="28" xfId="0" applyFont="1" applyFill="1" applyBorder="1" applyAlignment="1">
      <alignment horizontal="center" wrapText="1"/>
    </xf>
    <xf numFmtId="0" fontId="32" fillId="0" borderId="21" xfId="0" applyFont="1" applyBorder="1" applyAlignment="1">
      <alignment wrapText="1"/>
    </xf>
    <xf numFmtId="4" fontId="32" fillId="0" borderId="25" xfId="0" applyNumberFormat="1" applyFont="1" applyBorder="1" applyAlignment="1">
      <alignment horizontal="right"/>
    </xf>
    <xf numFmtId="4" fontId="32" fillId="0" borderId="22" xfId="0" applyNumberFormat="1" applyFont="1" applyBorder="1" applyAlignment="1">
      <alignment horizontal="right"/>
    </xf>
    <xf numFmtId="0" fontId="32" fillId="42" borderId="23" xfId="0" applyFont="1" applyFill="1" applyBorder="1" applyAlignment="1">
      <alignment wrapText="1"/>
    </xf>
    <xf numFmtId="4" fontId="32" fillId="42" borderId="32" xfId="0" applyNumberFormat="1" applyFont="1" applyFill="1" applyBorder="1" applyAlignment="1">
      <alignment horizontal="right"/>
    </xf>
    <xf numFmtId="4" fontId="32" fillId="42" borderId="33" xfId="0" applyNumberFormat="1" applyFont="1" applyFill="1" applyBorder="1" applyAlignment="1">
      <alignment horizontal="right"/>
    </xf>
    <xf numFmtId="4" fontId="32" fillId="42" borderId="34" xfId="0" applyNumberFormat="1" applyFont="1" applyFill="1" applyBorder="1" applyAlignment="1">
      <alignment horizontal="right"/>
    </xf>
    <xf numFmtId="4" fontId="32" fillId="42" borderId="13" xfId="0" applyNumberFormat="1" applyFont="1" applyFill="1" applyBorder="1" applyAlignment="1">
      <alignment horizontal="right"/>
    </xf>
    <xf numFmtId="4" fontId="32" fillId="42" borderId="35" xfId="0" applyNumberFormat="1" applyFont="1" applyFill="1" applyBorder="1" applyAlignment="1">
      <alignment horizontal="right"/>
    </xf>
    <xf numFmtId="0" fontId="32" fillId="0" borderId="0" xfId="0" applyFont="1" applyAlignment="1">
      <alignment vertical="top"/>
    </xf>
    <xf numFmtId="4" fontId="32" fillId="0" borderId="0" xfId="0" applyNumberFormat="1" applyFont="1" applyAlignment="1">
      <alignment horizontal="left"/>
    </xf>
    <xf numFmtId="0" fontId="32" fillId="0" borderId="0" xfId="42" applyFont="1" applyAlignment="1">
      <alignment horizontal="left" wrapText="1"/>
    </xf>
    <xf numFmtId="0" fontId="43" fillId="0" borderId="0" xfId="42" applyFont="1" applyAlignment="1">
      <alignment vertical="top" wrapText="1"/>
    </xf>
    <xf numFmtId="0" fontId="32" fillId="0" borderId="0" xfId="0" applyFont="1" applyAlignment="1">
      <alignment vertical="center"/>
    </xf>
    <xf numFmtId="4" fontId="32" fillId="0" borderId="84" xfId="0" applyNumberFormat="1" applyFont="1" applyBorder="1" applyAlignment="1">
      <alignment wrapText="1"/>
    </xf>
    <xf numFmtId="0" fontId="32" fillId="45" borderId="106" xfId="0" applyFont="1" applyFill="1" applyBorder="1"/>
    <xf numFmtId="4" fontId="32" fillId="0" borderId="108" xfId="0" applyNumberFormat="1" applyFont="1" applyBorder="1" applyAlignment="1">
      <alignment vertical="center"/>
    </xf>
    <xf numFmtId="4" fontId="32" fillId="0" borderId="107" xfId="0" applyNumberFormat="1" applyFont="1" applyBorder="1" applyAlignment="1">
      <alignment vertical="center"/>
    </xf>
    <xf numFmtId="0" fontId="32" fillId="0" borderId="0" xfId="40" applyFont="1" applyAlignment="1">
      <alignment vertical="center" wrapText="1"/>
    </xf>
    <xf numFmtId="0" fontId="32" fillId="0" borderId="0" xfId="40" applyFont="1" applyAlignment="1">
      <alignment vertical="center"/>
    </xf>
    <xf numFmtId="0" fontId="32" fillId="42" borderId="15" xfId="40" applyFont="1" applyFill="1" applyBorder="1" applyAlignment="1">
      <alignment horizontal="center" vertical="center" wrapText="1"/>
    </xf>
    <xf numFmtId="4" fontId="32" fillId="42" borderId="15" xfId="40" applyNumberFormat="1" applyFont="1" applyFill="1" applyBorder="1" applyAlignment="1">
      <alignment horizontal="center" vertical="center" wrapText="1"/>
    </xf>
    <xf numFmtId="0" fontId="32" fillId="42" borderId="16" xfId="40" applyFont="1" applyFill="1" applyBorder="1" applyAlignment="1">
      <alignment horizontal="center" vertical="center" wrapText="1"/>
    </xf>
    <xf numFmtId="0" fontId="32" fillId="0" borderId="17" xfId="40" applyFont="1" applyBorder="1" applyAlignment="1">
      <alignment horizontal="left" vertical="center"/>
    </xf>
    <xf numFmtId="4" fontId="32" fillId="0" borderId="17" xfId="40" applyNumberFormat="1" applyFont="1" applyBorder="1" applyAlignment="1">
      <alignment horizontal="center" vertical="center" wrapText="1"/>
    </xf>
    <xf numFmtId="0" fontId="32" fillId="0" borderId="18" xfId="40" applyFont="1" applyBorder="1" applyAlignment="1">
      <alignment horizontal="center" vertical="center" wrapText="1"/>
    </xf>
    <xf numFmtId="0" fontId="32" fillId="42" borderId="19" xfId="40" applyFont="1" applyFill="1" applyBorder="1" applyAlignment="1">
      <alignment vertical="center" wrapText="1"/>
    </xf>
    <xf numFmtId="4" fontId="32" fillId="42" borderId="19" xfId="40" applyNumberFormat="1" applyFont="1" applyFill="1" applyBorder="1" applyAlignment="1">
      <alignment vertical="center"/>
    </xf>
    <xf numFmtId="4" fontId="32" fillId="42" borderId="20" xfId="40" applyNumberFormat="1" applyFont="1" applyFill="1" applyBorder="1" applyAlignment="1">
      <alignment vertical="center"/>
    </xf>
    <xf numFmtId="0" fontId="32" fillId="0" borderId="21" xfId="40" applyFont="1" applyBorder="1" applyAlignment="1">
      <alignment vertical="center" wrapText="1"/>
    </xf>
    <xf numFmtId="4" fontId="32" fillId="0" borderId="21" xfId="40" applyNumberFormat="1" applyFont="1" applyBorder="1" applyAlignment="1">
      <alignment vertical="center"/>
    </xf>
    <xf numFmtId="4" fontId="32" fillId="0" borderId="22" xfId="40" applyNumberFormat="1" applyFont="1" applyBorder="1" applyAlignment="1">
      <alignment vertical="center"/>
    </xf>
    <xf numFmtId="0" fontId="32" fillId="0" borderId="72" xfId="40" applyFont="1" applyBorder="1" applyAlignment="1">
      <alignment vertical="center" wrapText="1"/>
    </xf>
    <xf numFmtId="4" fontId="32" fillId="0" borderId="72" xfId="40" applyNumberFormat="1" applyFont="1" applyBorder="1" applyAlignment="1" applyProtection="1">
      <alignment vertical="center"/>
      <protection locked="0"/>
    </xf>
    <xf numFmtId="4" fontId="32" fillId="0" borderId="73" xfId="40" applyNumberFormat="1" applyFont="1" applyBorder="1" applyAlignment="1">
      <alignment vertical="center"/>
    </xf>
    <xf numFmtId="0" fontId="32" fillId="0" borderId="72" xfId="40" quotePrefix="1" applyFont="1" applyBorder="1" applyAlignment="1" applyProtection="1">
      <alignment vertical="center" wrapText="1"/>
      <protection locked="0"/>
    </xf>
    <xf numFmtId="0" fontId="32" fillId="42" borderId="23" xfId="40" applyFont="1" applyFill="1" applyBorder="1" applyAlignment="1">
      <alignment vertical="center" wrapText="1"/>
    </xf>
    <xf numFmtId="4" fontId="32" fillId="42" borderId="23" xfId="40" applyNumberFormat="1" applyFont="1" applyFill="1" applyBorder="1" applyAlignment="1">
      <alignment vertical="center"/>
    </xf>
    <xf numFmtId="4" fontId="32" fillId="42" borderId="24" xfId="40" applyNumberFormat="1" applyFont="1" applyFill="1" applyBorder="1" applyAlignment="1">
      <alignment vertical="center"/>
    </xf>
    <xf numFmtId="0" fontId="32" fillId="0" borderId="64" xfId="40" applyFont="1" applyBorder="1" applyAlignment="1">
      <alignment horizontal="left" vertical="center"/>
    </xf>
    <xf numFmtId="0" fontId="32" fillId="0" borderId="18" xfId="40" applyFont="1" applyBorder="1" applyAlignment="1">
      <alignment vertical="center"/>
    </xf>
    <xf numFmtId="4" fontId="45" fillId="0" borderId="21" xfId="40" applyNumberFormat="1" applyFont="1" applyBorder="1" applyAlignment="1">
      <alignment vertical="center"/>
    </xf>
    <xf numFmtId="0" fontId="32" fillId="0" borderId="57" xfId="40" applyFont="1" applyBorder="1" applyAlignment="1">
      <alignment vertical="center" wrapText="1"/>
    </xf>
    <xf numFmtId="0" fontId="32" fillId="0" borderId="38" xfId="40" applyFont="1" applyBorder="1" applyAlignment="1">
      <alignment vertical="center" wrapText="1"/>
    </xf>
    <xf numFmtId="0" fontId="32" fillId="0" borderId="16" xfId="40" applyFont="1" applyBorder="1" applyAlignment="1">
      <alignment vertical="center" wrapText="1"/>
    </xf>
    <xf numFmtId="4" fontId="32" fillId="42" borderId="63" xfId="40" applyNumberFormat="1" applyFont="1" applyFill="1" applyBorder="1" applyAlignment="1">
      <alignment vertical="center"/>
    </xf>
    <xf numFmtId="4" fontId="32" fillId="0" borderId="11" xfId="0" applyNumberFormat="1" applyFont="1" applyBorder="1" applyAlignment="1">
      <alignment vertical="center"/>
    </xf>
    <xf numFmtId="4" fontId="32" fillId="0" borderId="22" xfId="0" applyNumberFormat="1" applyFont="1" applyBorder="1" applyAlignment="1">
      <alignment vertical="center"/>
    </xf>
    <xf numFmtId="4" fontId="32" fillId="0" borderId="29" xfId="0" applyNumberFormat="1" applyFont="1" applyBorder="1" applyAlignment="1">
      <alignment vertical="center"/>
    </xf>
    <xf numFmtId="0" fontId="32" fillId="0" borderId="21" xfId="0" applyFont="1" applyBorder="1" applyAlignment="1">
      <alignment vertical="center" wrapText="1"/>
    </xf>
    <xf numFmtId="0" fontId="32" fillId="0" borderId="63" xfId="0" applyFont="1" applyBorder="1" applyAlignment="1">
      <alignment vertical="center" wrapText="1"/>
    </xf>
    <xf numFmtId="4" fontId="32" fillId="0" borderId="31" xfId="0" applyNumberFormat="1" applyFont="1" applyBorder="1" applyAlignment="1">
      <alignment vertical="center"/>
    </xf>
    <xf numFmtId="4" fontId="32" fillId="0" borderId="24" xfId="0" applyNumberFormat="1" applyFont="1" applyBorder="1" applyAlignment="1">
      <alignment vertical="center"/>
    </xf>
    <xf numFmtId="4" fontId="32" fillId="0" borderId="30" xfId="0" applyNumberFormat="1" applyFont="1" applyBorder="1" applyAlignment="1">
      <alignment vertical="center"/>
    </xf>
    <xf numFmtId="4" fontId="32" fillId="0" borderId="0" xfId="0" applyNumberFormat="1" applyFont="1" applyAlignment="1">
      <alignment vertical="center" wrapText="1"/>
    </xf>
    <xf numFmtId="4" fontId="32" fillId="41" borderId="57" xfId="0" applyNumberFormat="1" applyFont="1" applyFill="1" applyBorder="1" applyAlignment="1">
      <alignment horizontal="center" vertical="center"/>
    </xf>
    <xf numFmtId="4" fontId="32" fillId="41" borderId="15" xfId="0" applyNumberFormat="1" applyFont="1" applyFill="1" applyBorder="1" applyAlignment="1">
      <alignment horizontal="center" vertical="center" wrapText="1"/>
    </xf>
    <xf numFmtId="4" fontId="32" fillId="41" borderId="38" xfId="0" applyNumberFormat="1" applyFont="1" applyFill="1" applyBorder="1" applyAlignment="1">
      <alignment horizontal="center" vertical="center" wrapText="1"/>
    </xf>
    <xf numFmtId="4" fontId="32" fillId="42" borderId="38" xfId="0" applyNumberFormat="1" applyFont="1" applyFill="1" applyBorder="1" applyAlignment="1">
      <alignment horizontal="center" vertical="center" wrapText="1"/>
    </xf>
    <xf numFmtId="4" fontId="32" fillId="42" borderId="15" xfId="0" applyNumberFormat="1" applyFont="1" applyFill="1" applyBorder="1" applyAlignment="1">
      <alignment horizontal="center" vertical="center" wrapText="1"/>
    </xf>
    <xf numFmtId="4" fontId="32" fillId="42" borderId="16" xfId="0" applyNumberFormat="1" applyFont="1" applyFill="1" applyBorder="1" applyAlignment="1">
      <alignment horizontal="center" vertical="center" wrapText="1"/>
    </xf>
    <xf numFmtId="4" fontId="32" fillId="0" borderId="19" xfId="0" applyNumberFormat="1" applyFont="1" applyBorder="1" applyAlignment="1">
      <alignment vertical="center"/>
    </xf>
    <xf numFmtId="4" fontId="32" fillId="0" borderId="39" xfId="0" applyNumberFormat="1" applyFont="1" applyBorder="1" applyAlignment="1">
      <alignment vertical="center"/>
    </xf>
    <xf numFmtId="4" fontId="32" fillId="0" borderId="20" xfId="0" applyNumberFormat="1" applyFont="1" applyBorder="1" applyAlignment="1">
      <alignment vertical="center"/>
    </xf>
    <xf numFmtId="4" fontId="32" fillId="0" borderId="40" xfId="0" applyNumberFormat="1" applyFont="1" applyBorder="1" applyAlignment="1">
      <alignment vertical="center"/>
    </xf>
    <xf numFmtId="4" fontId="32" fillId="0" borderId="21" xfId="0" applyNumberFormat="1" applyFont="1" applyBorder="1" applyAlignment="1">
      <alignment vertical="center"/>
    </xf>
    <xf numFmtId="4" fontId="32" fillId="0" borderId="41" xfId="0" applyNumberFormat="1" applyFont="1" applyBorder="1" applyAlignment="1">
      <alignment vertical="center"/>
    </xf>
    <xf numFmtId="3" fontId="32" fillId="0" borderId="21" xfId="0" applyNumberFormat="1" applyFont="1" applyBorder="1" applyAlignment="1">
      <alignment vertical="center"/>
    </xf>
    <xf numFmtId="4" fontId="32" fillId="0" borderId="42" xfId="0" applyNumberFormat="1" applyFont="1" applyBorder="1" applyAlignment="1">
      <alignment vertical="center"/>
    </xf>
    <xf numFmtId="4" fontId="32" fillId="0" borderId="43" xfId="0" applyNumberFormat="1" applyFont="1" applyBorder="1" applyAlignment="1">
      <alignment vertical="center"/>
    </xf>
    <xf numFmtId="3" fontId="32" fillId="0" borderId="44" xfId="0" applyNumberFormat="1" applyFont="1" applyBorder="1" applyAlignment="1">
      <alignment vertical="center"/>
    </xf>
    <xf numFmtId="4" fontId="32" fillId="0" borderId="45" xfId="0" applyNumberFormat="1" applyFont="1" applyBorder="1" applyAlignment="1">
      <alignment vertical="center"/>
    </xf>
    <xf numFmtId="4" fontId="32" fillId="0" borderId="44" xfId="0" applyNumberFormat="1" applyFont="1" applyBorder="1" applyAlignment="1">
      <alignment vertical="center"/>
    </xf>
    <xf numFmtId="4" fontId="32" fillId="0" borderId="46" xfId="0" applyNumberFormat="1" applyFont="1" applyBorder="1" applyAlignment="1">
      <alignment vertical="center"/>
    </xf>
    <xf numFmtId="4" fontId="32" fillId="41" borderId="47" xfId="0" applyNumberFormat="1" applyFont="1" applyFill="1" applyBorder="1" applyAlignment="1">
      <alignment vertical="center"/>
    </xf>
    <xf numFmtId="4" fontId="32" fillId="41" borderId="48" xfId="0" applyNumberFormat="1" applyFont="1" applyFill="1" applyBorder="1" applyAlignment="1">
      <alignment vertical="center"/>
    </xf>
    <xf numFmtId="4" fontId="32" fillId="41" borderId="15" xfId="0" applyNumberFormat="1" applyFont="1" applyFill="1" applyBorder="1" applyAlignment="1">
      <alignment vertical="center"/>
    </xf>
    <xf numFmtId="4" fontId="32" fillId="41" borderId="16" xfId="0" applyNumberFormat="1" applyFont="1" applyFill="1" applyBorder="1" applyAlignment="1">
      <alignment horizontal="center" vertical="center"/>
    </xf>
    <xf numFmtId="4" fontId="32" fillId="0" borderId="49" xfId="0" applyNumberFormat="1" applyFont="1" applyBorder="1" applyAlignment="1">
      <alignment vertical="center"/>
    </xf>
    <xf numFmtId="4" fontId="32" fillId="0" borderId="50" xfId="0" applyNumberFormat="1" applyFont="1" applyBorder="1" applyAlignment="1">
      <alignment vertical="center"/>
    </xf>
    <xf numFmtId="4" fontId="32" fillId="0" borderId="28" xfId="0" applyNumberFormat="1" applyFont="1" applyBorder="1" applyAlignment="1">
      <alignment vertical="center"/>
    </xf>
    <xf numFmtId="4" fontId="32" fillId="0" borderId="26" xfId="0" applyNumberFormat="1" applyFont="1" applyBorder="1" applyAlignment="1">
      <alignment vertical="center"/>
    </xf>
    <xf numFmtId="4" fontId="32" fillId="0" borderId="51" xfId="0" applyNumberFormat="1" applyFont="1" applyBorder="1" applyAlignment="1">
      <alignment vertical="center"/>
    </xf>
    <xf numFmtId="4" fontId="32" fillId="41" borderId="38" xfId="0" applyNumberFormat="1" applyFont="1" applyFill="1" applyBorder="1" applyAlignment="1">
      <alignment vertical="center"/>
    </xf>
    <xf numFmtId="4" fontId="32" fillId="41" borderId="16" xfId="0" applyNumberFormat="1" applyFont="1" applyFill="1" applyBorder="1" applyAlignment="1">
      <alignment vertical="center"/>
    </xf>
    <xf numFmtId="4" fontId="32" fillId="0" borderId="0" xfId="0" applyNumberFormat="1" applyFont="1" applyAlignment="1" applyProtection="1">
      <alignment horizontal="left" vertical="center"/>
      <protection locked="0"/>
    </xf>
    <xf numFmtId="4" fontId="32" fillId="0" borderId="0" xfId="0" applyNumberFormat="1" applyFont="1" applyAlignment="1" applyProtection="1">
      <alignment vertical="center"/>
      <protection locked="0"/>
    </xf>
    <xf numFmtId="4" fontId="32" fillId="42" borderId="52" xfId="0" applyNumberFormat="1" applyFont="1" applyFill="1" applyBorder="1" applyAlignment="1" applyProtection="1">
      <alignment horizontal="center" vertical="center" wrapText="1"/>
      <protection locked="0"/>
    </xf>
    <xf numFmtId="4" fontId="32" fillId="42" borderId="57" xfId="0" applyNumberFormat="1" applyFont="1" applyFill="1" applyBorder="1" applyAlignment="1" applyProtection="1">
      <alignment horizontal="center" vertical="center"/>
      <protection locked="0"/>
    </xf>
    <xf numFmtId="4" fontId="32" fillId="41" borderId="52" xfId="0" applyNumberFormat="1" applyFont="1" applyFill="1" applyBorder="1" applyAlignment="1" applyProtection="1">
      <alignment horizontal="center" vertical="center" wrapText="1"/>
      <protection locked="0"/>
    </xf>
    <xf numFmtId="4" fontId="32" fillId="42" borderId="63" xfId="0" applyNumberFormat="1" applyFont="1" applyFill="1" applyBorder="1" applyAlignment="1" applyProtection="1">
      <alignment horizontal="center" vertical="center" wrapText="1"/>
      <protection locked="0"/>
    </xf>
    <xf numFmtId="4" fontId="32" fillId="41" borderId="53" xfId="0" applyNumberFormat="1" applyFont="1" applyFill="1" applyBorder="1" applyAlignment="1" applyProtection="1">
      <alignment horizontal="center" vertical="center" wrapText="1"/>
      <protection locked="0"/>
    </xf>
    <xf numFmtId="4" fontId="32" fillId="41" borderId="17" xfId="0" applyNumberFormat="1" applyFont="1" applyFill="1" applyBorder="1" applyAlignment="1" applyProtection="1">
      <alignment horizontal="center" vertical="center" wrapText="1"/>
      <protection locked="0"/>
    </xf>
    <xf numFmtId="4" fontId="32" fillId="0" borderId="0" xfId="0" applyNumberFormat="1" applyFont="1" applyAlignment="1" applyProtection="1">
      <alignment horizontal="center" vertical="center" wrapText="1"/>
      <protection locked="0"/>
    </xf>
    <xf numFmtId="49" fontId="32" fillId="0" borderId="19" xfId="0" applyNumberFormat="1" applyFont="1" applyBorder="1" applyAlignment="1" applyProtection="1">
      <alignment vertical="center"/>
      <protection locked="0"/>
    </xf>
    <xf numFmtId="4" fontId="32" fillId="0" borderId="54" xfId="0" applyNumberFormat="1" applyFont="1" applyBorder="1" applyAlignment="1" applyProtection="1">
      <alignment vertical="center"/>
      <protection locked="0"/>
    </xf>
    <xf numFmtId="4" fontId="32" fillId="0" borderId="19" xfId="0" applyNumberFormat="1" applyFont="1" applyBorder="1" applyAlignment="1" applyProtection="1">
      <alignment vertical="center"/>
      <protection locked="0"/>
    </xf>
    <xf numFmtId="49" fontId="32" fillId="0" borderId="49" xfId="0" applyNumberFormat="1" applyFont="1" applyBorder="1" applyAlignment="1" applyProtection="1">
      <alignment vertical="center"/>
      <protection locked="0"/>
    </xf>
    <xf numFmtId="4" fontId="32" fillId="0" borderId="55" xfId="0" applyNumberFormat="1" applyFont="1" applyBorder="1" applyAlignment="1" applyProtection="1">
      <alignment vertical="center"/>
      <protection locked="0"/>
    </xf>
    <xf numFmtId="4" fontId="32" fillId="0" borderId="49" xfId="0" applyNumberFormat="1" applyFont="1" applyBorder="1" applyAlignment="1" applyProtection="1">
      <alignment vertical="center"/>
      <protection locked="0"/>
    </xf>
    <xf numFmtId="4" fontId="32" fillId="0" borderId="17" xfId="0" applyNumberFormat="1" applyFont="1" applyBorder="1" applyAlignment="1" applyProtection="1">
      <alignment vertical="center"/>
      <protection locked="0"/>
    </xf>
    <xf numFmtId="4" fontId="32" fillId="0" borderId="56" xfId="0" applyNumberFormat="1" applyFont="1" applyBorder="1" applyAlignment="1">
      <alignment vertical="center"/>
    </xf>
    <xf numFmtId="4" fontId="32" fillId="0" borderId="21" xfId="0" applyNumberFormat="1" applyFont="1" applyBorder="1" applyAlignment="1" applyProtection="1">
      <alignment vertical="center"/>
      <protection locked="0"/>
    </xf>
    <xf numFmtId="49" fontId="32" fillId="0" borderId="21" xfId="0" applyNumberFormat="1" applyFont="1" applyBorder="1" applyAlignment="1" applyProtection="1">
      <alignment vertical="center"/>
      <protection locked="0"/>
    </xf>
    <xf numFmtId="164" fontId="32" fillId="42" borderId="57" xfId="86" applyFont="1" applyFill="1" applyBorder="1" applyAlignment="1" applyProtection="1">
      <alignment horizontal="left" vertical="center" wrapText="1"/>
      <protection locked="0"/>
    </xf>
    <xf numFmtId="164" fontId="32" fillId="42" borderId="38" xfId="86" applyFont="1" applyFill="1" applyBorder="1" applyAlignment="1" applyProtection="1">
      <alignment horizontal="left" vertical="center" wrapText="1"/>
      <protection locked="0"/>
    </xf>
    <xf numFmtId="164" fontId="32" fillId="42" borderId="16" xfId="86" applyFont="1" applyFill="1" applyBorder="1" applyAlignment="1" applyProtection="1">
      <alignment horizontal="left" vertical="center" wrapText="1"/>
      <protection locked="0"/>
    </xf>
    <xf numFmtId="4" fontId="32" fillId="42" borderId="57" xfId="0" applyNumberFormat="1" applyFont="1" applyFill="1" applyBorder="1" applyAlignment="1" applyProtection="1">
      <alignment vertical="center"/>
      <protection locked="0"/>
    </xf>
    <xf numFmtId="4" fontId="32" fillId="42" borderId="15" xfId="0" applyNumberFormat="1" applyFont="1" applyFill="1" applyBorder="1" applyAlignment="1" applyProtection="1">
      <alignment vertical="center"/>
      <protection locked="0"/>
    </xf>
    <xf numFmtId="0" fontId="32" fillId="0" borderId="0" xfId="41" applyFont="1"/>
    <xf numFmtId="4" fontId="33" fillId="0" borderId="0" xfId="0" applyNumberFormat="1" applyFont="1" applyAlignment="1" applyProtection="1">
      <alignment horizontal="left" vertical="center"/>
      <protection locked="0"/>
    </xf>
    <xf numFmtId="0" fontId="32" fillId="0" borderId="0" xfId="0" applyFont="1" applyAlignment="1" applyProtection="1">
      <alignment horizontal="center" vertical="center"/>
      <protection locked="0"/>
    </xf>
    <xf numFmtId="4" fontId="32" fillId="42" borderId="57" xfId="0" applyNumberFormat="1" applyFont="1" applyFill="1" applyBorder="1" applyAlignment="1" applyProtection="1">
      <alignment horizontal="center" vertical="center" wrapText="1"/>
      <protection locked="0"/>
    </xf>
    <xf numFmtId="4" fontId="32" fillId="42" borderId="16" xfId="0" applyNumberFormat="1" applyFont="1" applyFill="1" applyBorder="1" applyAlignment="1" applyProtection="1">
      <alignment horizontal="center" vertical="center" wrapText="1"/>
      <protection locked="0"/>
    </xf>
    <xf numFmtId="4" fontId="32" fillId="41" borderId="38" xfId="0" applyNumberFormat="1" applyFont="1" applyFill="1" applyBorder="1" applyAlignment="1" applyProtection="1">
      <alignment horizontal="center" vertical="center" wrapText="1"/>
      <protection locked="0"/>
    </xf>
    <xf numFmtId="4" fontId="32" fillId="42" borderId="15" xfId="0" applyNumberFormat="1" applyFont="1" applyFill="1" applyBorder="1" applyAlignment="1" applyProtection="1">
      <alignment horizontal="center" vertical="center" wrapText="1"/>
      <protection locked="0"/>
    </xf>
    <xf numFmtId="4" fontId="32" fillId="0" borderId="58" xfId="0" applyNumberFormat="1" applyFont="1" applyBorder="1" applyAlignment="1" applyProtection="1">
      <alignment horizontal="right" vertical="center" wrapText="1"/>
      <protection locked="0"/>
    </xf>
    <xf numFmtId="4" fontId="32" fillId="0" borderId="59" xfId="0" applyNumberFormat="1" applyFont="1" applyBorder="1" applyAlignment="1">
      <alignment horizontal="right" vertical="center" wrapText="1"/>
    </xf>
    <xf numFmtId="4" fontId="32" fillId="0" borderId="11" xfId="0" applyNumberFormat="1" applyFont="1" applyBorder="1" applyAlignment="1" applyProtection="1">
      <alignment horizontal="right" vertical="center" wrapText="1"/>
      <protection locked="0"/>
    </xf>
    <xf numFmtId="4" fontId="32" fillId="0" borderId="60" xfId="0" applyNumberFormat="1" applyFont="1" applyBorder="1" applyAlignment="1">
      <alignment horizontal="right" vertical="center" wrapText="1"/>
    </xf>
    <xf numFmtId="44" fontId="32" fillId="0" borderId="0" xfId="0" applyNumberFormat="1" applyFont="1" applyAlignment="1">
      <alignment horizontal="center" vertical="center"/>
    </xf>
    <xf numFmtId="44" fontId="32" fillId="0" borderId="0" xfId="0" applyNumberFormat="1" applyFont="1" applyAlignment="1">
      <alignment vertical="center"/>
    </xf>
    <xf numFmtId="4" fontId="32" fillId="0" borderId="57" xfId="0" applyNumberFormat="1" applyFont="1" applyBorder="1" applyAlignment="1" applyProtection="1">
      <alignment vertical="center" wrapText="1"/>
      <protection locked="0"/>
    </xf>
    <xf numFmtId="4" fontId="32" fillId="0" borderId="31" xfId="0" applyNumberFormat="1" applyFont="1" applyBorder="1" applyAlignment="1" applyProtection="1">
      <alignment horizontal="right" vertical="center" wrapText="1"/>
      <protection locked="0"/>
    </xf>
    <xf numFmtId="4" fontId="32" fillId="0" borderId="61" xfId="0" applyNumberFormat="1" applyFont="1" applyBorder="1" applyAlignment="1">
      <alignment horizontal="right" vertical="center" wrapText="1"/>
    </xf>
    <xf numFmtId="4" fontId="32" fillId="42" borderId="58" xfId="0" applyNumberFormat="1" applyFont="1" applyFill="1" applyBorder="1" applyAlignment="1" applyProtection="1">
      <alignment horizontal="right" vertical="center" wrapText="1"/>
      <protection locked="0"/>
    </xf>
    <xf numFmtId="4" fontId="32" fillId="42" borderId="62" xfId="0" applyNumberFormat="1" applyFont="1" applyFill="1" applyBorder="1" applyAlignment="1">
      <alignment horizontal="right" vertical="center" wrapText="1"/>
    </xf>
    <xf numFmtId="4" fontId="32" fillId="0" borderId="37" xfId="0" applyNumberFormat="1" applyFont="1" applyBorder="1" applyAlignment="1">
      <alignment horizontal="right" vertical="center" wrapText="1"/>
    </xf>
    <xf numFmtId="4" fontId="32" fillId="41" borderId="34" xfId="0" applyNumberFormat="1" applyFont="1" applyFill="1" applyBorder="1" applyAlignment="1">
      <alignment horizontal="right" vertical="center" wrapText="1"/>
    </xf>
    <xf numFmtId="4" fontId="32" fillId="41" borderId="33" xfId="0" applyNumberFormat="1" applyFont="1" applyFill="1" applyBorder="1" applyAlignment="1">
      <alignment horizontal="right" vertical="center" wrapText="1"/>
    </xf>
    <xf numFmtId="0" fontId="46" fillId="0" borderId="0" xfId="0" applyFont="1" applyAlignment="1" applyProtection="1">
      <alignment horizontal="left" vertical="center" wrapText="1"/>
      <protection locked="0"/>
    </xf>
    <xf numFmtId="4" fontId="32" fillId="42" borderId="38" xfId="0" applyNumberFormat="1" applyFont="1" applyFill="1" applyBorder="1" applyAlignment="1" applyProtection="1">
      <alignment horizontal="center" vertical="center" wrapText="1"/>
      <protection locked="0"/>
    </xf>
    <xf numFmtId="4" fontId="32" fillId="41" borderId="15" xfId="0" applyNumberFormat="1" applyFont="1" applyFill="1" applyBorder="1" applyAlignment="1" applyProtection="1">
      <alignment horizontal="center" vertical="center" wrapText="1"/>
      <protection locked="0"/>
    </xf>
    <xf numFmtId="4" fontId="32" fillId="41" borderId="15" xfId="0" applyNumberFormat="1" applyFont="1" applyFill="1" applyBorder="1" applyAlignment="1">
      <alignment horizontal="right" vertical="center" wrapText="1"/>
    </xf>
    <xf numFmtId="4" fontId="32" fillId="0" borderId="50" xfId="0" applyNumberFormat="1" applyFont="1" applyBorder="1" applyAlignment="1" applyProtection="1">
      <alignment horizontal="right" vertical="center" wrapText="1"/>
      <protection locked="0"/>
    </xf>
    <xf numFmtId="4" fontId="32" fillId="0" borderId="49" xfId="0" applyNumberFormat="1" applyFont="1" applyBorder="1" applyAlignment="1" applyProtection="1">
      <alignment horizontal="right" vertical="center" wrapText="1"/>
      <protection locked="0"/>
    </xf>
    <xf numFmtId="4" fontId="32" fillId="0" borderId="41" xfId="0" applyNumberFormat="1" applyFont="1" applyBorder="1" applyAlignment="1" applyProtection="1">
      <alignment horizontal="right" vertical="center" wrapText="1"/>
      <protection locked="0"/>
    </xf>
    <xf numFmtId="4" fontId="32" fillId="0" borderId="21" xfId="0" applyNumberFormat="1" applyFont="1" applyBorder="1" applyAlignment="1" applyProtection="1">
      <alignment horizontal="right" vertical="center" wrapText="1"/>
      <protection locked="0"/>
    </xf>
    <xf numFmtId="4" fontId="32" fillId="41" borderId="38" xfId="0" applyNumberFormat="1" applyFont="1" applyFill="1" applyBorder="1" applyAlignment="1">
      <alignment horizontal="right" vertical="center" wrapText="1"/>
    </xf>
    <xf numFmtId="4" fontId="32" fillId="42" borderId="15" xfId="0" applyNumberFormat="1" applyFont="1" applyFill="1" applyBorder="1" applyAlignment="1">
      <alignment horizontal="right" vertical="center" wrapText="1"/>
    </xf>
    <xf numFmtId="4" fontId="32" fillId="41" borderId="16" xfId="0" applyNumberFormat="1" applyFont="1" applyFill="1" applyBorder="1" applyAlignment="1">
      <alignment horizontal="right" vertical="center" wrapText="1"/>
    </xf>
    <xf numFmtId="4" fontId="32" fillId="0" borderId="39" xfId="0" applyNumberFormat="1" applyFont="1" applyBorder="1" applyAlignment="1">
      <alignment horizontal="right" vertical="center" wrapText="1"/>
    </xf>
    <xf numFmtId="4" fontId="32" fillId="0" borderId="19" xfId="0" applyNumberFormat="1" applyFont="1" applyBorder="1" applyAlignment="1">
      <alignment horizontal="right" vertical="center" wrapText="1"/>
    </xf>
    <xf numFmtId="4" fontId="32" fillId="0" borderId="24" xfId="0" applyNumberFormat="1" applyFont="1" applyBorder="1" applyAlignment="1">
      <alignment horizontal="right" vertical="center" wrapText="1"/>
    </xf>
    <xf numFmtId="4" fontId="32" fillId="0" borderId="49" xfId="0" applyNumberFormat="1" applyFont="1" applyBorder="1" applyAlignment="1">
      <alignment horizontal="right" vertical="center" wrapText="1"/>
    </xf>
    <xf numFmtId="4" fontId="32" fillId="41" borderId="14" xfId="0" applyNumberFormat="1" applyFont="1" applyFill="1" applyBorder="1" applyAlignment="1">
      <alignment horizontal="right" vertical="center" wrapText="1"/>
    </xf>
    <xf numFmtId="4" fontId="32" fillId="42" borderId="57" xfId="0" applyNumberFormat="1" applyFont="1" applyFill="1" applyBorder="1" applyAlignment="1">
      <alignment horizontal="center" vertical="center" wrapText="1"/>
    </xf>
    <xf numFmtId="4" fontId="32" fillId="41" borderId="63" xfId="0" applyNumberFormat="1" applyFont="1" applyFill="1" applyBorder="1" applyAlignment="1">
      <alignment horizontal="center" vertical="center"/>
    </xf>
    <xf numFmtId="4" fontId="32" fillId="42" borderId="63" xfId="0" applyNumberFormat="1" applyFont="1" applyFill="1" applyBorder="1" applyAlignment="1">
      <alignment horizontal="left" vertical="center" wrapText="1"/>
    </xf>
    <xf numFmtId="0" fontId="32" fillId="0" borderId="38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4" fontId="32" fillId="0" borderId="21" xfId="0" applyNumberFormat="1" applyFont="1" applyBorder="1" applyAlignment="1">
      <alignment horizontal="left" vertical="center" wrapText="1"/>
    </xf>
    <xf numFmtId="4" fontId="44" fillId="0" borderId="56" xfId="0" applyNumberFormat="1" applyFont="1" applyBorder="1" applyAlignment="1">
      <alignment horizontal="left" vertical="center" wrapText="1"/>
    </xf>
    <xf numFmtId="4" fontId="44" fillId="0" borderId="64" xfId="0" applyNumberFormat="1" applyFont="1" applyBorder="1" applyAlignment="1">
      <alignment horizontal="left" vertical="center" wrapText="1"/>
    </xf>
    <xf numFmtId="4" fontId="32" fillId="0" borderId="17" xfId="0" applyNumberFormat="1" applyFont="1" applyBorder="1" applyAlignment="1">
      <alignment vertical="center"/>
    </xf>
    <xf numFmtId="4" fontId="32" fillId="41" borderId="57" xfId="0" applyNumberFormat="1" applyFont="1" applyFill="1" applyBorder="1" applyAlignment="1">
      <alignment horizontal="left" vertical="center"/>
    </xf>
    <xf numFmtId="4" fontId="32" fillId="41" borderId="57" xfId="0" applyNumberFormat="1" applyFont="1" applyFill="1" applyBorder="1" applyAlignment="1">
      <alignment vertical="center"/>
    </xf>
    <xf numFmtId="4" fontId="32" fillId="0" borderId="0" xfId="0" applyNumberFormat="1" applyFont="1" applyAlignment="1">
      <alignment horizontal="justify" vertical="center"/>
    </xf>
    <xf numFmtId="0" fontId="32" fillId="0" borderId="0" xfId="40" applyFont="1"/>
    <xf numFmtId="4" fontId="32" fillId="0" borderId="39" xfId="0" applyNumberFormat="1" applyFont="1" applyBorder="1" applyAlignment="1" applyProtection="1">
      <alignment horizontal="right" vertical="center"/>
      <protection locked="0"/>
    </xf>
    <xf numFmtId="4" fontId="32" fillId="0" borderId="19" xfId="0" applyNumberFormat="1" applyFont="1" applyBorder="1" applyAlignment="1" applyProtection="1">
      <alignment horizontal="right" vertical="center" wrapText="1"/>
      <protection locked="0"/>
    </xf>
    <xf numFmtId="4" fontId="32" fillId="0" borderId="41" xfId="0" applyNumberFormat="1" applyFont="1" applyBorder="1" applyAlignment="1" applyProtection="1">
      <alignment horizontal="right" vertical="center"/>
      <protection locked="0"/>
    </xf>
    <xf numFmtId="0" fontId="32" fillId="0" borderId="0" xfId="40" applyFont="1" applyAlignment="1">
      <alignment wrapText="1"/>
    </xf>
    <xf numFmtId="4" fontId="32" fillId="0" borderId="45" xfId="0" applyNumberFormat="1" applyFont="1" applyBorder="1" applyAlignment="1" applyProtection="1">
      <alignment horizontal="right" vertical="center"/>
      <protection locked="0"/>
    </xf>
    <xf numFmtId="4" fontId="32" fillId="0" borderId="44" xfId="0" applyNumberFormat="1" applyFont="1" applyBorder="1" applyAlignment="1" applyProtection="1">
      <alignment horizontal="right" vertical="center" wrapText="1"/>
      <protection locked="0"/>
    </xf>
    <xf numFmtId="4" fontId="32" fillId="0" borderId="65" xfId="0" applyNumberFormat="1" applyFont="1" applyBorder="1" applyAlignment="1" applyProtection="1">
      <alignment horizontal="right" vertical="center"/>
      <protection locked="0"/>
    </xf>
    <xf numFmtId="4" fontId="32" fillId="0" borderId="56" xfId="0" applyNumberFormat="1" applyFont="1" applyBorder="1" applyAlignment="1" applyProtection="1">
      <alignment horizontal="right" vertical="center"/>
      <protection locked="0"/>
    </xf>
    <xf numFmtId="4" fontId="32" fillId="0" borderId="0" xfId="0" applyNumberFormat="1" applyFont="1" applyAlignment="1" applyProtection="1">
      <alignment horizontal="right" vertical="center"/>
      <protection locked="0"/>
    </xf>
    <xf numFmtId="4" fontId="32" fillId="0" borderId="17" xfId="0" applyNumberFormat="1" applyFont="1" applyBorder="1" applyAlignment="1" applyProtection="1">
      <alignment horizontal="right" vertical="center" wrapText="1"/>
      <protection locked="0"/>
    </xf>
    <xf numFmtId="4" fontId="32" fillId="42" borderId="16" xfId="0" applyNumberFormat="1" applyFont="1" applyFill="1" applyBorder="1" applyAlignment="1">
      <alignment horizontal="right" vertical="center"/>
    </xf>
    <xf numFmtId="4" fontId="32" fillId="41" borderId="15" xfId="0" applyNumberFormat="1" applyFont="1" applyFill="1" applyBorder="1" applyAlignment="1">
      <alignment horizontal="right" vertical="center"/>
    </xf>
    <xf numFmtId="4" fontId="32" fillId="0" borderId="66" xfId="0" applyNumberFormat="1" applyFont="1" applyBorder="1" applyAlignment="1" applyProtection="1">
      <alignment horizontal="right" vertical="center" wrapText="1"/>
      <protection locked="0"/>
    </xf>
    <xf numFmtId="4" fontId="32" fillId="0" borderId="52" xfId="0" applyNumberFormat="1" applyFont="1" applyBorder="1" applyAlignment="1">
      <alignment horizontal="right" vertical="center" wrapText="1"/>
    </xf>
    <xf numFmtId="4" fontId="32" fillId="0" borderId="15" xfId="0" applyNumberFormat="1" applyFont="1" applyBorder="1" applyAlignment="1" applyProtection="1">
      <alignment horizontal="right" vertical="center" wrapText="1"/>
      <protection locked="0"/>
    </xf>
    <xf numFmtId="4" fontId="32" fillId="0" borderId="15" xfId="0" applyNumberFormat="1" applyFont="1" applyBorder="1" applyAlignment="1">
      <alignment horizontal="right" vertical="center" wrapText="1"/>
    </xf>
    <xf numFmtId="4" fontId="32" fillId="42" borderId="53" xfId="0" applyNumberFormat="1" applyFont="1" applyFill="1" applyBorder="1" applyAlignment="1" applyProtection="1">
      <alignment horizontal="center" vertical="center" wrapText="1"/>
      <protection locked="0"/>
    </xf>
    <xf numFmtId="4" fontId="32" fillId="42" borderId="15" xfId="0" applyNumberFormat="1" applyFont="1" applyFill="1" applyBorder="1" applyAlignment="1">
      <alignment horizontal="right" vertical="center"/>
    </xf>
    <xf numFmtId="4" fontId="32" fillId="0" borderId="50" xfId="0" applyNumberFormat="1" applyFont="1" applyBorder="1" applyAlignment="1" applyProtection="1">
      <alignment horizontal="right" vertical="center"/>
      <protection locked="0"/>
    </xf>
    <xf numFmtId="4" fontId="32" fillId="0" borderId="49" xfId="0" applyNumberFormat="1" applyFont="1" applyBorder="1" applyAlignment="1" applyProtection="1">
      <alignment horizontal="right" vertical="center"/>
      <protection locked="0"/>
    </xf>
    <xf numFmtId="4" fontId="32" fillId="0" borderId="21" xfId="0" applyNumberFormat="1" applyFont="1" applyBorder="1" applyAlignment="1" applyProtection="1">
      <alignment horizontal="right" vertical="center"/>
      <protection locked="0"/>
    </xf>
    <xf numFmtId="4" fontId="32" fillId="0" borderId="44" xfId="0" applyNumberFormat="1" applyFont="1" applyBorder="1" applyAlignment="1" applyProtection="1">
      <alignment horizontal="right" vertical="center"/>
      <protection locked="0"/>
    </xf>
    <xf numFmtId="4" fontId="32" fillId="0" borderId="67" xfId="0" applyNumberFormat="1" applyFont="1" applyBorder="1" applyAlignment="1" applyProtection="1">
      <alignment horizontal="right" vertical="center"/>
      <protection locked="0"/>
    </xf>
    <xf numFmtId="4" fontId="32" fillId="0" borderId="23" xfId="0" applyNumberFormat="1" applyFont="1" applyBorder="1" applyAlignment="1" applyProtection="1">
      <alignment horizontal="right" vertical="center"/>
      <protection locked="0"/>
    </xf>
    <xf numFmtId="4" fontId="32" fillId="42" borderId="16" xfId="0" applyNumberFormat="1" applyFont="1" applyFill="1" applyBorder="1" applyAlignment="1" applyProtection="1">
      <alignment vertical="center"/>
      <protection locked="0"/>
    </xf>
    <xf numFmtId="4" fontId="32" fillId="0" borderId="20" xfId="0" applyNumberFormat="1" applyFont="1" applyBorder="1" applyAlignment="1" applyProtection="1">
      <alignment vertical="center"/>
      <protection locked="0"/>
    </xf>
    <xf numFmtId="4" fontId="32" fillId="0" borderId="56" xfId="0" applyNumberFormat="1" applyFont="1" applyBorder="1" applyAlignment="1" applyProtection="1">
      <alignment vertical="center"/>
      <protection locked="0"/>
    </xf>
    <xf numFmtId="4" fontId="32" fillId="0" borderId="22" xfId="0" applyNumberFormat="1" applyFont="1" applyBorder="1" applyAlignment="1" applyProtection="1">
      <alignment vertical="center"/>
      <protection locked="0"/>
    </xf>
    <xf numFmtId="4" fontId="32" fillId="0" borderId="28" xfId="0" applyNumberFormat="1" applyFont="1" applyBorder="1" applyAlignment="1" applyProtection="1">
      <alignment vertical="center"/>
      <protection locked="0"/>
    </xf>
    <xf numFmtId="4" fontId="32" fillId="0" borderId="22" xfId="0" applyNumberFormat="1" applyFont="1" applyBorder="1" applyAlignment="1" applyProtection="1">
      <alignment horizontal="right" vertical="center"/>
      <protection locked="0"/>
    </xf>
    <xf numFmtId="4" fontId="32" fillId="42" borderId="15" xfId="0" applyNumberFormat="1" applyFont="1" applyFill="1" applyBorder="1" applyAlignment="1">
      <alignment vertical="center"/>
    </xf>
    <xf numFmtId="4" fontId="32" fillId="0" borderId="38" xfId="0" applyNumberFormat="1" applyFont="1" applyBorder="1" applyAlignment="1" applyProtection="1">
      <alignment horizontal="right" vertical="center"/>
      <protection locked="0"/>
    </xf>
    <xf numFmtId="4" fontId="32" fillId="0" borderId="15" xfId="0" applyNumberFormat="1" applyFont="1" applyBorder="1" applyAlignment="1" applyProtection="1">
      <alignment horizontal="right" vertical="center"/>
      <protection locked="0"/>
    </xf>
    <xf numFmtId="4" fontId="32" fillId="42" borderId="35" xfId="0" applyNumberFormat="1" applyFont="1" applyFill="1" applyBorder="1" applyAlignment="1" applyProtection="1">
      <alignment horizontal="center" vertical="center" wrapText="1"/>
      <protection locked="0"/>
    </xf>
    <xf numFmtId="4" fontId="32" fillId="42" borderId="34" xfId="0" applyNumberFormat="1" applyFont="1" applyFill="1" applyBorder="1" applyAlignment="1" applyProtection="1">
      <alignment horizontal="center" vertical="center" wrapText="1"/>
      <protection locked="0"/>
    </xf>
    <xf numFmtId="4" fontId="32" fillId="42" borderId="13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19" xfId="40" applyFont="1" applyBorder="1" applyAlignment="1">
      <alignment vertical="center" wrapText="1"/>
    </xf>
    <xf numFmtId="4" fontId="32" fillId="0" borderId="47" xfId="0" applyNumberFormat="1" applyFont="1" applyBorder="1" applyAlignment="1" applyProtection="1">
      <alignment horizontal="right" vertical="center" wrapText="1"/>
      <protection locked="0"/>
    </xf>
    <xf numFmtId="4" fontId="32" fillId="0" borderId="68" xfId="0" applyNumberFormat="1" applyFont="1" applyBorder="1" applyAlignment="1" applyProtection="1">
      <alignment horizontal="right" vertical="center" wrapText="1"/>
      <protection locked="0"/>
    </xf>
    <xf numFmtId="4" fontId="32" fillId="0" borderId="16" xfId="0" applyNumberFormat="1" applyFont="1" applyBorder="1" applyAlignment="1" applyProtection="1">
      <alignment horizontal="right" vertical="center" wrapText="1"/>
      <protection locked="0"/>
    </xf>
    <xf numFmtId="4" fontId="32" fillId="0" borderId="69" xfId="0" applyNumberFormat="1" applyFont="1" applyBorder="1" applyAlignment="1" applyProtection="1">
      <alignment horizontal="right" vertical="center" wrapText="1"/>
      <protection locked="0"/>
    </xf>
    <xf numFmtId="4" fontId="32" fillId="0" borderId="15" xfId="0" applyNumberFormat="1" applyFont="1" applyBorder="1" applyAlignment="1" applyProtection="1">
      <alignment vertical="center" wrapText="1"/>
      <protection locked="0"/>
    </xf>
    <xf numFmtId="4" fontId="32" fillId="0" borderId="47" xfId="0" applyNumberFormat="1" applyFont="1" applyBorder="1" applyAlignment="1" applyProtection="1">
      <alignment vertical="center" wrapText="1"/>
      <protection locked="0"/>
    </xf>
    <xf numFmtId="4" fontId="32" fillId="0" borderId="68" xfId="0" applyNumberFormat="1" applyFont="1" applyBorder="1" applyAlignment="1" applyProtection="1">
      <alignment vertical="center" wrapText="1"/>
      <protection locked="0"/>
    </xf>
    <xf numFmtId="4" fontId="32" fillId="0" borderId="69" xfId="0" applyNumberFormat="1" applyFont="1" applyBorder="1" applyAlignment="1" applyProtection="1">
      <alignment vertical="center" wrapText="1"/>
      <protection locked="0"/>
    </xf>
    <xf numFmtId="4" fontId="32" fillId="0" borderId="49" xfId="0" applyNumberFormat="1" applyFont="1" applyBorder="1" applyAlignment="1" applyProtection="1">
      <alignment horizontal="left" vertical="center" wrapText="1"/>
      <protection locked="0"/>
    </xf>
    <xf numFmtId="4" fontId="32" fillId="0" borderId="26" xfId="0" applyNumberFormat="1" applyFont="1" applyBorder="1" applyAlignment="1" applyProtection="1">
      <alignment horizontal="right" vertical="center" wrapText="1"/>
      <protection locked="0"/>
    </xf>
    <xf numFmtId="4" fontId="32" fillId="0" borderId="27" xfId="0" applyNumberFormat="1" applyFont="1" applyBorder="1" applyAlignment="1" applyProtection="1">
      <alignment horizontal="right" vertical="center" wrapText="1"/>
      <protection locked="0"/>
    </xf>
    <xf numFmtId="4" fontId="32" fillId="0" borderId="28" xfId="0" applyNumberFormat="1" applyFont="1" applyBorder="1" applyAlignment="1" applyProtection="1">
      <alignment horizontal="right" vertical="center" wrapText="1"/>
      <protection locked="0"/>
    </xf>
    <xf numFmtId="4" fontId="32" fillId="0" borderId="75" xfId="0" applyNumberFormat="1" applyFont="1" applyBorder="1" applyAlignment="1" applyProtection="1">
      <alignment horizontal="right" vertical="center" wrapText="1"/>
      <protection locked="0"/>
    </xf>
    <xf numFmtId="4" fontId="32" fillId="0" borderId="21" xfId="0" applyNumberFormat="1" applyFont="1" applyBorder="1" applyAlignment="1" applyProtection="1">
      <alignment horizontal="left" vertical="center" wrapText="1"/>
      <protection locked="0"/>
    </xf>
    <xf numFmtId="4" fontId="32" fillId="0" borderId="29" xfId="0" applyNumberFormat="1" applyFont="1" applyBorder="1" applyAlignment="1" applyProtection="1">
      <alignment horizontal="right" vertical="center" wrapText="1"/>
      <protection locked="0"/>
    </xf>
    <xf numFmtId="4" fontId="32" fillId="0" borderId="22" xfId="0" applyNumberFormat="1" applyFont="1" applyBorder="1" applyAlignment="1" applyProtection="1">
      <alignment horizontal="right" vertical="center" wrapText="1"/>
      <protection locked="0"/>
    </xf>
    <xf numFmtId="4" fontId="32" fillId="0" borderId="25" xfId="0" applyNumberFormat="1" applyFont="1" applyBorder="1" applyAlignment="1" applyProtection="1">
      <alignment horizontal="right" vertical="center" wrapText="1"/>
      <protection locked="0"/>
    </xf>
    <xf numFmtId="4" fontId="32" fillId="0" borderId="21" xfId="0" applyNumberFormat="1" applyFont="1" applyBorder="1" applyAlignment="1" applyProtection="1">
      <alignment vertical="center" wrapText="1"/>
      <protection locked="0"/>
    </xf>
    <xf numFmtId="4" fontId="32" fillId="0" borderId="15" xfId="0" applyNumberFormat="1" applyFont="1" applyBorder="1" applyAlignment="1">
      <alignment horizontal="left" vertical="center" wrapText="1"/>
    </xf>
    <xf numFmtId="4" fontId="32" fillId="0" borderId="47" xfId="0" applyNumberFormat="1" applyFont="1" applyBorder="1" applyAlignment="1">
      <alignment horizontal="right" vertical="center" wrapText="1"/>
    </xf>
    <xf numFmtId="4" fontId="32" fillId="0" borderId="19" xfId="0" applyNumberFormat="1" applyFont="1" applyBorder="1" applyAlignment="1" applyProtection="1">
      <alignment vertical="center" wrapText="1"/>
      <protection locked="0"/>
    </xf>
    <xf numFmtId="4" fontId="32" fillId="0" borderId="36" xfId="0" applyNumberFormat="1" applyFont="1" applyBorder="1" applyAlignment="1" applyProtection="1">
      <alignment horizontal="right" vertical="center" wrapText="1"/>
      <protection locked="0"/>
    </xf>
    <xf numFmtId="4" fontId="32" fillId="0" borderId="20" xfId="0" applyNumberFormat="1" applyFont="1" applyBorder="1" applyAlignment="1" applyProtection="1">
      <alignment horizontal="right" vertical="center" wrapText="1"/>
      <protection locked="0"/>
    </xf>
    <xf numFmtId="4" fontId="32" fillId="0" borderId="76" xfId="0" applyNumberFormat="1" applyFont="1" applyBorder="1" applyAlignment="1" applyProtection="1">
      <alignment horizontal="right" vertical="center" wrapText="1"/>
      <protection locked="0"/>
    </xf>
    <xf numFmtId="4" fontId="32" fillId="0" borderId="63" xfId="0" applyNumberFormat="1" applyFont="1" applyBorder="1" applyAlignment="1" applyProtection="1">
      <alignment vertical="center" wrapText="1"/>
      <protection locked="0"/>
    </xf>
    <xf numFmtId="4" fontId="32" fillId="0" borderId="35" xfId="0" applyNumberFormat="1" applyFont="1" applyBorder="1" applyAlignment="1" applyProtection="1">
      <alignment horizontal="right" vertical="center" wrapText="1"/>
      <protection locked="0"/>
    </xf>
    <xf numFmtId="4" fontId="32" fillId="0" borderId="34" xfId="0" applyNumberFormat="1" applyFont="1" applyBorder="1" applyAlignment="1" applyProtection="1">
      <alignment horizontal="right" vertical="center" wrapText="1"/>
      <protection locked="0"/>
    </xf>
    <xf numFmtId="4" fontId="32" fillId="0" borderId="13" xfId="0" applyNumberFormat="1" applyFont="1" applyBorder="1" applyAlignment="1" applyProtection="1">
      <alignment horizontal="right" vertical="center" wrapText="1"/>
      <protection locked="0"/>
    </xf>
    <xf numFmtId="4" fontId="32" fillId="0" borderId="63" xfId="0" applyNumberFormat="1" applyFont="1" applyBorder="1" applyAlignment="1" applyProtection="1">
      <alignment horizontal="right" vertical="center" wrapText="1"/>
      <protection locked="0"/>
    </xf>
    <xf numFmtId="4" fontId="32" fillId="0" borderId="32" xfId="0" applyNumberFormat="1" applyFont="1" applyBorder="1" applyAlignment="1" applyProtection="1">
      <alignment horizontal="right" vertical="center" wrapText="1"/>
      <protection locked="0"/>
    </xf>
    <xf numFmtId="0" fontId="32" fillId="42" borderId="15" xfId="40" applyFont="1" applyFill="1" applyBorder="1" applyAlignment="1">
      <alignment vertical="center" wrapText="1"/>
    </xf>
    <xf numFmtId="4" fontId="32" fillId="0" borderId="0" xfId="0" applyNumberFormat="1" applyFont="1" applyAlignment="1">
      <alignment horizontal="left" vertical="center" wrapText="1"/>
    </xf>
    <xf numFmtId="4" fontId="32" fillId="0" borderId="0" xfId="0" applyNumberFormat="1" applyFont="1" applyAlignment="1">
      <alignment horizontal="right" vertical="center" wrapText="1"/>
    </xf>
    <xf numFmtId="4" fontId="32" fillId="0" borderId="0" xfId="0" applyNumberFormat="1" applyFont="1" applyAlignment="1">
      <alignment horizontal="left" vertical="center"/>
    </xf>
    <xf numFmtId="4" fontId="32" fillId="42" borderId="70" xfId="0" applyNumberFormat="1" applyFont="1" applyFill="1" applyBorder="1" applyAlignment="1" applyProtection="1">
      <alignment horizontal="center" vertical="center" wrapText="1"/>
      <protection locked="0"/>
    </xf>
    <xf numFmtId="3" fontId="48" fillId="0" borderId="0" xfId="0" applyNumberFormat="1" applyFont="1" applyAlignment="1">
      <alignment vertical="center"/>
    </xf>
    <xf numFmtId="4" fontId="32" fillId="0" borderId="0" xfId="0" applyNumberFormat="1" applyFont="1" applyAlignment="1">
      <alignment horizontal="center" vertical="center"/>
    </xf>
    <xf numFmtId="4" fontId="32" fillId="0" borderId="0" xfId="0" applyNumberFormat="1" applyFont="1" applyAlignment="1">
      <alignment horizontal="right" vertical="center"/>
    </xf>
    <xf numFmtId="4" fontId="48" fillId="0" borderId="0" xfId="0" applyNumberFormat="1" applyFont="1" applyAlignment="1">
      <alignment vertical="center"/>
    </xf>
    <xf numFmtId="4" fontId="32" fillId="0" borderId="21" xfId="0" applyNumberFormat="1" applyFont="1" applyBorder="1" applyAlignment="1">
      <alignment horizontal="right" vertical="center" wrapText="1"/>
    </xf>
    <xf numFmtId="4" fontId="33" fillId="0" borderId="0" xfId="0" applyNumberFormat="1" applyFont="1" applyAlignment="1">
      <alignment horizontal="left" vertical="center"/>
    </xf>
    <xf numFmtId="4" fontId="32" fillId="42" borderId="57" xfId="0" applyNumberFormat="1" applyFont="1" applyFill="1" applyBorder="1" applyAlignment="1">
      <alignment horizontal="left" vertical="center"/>
    </xf>
    <xf numFmtId="4" fontId="32" fillId="42" borderId="38" xfId="0" applyNumberFormat="1" applyFont="1" applyFill="1" applyBorder="1" applyAlignment="1">
      <alignment horizontal="left" vertical="center"/>
    </xf>
    <xf numFmtId="4" fontId="32" fillId="42" borderId="16" xfId="0" applyNumberFormat="1" applyFont="1" applyFill="1" applyBorder="1" applyAlignment="1">
      <alignment horizontal="left" vertical="center"/>
    </xf>
    <xf numFmtId="4" fontId="32" fillId="0" borderId="57" xfId="0" applyNumberFormat="1" applyFont="1" applyBorder="1" applyAlignment="1">
      <alignment horizontal="center" vertical="center"/>
    </xf>
    <xf numFmtId="4" fontId="32" fillId="0" borderId="16" xfId="0" applyNumberFormat="1" applyFont="1" applyBorder="1" applyAlignment="1">
      <alignment horizontal="center" vertical="center"/>
    </xf>
    <xf numFmtId="4" fontId="32" fillId="0" borderId="57" xfId="0" applyNumberFormat="1" applyFont="1" applyBorder="1" applyAlignment="1">
      <alignment horizontal="right" vertical="center"/>
    </xf>
    <xf numFmtId="0" fontId="32" fillId="0" borderId="16" xfId="0" applyFont="1" applyBorder="1" applyAlignment="1">
      <alignment horizontal="right" vertical="center"/>
    </xf>
    <xf numFmtId="4" fontId="32" fillId="0" borderId="50" xfId="0" applyNumberFormat="1" applyFont="1" applyBorder="1" applyAlignment="1">
      <alignment horizontal="right" vertical="center" wrapText="1"/>
    </xf>
    <xf numFmtId="4" fontId="32" fillId="0" borderId="45" xfId="0" applyNumberFormat="1" applyFont="1" applyBorder="1" applyAlignment="1">
      <alignment horizontal="right" vertical="center" wrapText="1"/>
    </xf>
    <xf numFmtId="4" fontId="32" fillId="0" borderId="44" xfId="0" applyNumberFormat="1" applyFont="1" applyBorder="1" applyAlignment="1">
      <alignment horizontal="right" vertical="center" wrapText="1"/>
    </xf>
    <xf numFmtId="4" fontId="32" fillId="0" borderId="67" xfId="0" applyNumberFormat="1" applyFont="1" applyBorder="1" applyAlignment="1">
      <alignment horizontal="right" vertical="center" wrapText="1"/>
    </xf>
    <xf numFmtId="4" fontId="32" fillId="0" borderId="23" xfId="0" applyNumberFormat="1" applyFont="1" applyBorder="1" applyAlignment="1">
      <alignment horizontal="right" vertical="center" wrapText="1"/>
    </xf>
    <xf numFmtId="4" fontId="32" fillId="0" borderId="15" xfId="0" applyNumberFormat="1" applyFont="1" applyBorder="1" applyAlignment="1">
      <alignment vertical="center"/>
    </xf>
    <xf numFmtId="4" fontId="44" fillId="0" borderId="21" xfId="0" applyNumberFormat="1" applyFont="1" applyBorder="1" applyAlignment="1" applyProtection="1">
      <alignment vertical="center"/>
      <protection locked="0"/>
    </xf>
    <xf numFmtId="4" fontId="44" fillId="0" borderId="23" xfId="0" applyNumberFormat="1" applyFont="1" applyBorder="1" applyAlignment="1" applyProtection="1">
      <alignment vertical="center"/>
      <protection locked="0"/>
    </xf>
    <xf numFmtId="4" fontId="32" fillId="0" borderId="23" xfId="0" applyNumberFormat="1" applyFont="1" applyBorder="1" applyAlignment="1" applyProtection="1">
      <alignment vertical="center"/>
      <protection locked="0"/>
    </xf>
    <xf numFmtId="4" fontId="32" fillId="0" borderId="24" xfId="0" applyNumberFormat="1" applyFont="1" applyBorder="1" applyAlignment="1" applyProtection="1">
      <alignment vertical="center"/>
      <protection locked="0"/>
    </xf>
    <xf numFmtId="4" fontId="44" fillId="0" borderId="56" xfId="0" applyNumberFormat="1" applyFont="1" applyBorder="1" applyAlignment="1" applyProtection="1">
      <alignment vertical="center"/>
      <protection locked="0"/>
    </xf>
    <xf numFmtId="4" fontId="44" fillId="0" borderId="71" xfId="0" applyNumberFormat="1" applyFont="1" applyBorder="1" applyAlignment="1" applyProtection="1">
      <alignment vertical="center"/>
      <protection locked="0"/>
    </xf>
    <xf numFmtId="4" fontId="32" fillId="0" borderId="64" xfId="0" applyNumberFormat="1" applyFont="1" applyBorder="1" applyAlignment="1" applyProtection="1">
      <alignment vertical="center"/>
      <protection locked="0"/>
    </xf>
    <xf numFmtId="4" fontId="44" fillId="0" borderId="0" xfId="0" applyNumberFormat="1" applyFont="1" applyAlignment="1" applyProtection="1">
      <alignment vertical="center" wrapText="1"/>
      <protection locked="0"/>
    </xf>
    <xf numFmtId="4" fontId="44" fillId="0" borderId="21" xfId="0" applyNumberFormat="1" applyFont="1" applyBorder="1" applyAlignment="1" applyProtection="1">
      <alignment vertical="center" wrapText="1"/>
      <protection locked="0"/>
    </xf>
    <xf numFmtId="4" fontId="44" fillId="0" borderId="23" xfId="0" applyNumberFormat="1" applyFont="1" applyBorder="1" applyAlignment="1" applyProtection="1">
      <alignment vertical="center" wrapText="1"/>
      <protection locked="0"/>
    </xf>
    <xf numFmtId="4" fontId="32" fillId="42" borderId="57" xfId="0" applyNumberFormat="1" applyFont="1" applyFill="1" applyBorder="1" applyAlignment="1">
      <alignment horizontal="center" vertical="center"/>
    </xf>
    <xf numFmtId="4" fontId="32" fillId="42" borderId="15" xfId="0" applyNumberFormat="1" applyFont="1" applyFill="1" applyBorder="1" applyAlignment="1">
      <alignment horizontal="center" vertical="center"/>
    </xf>
    <xf numFmtId="4" fontId="32" fillId="0" borderId="63" xfId="0" applyNumberFormat="1" applyFont="1" applyBorder="1" applyAlignment="1">
      <alignment vertical="center"/>
    </xf>
    <xf numFmtId="4" fontId="32" fillId="0" borderId="41" xfId="0" applyNumberFormat="1" applyFont="1" applyBorder="1" applyAlignment="1" applyProtection="1">
      <alignment vertical="center"/>
      <protection locked="0"/>
    </xf>
    <xf numFmtId="4" fontId="32" fillId="0" borderId="63" xfId="0" applyNumberFormat="1" applyFont="1" applyBorder="1" applyAlignment="1" applyProtection="1">
      <alignment vertical="center"/>
      <protection locked="0"/>
    </xf>
    <xf numFmtId="4" fontId="32" fillId="0" borderId="13" xfId="0" applyNumberFormat="1" applyFont="1" applyBorder="1" applyAlignment="1" applyProtection="1">
      <alignment vertical="center"/>
      <protection locked="0"/>
    </xf>
    <xf numFmtId="4" fontId="32" fillId="0" borderId="15" xfId="0" applyNumberFormat="1" applyFont="1" applyBorder="1" applyAlignment="1" applyProtection="1">
      <alignment vertical="center"/>
      <protection locked="0"/>
    </xf>
    <xf numFmtId="4" fontId="32" fillId="0" borderId="16" xfId="0" applyNumberFormat="1" applyFont="1" applyBorder="1" applyAlignment="1" applyProtection="1">
      <alignment vertical="center"/>
      <protection locked="0"/>
    </xf>
    <xf numFmtId="4" fontId="32" fillId="0" borderId="18" xfId="0" applyNumberFormat="1" applyFont="1" applyBorder="1" applyAlignment="1" applyProtection="1">
      <alignment vertical="center"/>
      <protection locked="0"/>
    </xf>
    <xf numFmtId="4" fontId="44" fillId="0" borderId="22" xfId="0" applyNumberFormat="1" applyFont="1" applyBorder="1" applyAlignment="1" applyProtection="1">
      <alignment vertical="center"/>
      <protection locked="0"/>
    </xf>
    <xf numFmtId="4" fontId="44" fillId="0" borderId="0" xfId="0" applyNumberFormat="1" applyFont="1" applyAlignment="1" applyProtection="1">
      <alignment vertical="center"/>
      <protection locked="0"/>
    </xf>
    <xf numFmtId="4" fontId="32" fillId="41" borderId="63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63" xfId="0" applyFont="1" applyBorder="1" applyAlignment="1">
      <alignment horizontal="center" vertical="center" wrapText="1"/>
    </xf>
    <xf numFmtId="4" fontId="32" fillId="0" borderId="44" xfId="0" applyNumberFormat="1" applyFont="1" applyBorder="1" applyAlignment="1" applyProtection="1">
      <alignment vertical="center"/>
      <protection locked="0"/>
    </xf>
    <xf numFmtId="4" fontId="32" fillId="0" borderId="46" xfId="0" applyNumberFormat="1" applyFont="1" applyBorder="1" applyAlignment="1" applyProtection="1">
      <alignment vertical="center"/>
      <protection locked="0"/>
    </xf>
    <xf numFmtId="4" fontId="32" fillId="0" borderId="50" xfId="0" applyNumberFormat="1" applyFont="1" applyBorder="1" applyAlignment="1" applyProtection="1">
      <alignment vertical="center"/>
      <protection locked="0"/>
    </xf>
    <xf numFmtId="4" fontId="32" fillId="41" borderId="15" xfId="0" applyNumberFormat="1" applyFont="1" applyFill="1" applyBorder="1" applyAlignment="1">
      <alignment horizontal="center" vertical="center"/>
    </xf>
    <xf numFmtId="4" fontId="32" fillId="41" borderId="38" xfId="0" applyNumberFormat="1" applyFont="1" applyFill="1" applyBorder="1" applyAlignment="1">
      <alignment horizontal="center" vertical="center"/>
    </xf>
    <xf numFmtId="4" fontId="32" fillId="0" borderId="65" xfId="0" applyNumberFormat="1" applyFont="1" applyBorder="1" applyAlignment="1" applyProtection="1">
      <alignment vertical="center"/>
      <protection locked="0"/>
    </xf>
    <xf numFmtId="4" fontId="32" fillId="0" borderId="45" xfId="0" applyNumberFormat="1" applyFont="1" applyBorder="1" applyAlignment="1" applyProtection="1">
      <alignment vertical="center"/>
      <protection locked="0"/>
    </xf>
    <xf numFmtId="4" fontId="32" fillId="0" borderId="35" xfId="0" applyNumberFormat="1" applyFont="1" applyBorder="1" applyAlignment="1">
      <alignment vertical="center" wrapText="1"/>
    </xf>
    <xf numFmtId="4" fontId="32" fillId="0" borderId="33" xfId="0" applyNumberFormat="1" applyFont="1" applyBorder="1" applyAlignment="1">
      <alignment vertical="center" wrapText="1"/>
    </xf>
    <xf numFmtId="4" fontId="32" fillId="0" borderId="55" xfId="0" applyNumberFormat="1" applyFont="1" applyBorder="1" applyAlignment="1">
      <alignment horizontal="right" vertical="center"/>
    </xf>
    <xf numFmtId="4" fontId="32" fillId="0" borderId="49" xfId="0" applyNumberFormat="1" applyFont="1" applyBorder="1" applyAlignment="1" applyProtection="1">
      <alignment vertical="center" wrapText="1"/>
      <protection locked="0"/>
    </xf>
    <xf numFmtId="4" fontId="32" fillId="0" borderId="50" xfId="0" applyNumberFormat="1" applyFont="1" applyBorder="1" applyAlignment="1" applyProtection="1">
      <alignment vertical="center" wrapText="1"/>
      <protection locked="0"/>
    </xf>
    <xf numFmtId="4" fontId="32" fillId="0" borderId="56" xfId="0" applyNumberFormat="1" applyFont="1" applyBorder="1" applyAlignment="1">
      <alignment horizontal="right" vertical="center"/>
    </xf>
    <xf numFmtId="4" fontId="32" fillId="0" borderId="21" xfId="0" applyNumberFormat="1" applyFont="1" applyBorder="1" applyAlignment="1">
      <alignment vertical="center" wrapText="1"/>
    </xf>
    <xf numFmtId="4" fontId="32" fillId="0" borderId="71" xfId="0" applyNumberFormat="1" applyFont="1" applyBorder="1" applyAlignment="1">
      <alignment horizontal="right" vertical="center"/>
    </xf>
    <xf numFmtId="4" fontId="32" fillId="0" borderId="23" xfId="0" applyNumberFormat="1" applyFont="1" applyBorder="1" applyAlignment="1">
      <alignment vertical="center"/>
    </xf>
    <xf numFmtId="4" fontId="32" fillId="0" borderId="67" xfId="0" applyNumberFormat="1" applyFont="1" applyBorder="1" applyAlignment="1">
      <alignment vertical="center"/>
    </xf>
    <xf numFmtId="0" fontId="35" fillId="46" borderId="96" xfId="41" applyFont="1" applyFill="1" applyBorder="1" applyAlignment="1">
      <alignment horizontal="center" vertical="center" wrapText="1"/>
    </xf>
    <xf numFmtId="0" fontId="35" fillId="46" borderId="125" xfId="41" applyFont="1" applyFill="1" applyBorder="1" applyAlignment="1">
      <alignment horizontal="center" vertical="center" wrapText="1"/>
    </xf>
    <xf numFmtId="0" fontId="36" fillId="46" borderId="82" xfId="41" applyFont="1" applyFill="1" applyBorder="1" applyAlignment="1">
      <alignment horizontal="center" vertical="center" wrapText="1"/>
    </xf>
    <xf numFmtId="0" fontId="35" fillId="0" borderId="82" xfId="41" applyFont="1" applyBorder="1" applyAlignment="1">
      <alignment horizontal="center" vertical="center" wrapText="1"/>
    </xf>
    <xf numFmtId="0" fontId="35" fillId="46" borderId="82" xfId="41" applyFont="1" applyFill="1" applyBorder="1" applyAlignment="1">
      <alignment horizontal="left" vertical="center" wrapText="1"/>
    </xf>
    <xf numFmtId="0" fontId="35" fillId="0" borderId="82" xfId="41" applyFont="1" applyBorder="1" applyAlignment="1">
      <alignment horizontal="left" vertical="center" wrapText="1"/>
    </xf>
    <xf numFmtId="0" fontId="35" fillId="46" borderId="82" xfId="41" applyFont="1" applyFill="1" applyBorder="1" applyAlignment="1">
      <alignment horizontal="center" vertical="center" wrapText="1"/>
    </xf>
    <xf numFmtId="0" fontId="37" fillId="46" borderId="96" xfId="41" applyFont="1" applyFill="1" applyBorder="1" applyAlignment="1">
      <alignment horizontal="left" vertical="center" wrapText="1"/>
    </xf>
    <xf numFmtId="0" fontId="37" fillId="0" borderId="125" xfId="41" applyFont="1" applyBorder="1" applyAlignment="1">
      <alignment horizontal="left" vertical="center" wrapText="1"/>
    </xf>
    <xf numFmtId="0" fontId="38" fillId="46" borderId="124" xfId="41" applyFont="1" applyFill="1" applyBorder="1" applyAlignment="1">
      <alignment horizontal="center" vertical="center" wrapText="1"/>
    </xf>
    <xf numFmtId="0" fontId="38" fillId="46" borderId="121" xfId="41" applyFont="1" applyFill="1" applyBorder="1" applyAlignment="1">
      <alignment horizontal="center" vertical="center" wrapText="1"/>
    </xf>
    <xf numFmtId="0" fontId="38" fillId="46" borderId="126" xfId="41" applyFont="1" applyFill="1" applyBorder="1" applyAlignment="1">
      <alignment horizontal="center" vertical="center" wrapText="1"/>
    </xf>
    <xf numFmtId="0" fontId="38" fillId="46" borderId="127" xfId="41" applyFont="1" applyFill="1" applyBorder="1" applyAlignment="1">
      <alignment horizontal="center" vertical="center" wrapText="1"/>
    </xf>
    <xf numFmtId="0" fontId="34" fillId="0" borderId="129" xfId="0" applyFont="1" applyBorder="1" applyAlignment="1">
      <alignment horizontal="left" vertical="center"/>
    </xf>
    <xf numFmtId="0" fontId="37" fillId="46" borderId="125" xfId="41" applyFont="1" applyFill="1" applyBorder="1" applyAlignment="1">
      <alignment horizontal="center" vertical="center" wrapText="1"/>
    </xf>
    <xf numFmtId="0" fontId="40" fillId="0" borderId="129" xfId="0" applyFont="1" applyBorder="1" applyAlignment="1">
      <alignment horizontal="left" vertical="center"/>
    </xf>
    <xf numFmtId="0" fontId="34" fillId="0" borderId="129" xfId="0" applyFont="1" applyBorder="1" applyAlignment="1">
      <alignment horizontal="left" vertical="center" wrapText="1"/>
    </xf>
    <xf numFmtId="0" fontId="41" fillId="0" borderId="129" xfId="0" applyFont="1" applyBorder="1" applyAlignment="1">
      <alignment horizontal="left" vertical="center" wrapText="1"/>
    </xf>
    <xf numFmtId="0" fontId="40" fillId="0" borderId="129" xfId="0" applyFont="1" applyBorder="1" applyAlignment="1">
      <alignment horizontal="left" vertical="center" wrapText="1"/>
    </xf>
    <xf numFmtId="0" fontId="41" fillId="0" borderId="129" xfId="0" applyFont="1" applyBorder="1" applyAlignment="1">
      <alignment horizontal="center" vertical="center" wrapText="1"/>
    </xf>
    <xf numFmtId="0" fontId="41" fillId="0" borderId="43" xfId="41" applyFont="1" applyBorder="1" applyAlignment="1">
      <alignment horizontal="center" wrapText="1"/>
    </xf>
    <xf numFmtId="0" fontId="41" fillId="0" borderId="132" xfId="41" applyFont="1" applyBorder="1" applyAlignment="1">
      <alignment horizontal="center" wrapText="1"/>
    </xf>
    <xf numFmtId="0" fontId="41" fillId="0" borderId="133" xfId="41" applyFont="1" applyBorder="1" applyAlignment="1">
      <alignment horizontal="center" wrapText="1"/>
    </xf>
    <xf numFmtId="0" fontId="41" fillId="0" borderId="134" xfId="41" applyFont="1" applyBorder="1" applyAlignment="1">
      <alignment horizontal="center" wrapText="1"/>
    </xf>
    <xf numFmtId="0" fontId="41" fillId="0" borderId="135" xfId="41" applyFont="1" applyBorder="1" applyAlignment="1">
      <alignment horizontal="center" wrapText="1"/>
    </xf>
    <xf numFmtId="0" fontId="41" fillId="0" borderId="136" xfId="41" applyFont="1" applyBorder="1" applyAlignment="1">
      <alignment horizontal="center" wrapText="1"/>
    </xf>
    <xf numFmtId="0" fontId="41" fillId="0" borderId="129" xfId="41" applyFont="1" applyBorder="1" applyAlignment="1">
      <alignment horizontal="left" vertical="center" wrapText="1"/>
    </xf>
    <xf numFmtId="0" fontId="33" fillId="0" borderId="0" xfId="0" applyFont="1" applyAlignment="1">
      <alignment horizontal="left" wrapText="1"/>
    </xf>
    <xf numFmtId="14" fontId="32" fillId="0" borderId="0" xfId="0" applyNumberFormat="1" applyFont="1" applyAlignment="1">
      <alignment horizontal="left" wrapText="1"/>
    </xf>
    <xf numFmtId="0" fontId="32" fillId="0" borderId="0" xfId="0" applyFont="1" applyAlignment="1">
      <alignment horizontal="left" wrapText="1"/>
    </xf>
    <xf numFmtId="0" fontId="33" fillId="0" borderId="0" xfId="0" applyFont="1" applyAlignment="1">
      <alignment horizontal="left"/>
    </xf>
    <xf numFmtId="0" fontId="33" fillId="0" borderId="0" xfId="0" applyFont="1"/>
    <xf numFmtId="0" fontId="32" fillId="43" borderId="52" xfId="0" applyFont="1" applyFill="1" applyBorder="1" applyAlignment="1">
      <alignment horizontal="center" wrapText="1"/>
    </xf>
    <xf numFmtId="0" fontId="32" fillId="0" borderId="49" xfId="0" applyFont="1" applyBorder="1" applyAlignment="1">
      <alignment horizontal="center" wrapText="1"/>
    </xf>
    <xf numFmtId="0" fontId="32" fillId="43" borderId="54" xfId="0" applyFont="1" applyFill="1" applyBorder="1" applyAlignment="1">
      <alignment horizontal="center" wrapText="1"/>
    </xf>
    <xf numFmtId="0" fontId="32" fillId="43" borderId="39" xfId="0" applyFont="1" applyFill="1" applyBorder="1" applyAlignment="1">
      <alignment horizontal="center" wrapText="1"/>
    </xf>
    <xf numFmtId="0" fontId="32" fillId="43" borderId="20" xfId="0" applyFont="1" applyFill="1" applyBorder="1" applyAlignment="1">
      <alignment horizontal="center" wrapText="1"/>
    </xf>
    <xf numFmtId="0" fontId="32" fillId="42" borderId="57" xfId="0" applyFont="1" applyFill="1" applyBorder="1" applyAlignment="1">
      <alignment horizontal="center" wrapText="1"/>
    </xf>
    <xf numFmtId="0" fontId="32" fillId="42" borderId="38" xfId="0" applyFont="1" applyFill="1" applyBorder="1" applyAlignment="1">
      <alignment horizontal="center" wrapText="1"/>
    </xf>
    <xf numFmtId="0" fontId="32" fillId="42" borderId="16" xfId="0" applyFont="1" applyFill="1" applyBorder="1" applyAlignment="1">
      <alignment horizontal="center" wrapText="1"/>
    </xf>
    <xf numFmtId="0" fontId="32" fillId="42" borderId="70" xfId="0" applyFont="1" applyFill="1" applyBorder="1" applyAlignment="1">
      <alignment horizontal="center" vertical="center" wrapText="1"/>
    </xf>
    <xf numFmtId="0" fontId="32" fillId="42" borderId="114" xfId="0" applyFont="1" applyFill="1" applyBorder="1" applyAlignment="1">
      <alignment horizontal="center" vertical="center" wrapText="1"/>
    </xf>
    <xf numFmtId="0" fontId="32" fillId="42" borderId="58" xfId="0" applyFont="1" applyFill="1" applyBorder="1" applyAlignment="1">
      <alignment horizontal="center" vertical="center" wrapText="1"/>
    </xf>
    <xf numFmtId="0" fontId="32" fillId="42" borderId="11" xfId="0" applyFont="1" applyFill="1" applyBorder="1" applyAlignment="1">
      <alignment horizontal="center" vertical="center" wrapText="1"/>
    </xf>
    <xf numFmtId="0" fontId="44" fillId="42" borderId="58" xfId="40" applyFont="1" applyFill="1" applyBorder="1" applyAlignment="1">
      <alignment vertical="center" wrapText="1"/>
    </xf>
    <xf numFmtId="0" fontId="44" fillId="42" borderId="11" xfId="40" applyFont="1" applyFill="1" applyBorder="1" applyAlignment="1">
      <alignment vertical="center" wrapText="1"/>
    </xf>
    <xf numFmtId="0" fontId="32" fillId="42" borderId="115" xfId="0" applyFont="1" applyFill="1" applyBorder="1" applyAlignment="1">
      <alignment horizontal="center" vertical="center" wrapText="1"/>
    </xf>
    <xf numFmtId="0" fontId="32" fillId="42" borderId="116" xfId="0" applyFont="1" applyFill="1" applyBorder="1" applyAlignment="1">
      <alignment horizontal="center" vertical="center" wrapText="1"/>
    </xf>
    <xf numFmtId="0" fontId="32" fillId="42" borderId="111" xfId="0" applyFont="1" applyFill="1" applyBorder="1" applyAlignment="1">
      <alignment horizontal="center" vertical="center" wrapText="1"/>
    </xf>
    <xf numFmtId="0" fontId="32" fillId="42" borderId="101" xfId="0" applyFont="1" applyFill="1" applyBorder="1" applyAlignment="1">
      <alignment horizontal="center" vertical="center" wrapText="1"/>
    </xf>
    <xf numFmtId="0" fontId="32" fillId="42" borderId="112" xfId="0" applyFont="1" applyFill="1" applyBorder="1" applyAlignment="1">
      <alignment horizontal="center" vertical="center" wrapText="1"/>
    </xf>
    <xf numFmtId="0" fontId="32" fillId="42" borderId="102" xfId="0" applyFont="1" applyFill="1" applyBorder="1" applyAlignment="1">
      <alignment horizontal="center" vertical="center" wrapText="1"/>
    </xf>
    <xf numFmtId="0" fontId="32" fillId="43" borderId="70" xfId="0" applyFont="1" applyFill="1" applyBorder="1" applyAlignment="1">
      <alignment horizontal="center" vertical="center" wrapText="1"/>
    </xf>
    <xf numFmtId="0" fontId="32" fillId="43" borderId="66" xfId="0" applyFont="1" applyFill="1" applyBorder="1" applyAlignment="1">
      <alignment horizontal="center" vertical="center" wrapText="1"/>
    </xf>
    <xf numFmtId="0" fontId="32" fillId="0" borderId="64" xfId="0" applyFont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0" fontId="32" fillId="0" borderId="114" xfId="0" applyFont="1" applyBorder="1" applyAlignment="1">
      <alignment horizontal="center" vertical="center" wrapText="1"/>
    </xf>
    <xf numFmtId="0" fontId="32" fillId="0" borderId="123" xfId="0" applyFont="1" applyBorder="1" applyAlignment="1">
      <alignment horizontal="center" vertical="center" wrapText="1"/>
    </xf>
    <xf numFmtId="0" fontId="32" fillId="43" borderId="52" xfId="0" applyFont="1" applyFill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32" fillId="0" borderId="90" xfId="0" applyFont="1" applyBorder="1" applyAlignment="1">
      <alignment horizontal="center" vertical="center" wrapText="1"/>
    </xf>
    <xf numFmtId="0" fontId="32" fillId="0" borderId="120" xfId="0" applyFont="1" applyBorder="1" applyAlignment="1">
      <alignment wrapText="1"/>
    </xf>
    <xf numFmtId="0" fontId="32" fillId="0" borderId="121" xfId="0" applyFont="1" applyBorder="1" applyAlignment="1">
      <alignment wrapText="1"/>
    </xf>
    <xf numFmtId="0" fontId="32" fillId="0" borderId="114" xfId="0" applyFont="1" applyBorder="1" applyAlignment="1">
      <alignment horizontal="left" wrapText="1" indent="1"/>
    </xf>
    <xf numFmtId="0" fontId="32" fillId="0" borderId="116" xfId="0" applyFont="1" applyBorder="1" applyAlignment="1">
      <alignment horizontal="left" wrapText="1" indent="1"/>
    </xf>
    <xf numFmtId="0" fontId="32" fillId="0" borderId="106" xfId="0" applyFont="1" applyBorder="1" applyAlignment="1">
      <alignment horizontal="left" wrapText="1" indent="1"/>
    </xf>
    <xf numFmtId="0" fontId="32" fillId="0" borderId="118" xfId="0" applyFont="1" applyBorder="1" applyAlignment="1">
      <alignment horizontal="left" wrapText="1" indent="1"/>
    </xf>
    <xf numFmtId="0" fontId="32" fillId="0" borderId="104" xfId="0" applyFont="1" applyBorder="1" applyAlignment="1">
      <alignment horizontal="left" wrapText="1" indent="1"/>
    </xf>
    <xf numFmtId="0" fontId="32" fillId="0" borderId="122" xfId="0" applyFont="1" applyBorder="1" applyAlignment="1">
      <alignment horizontal="left" wrapText="1" indent="1"/>
    </xf>
    <xf numFmtId="0" fontId="32" fillId="43" borderId="103" xfId="0" applyFont="1" applyFill="1" applyBorder="1" applyAlignment="1">
      <alignment wrapText="1"/>
    </xf>
    <xf numFmtId="0" fontId="32" fillId="43" borderId="119" xfId="0" applyFont="1" applyFill="1" applyBorder="1" applyAlignment="1">
      <alignment wrapText="1"/>
    </xf>
    <xf numFmtId="0" fontId="32" fillId="0" borderId="106" xfId="0" applyFont="1" applyBorder="1" applyAlignment="1">
      <alignment wrapText="1"/>
    </xf>
    <xf numFmtId="0" fontId="32" fillId="0" borderId="118" xfId="0" applyFont="1" applyBorder="1" applyAlignment="1">
      <alignment wrapText="1"/>
    </xf>
    <xf numFmtId="4" fontId="32" fillId="42" borderId="70" xfId="0" applyNumberFormat="1" applyFont="1" applyFill="1" applyBorder="1" applyAlignment="1" applyProtection="1">
      <alignment horizontal="center" vertical="center"/>
      <protection locked="0"/>
    </xf>
    <xf numFmtId="4" fontId="32" fillId="42" borderId="53" xfId="0" applyNumberFormat="1" applyFont="1" applyFill="1" applyBorder="1" applyAlignment="1" applyProtection="1">
      <alignment horizontal="center" vertical="center"/>
      <protection locked="0"/>
    </xf>
    <xf numFmtId="4" fontId="32" fillId="42" borderId="66" xfId="0" applyNumberFormat="1" applyFont="1" applyFill="1" applyBorder="1" applyAlignment="1" applyProtection="1">
      <alignment horizontal="center" vertical="center"/>
      <protection locked="0"/>
    </xf>
    <xf numFmtId="4" fontId="32" fillId="42" borderId="74" xfId="0" applyNumberFormat="1" applyFont="1" applyFill="1" applyBorder="1" applyAlignment="1" applyProtection="1">
      <alignment horizontal="center" vertical="center"/>
      <protection locked="0"/>
    </xf>
    <xf numFmtId="4" fontId="32" fillId="42" borderId="14" xfId="0" applyNumberFormat="1" applyFont="1" applyFill="1" applyBorder="1" applyAlignment="1" applyProtection="1">
      <alignment horizontal="center" vertical="center"/>
      <protection locked="0"/>
    </xf>
    <xf numFmtId="4" fontId="32" fillId="42" borderId="13" xfId="0" applyNumberFormat="1" applyFont="1" applyFill="1" applyBorder="1" applyAlignment="1" applyProtection="1">
      <alignment horizontal="center" vertical="center"/>
      <protection locked="0"/>
    </xf>
    <xf numFmtId="4" fontId="32" fillId="42" borderId="52" xfId="0" applyNumberFormat="1" applyFont="1" applyFill="1" applyBorder="1" applyAlignment="1" applyProtection="1">
      <alignment horizontal="center" vertical="center" wrapText="1"/>
      <protection locked="0"/>
    </xf>
    <xf numFmtId="4" fontId="32" fillId="42" borderId="63" xfId="0" applyNumberFormat="1" applyFont="1" applyFill="1" applyBorder="1" applyAlignment="1" applyProtection="1">
      <alignment horizontal="center" vertical="center" wrapText="1"/>
      <protection locked="0"/>
    </xf>
    <xf numFmtId="4" fontId="32" fillId="42" borderId="57" xfId="0" applyNumberFormat="1" applyFont="1" applyFill="1" applyBorder="1" applyAlignment="1" applyProtection="1">
      <alignment horizontal="center" vertical="center"/>
      <protection locked="0"/>
    </xf>
    <xf numFmtId="4" fontId="32" fillId="42" borderId="38" xfId="0" applyNumberFormat="1" applyFont="1" applyFill="1" applyBorder="1" applyAlignment="1" applyProtection="1">
      <alignment horizontal="center" vertical="center"/>
      <protection locked="0"/>
    </xf>
    <xf numFmtId="4" fontId="32" fillId="42" borderId="16" xfId="0" applyNumberFormat="1" applyFont="1" applyFill="1" applyBorder="1" applyAlignment="1" applyProtection="1">
      <alignment horizontal="center" vertical="center"/>
      <protection locked="0"/>
    </xf>
    <xf numFmtId="4" fontId="32" fillId="0" borderId="54" xfId="0" applyNumberFormat="1" applyFont="1" applyBorder="1" applyAlignment="1" applyProtection="1">
      <alignment horizontal="left" vertical="center" wrapText="1"/>
      <protection locked="0"/>
    </xf>
    <xf numFmtId="4" fontId="32" fillId="0" borderId="39" xfId="0" applyNumberFormat="1" applyFont="1" applyBorder="1" applyAlignment="1" applyProtection="1">
      <alignment horizontal="left" vertical="center" wrapText="1"/>
      <protection locked="0"/>
    </xf>
    <xf numFmtId="4" fontId="32" fillId="0" borderId="20" xfId="0" applyNumberFormat="1" applyFont="1" applyBorder="1" applyAlignment="1" applyProtection="1">
      <alignment horizontal="left" vertical="center" wrapText="1"/>
      <protection locked="0"/>
    </xf>
    <xf numFmtId="4" fontId="32" fillId="0" borderId="56" xfId="0" applyNumberFormat="1" applyFont="1" applyBorder="1" applyAlignment="1" applyProtection="1">
      <alignment horizontal="left" vertical="center" wrapText="1" indent="2"/>
      <protection locked="0"/>
    </xf>
    <xf numFmtId="0" fontId="32" fillId="0" borderId="41" xfId="0" applyFont="1" applyBorder="1" applyAlignment="1">
      <alignment horizontal="left" vertical="center" wrapText="1" indent="2"/>
    </xf>
    <xf numFmtId="0" fontId="32" fillId="0" borderId="22" xfId="0" applyFont="1" applyBorder="1" applyAlignment="1">
      <alignment horizontal="left" vertical="center" wrapText="1" indent="2"/>
    </xf>
    <xf numFmtId="4" fontId="33" fillId="0" borderId="0" xfId="0" applyNumberFormat="1" applyFont="1" applyAlignment="1">
      <alignment horizontal="left" vertical="center" wrapText="1"/>
    </xf>
    <xf numFmtId="0" fontId="33" fillId="0" borderId="0" xfId="0" applyFont="1" applyAlignment="1">
      <alignment vertical="center"/>
    </xf>
    <xf numFmtId="4" fontId="32" fillId="41" borderId="57" xfId="0" applyNumberFormat="1" applyFont="1" applyFill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4" fontId="32" fillId="0" borderId="54" xfId="0" applyNumberFormat="1" applyFont="1" applyBorder="1" applyAlignment="1">
      <alignment horizontal="left" vertical="center" wrapText="1"/>
    </xf>
    <xf numFmtId="0" fontId="32" fillId="0" borderId="20" xfId="0" applyFont="1" applyBorder="1" applyAlignment="1">
      <alignment vertical="center"/>
    </xf>
    <xf numFmtId="0" fontId="32" fillId="0" borderId="20" xfId="0" applyFont="1" applyBorder="1" applyAlignment="1">
      <alignment horizontal="left" vertical="center" wrapText="1"/>
    </xf>
    <xf numFmtId="4" fontId="32" fillId="0" borderId="0" xfId="0" applyNumberFormat="1" applyFont="1" applyAlignment="1" applyProtection="1">
      <alignment horizontal="left" vertical="center"/>
      <protection locked="0"/>
    </xf>
    <xf numFmtId="0" fontId="32" fillId="0" borderId="0" xfId="0" applyFont="1" applyAlignment="1">
      <alignment horizontal="left" vertical="center"/>
    </xf>
    <xf numFmtId="4" fontId="32" fillId="0" borderId="54" xfId="0" applyNumberFormat="1" applyFont="1" applyBorder="1" applyAlignment="1" applyProtection="1">
      <alignment vertical="center" wrapText="1"/>
      <protection locked="0"/>
    </xf>
    <xf numFmtId="0" fontId="32" fillId="0" borderId="76" xfId="0" applyFont="1" applyBorder="1" applyAlignment="1">
      <alignment vertical="center"/>
    </xf>
    <xf numFmtId="4" fontId="32" fillId="0" borderId="56" xfId="0" applyNumberFormat="1" applyFont="1" applyBorder="1" applyAlignment="1" applyProtection="1">
      <alignment vertical="center" wrapText="1"/>
      <protection locked="0"/>
    </xf>
    <xf numFmtId="0" fontId="32" fillId="0" borderId="25" xfId="0" applyFont="1" applyBorder="1" applyAlignment="1">
      <alignment vertical="center"/>
    </xf>
    <xf numFmtId="4" fontId="32" fillId="0" borderId="55" xfId="0" applyNumberFormat="1" applyFont="1" applyBorder="1" applyAlignment="1" applyProtection="1">
      <alignment horizontal="left" vertical="center" wrapText="1"/>
      <protection locked="0"/>
    </xf>
    <xf numFmtId="4" fontId="32" fillId="0" borderId="50" xfId="0" applyNumberFormat="1" applyFont="1" applyBorder="1" applyAlignment="1" applyProtection="1">
      <alignment horizontal="left" vertical="center" wrapText="1"/>
      <protection locked="0"/>
    </xf>
    <xf numFmtId="4" fontId="32" fillId="0" borderId="28" xfId="0" applyNumberFormat="1" applyFont="1" applyBorder="1" applyAlignment="1" applyProtection="1">
      <alignment horizontal="left" vertical="center" wrapText="1"/>
      <protection locked="0"/>
    </xf>
    <xf numFmtId="4" fontId="33" fillId="0" borderId="0" xfId="0" applyNumberFormat="1" applyFont="1" applyAlignment="1" applyProtection="1">
      <alignment horizontal="left" vertical="center"/>
      <protection locked="0"/>
    </xf>
    <xf numFmtId="4" fontId="32" fillId="42" borderId="57" xfId="0" applyNumberFormat="1" applyFont="1" applyFill="1" applyBorder="1" applyAlignment="1" applyProtection="1">
      <alignment horizontal="center" vertical="center" wrapText="1"/>
      <protection locked="0"/>
    </xf>
    <xf numFmtId="4" fontId="32" fillId="0" borderId="56" xfId="0" applyNumberFormat="1" applyFont="1" applyBorder="1" applyAlignment="1" applyProtection="1">
      <alignment horizontal="left" vertical="center" wrapText="1"/>
      <protection locked="0"/>
    </xf>
    <xf numFmtId="4" fontId="32" fillId="0" borderId="56" xfId="0" applyNumberFormat="1" applyFont="1" applyBorder="1" applyAlignment="1">
      <alignment horizontal="left" vertical="center" wrapText="1"/>
    </xf>
    <xf numFmtId="4" fontId="32" fillId="0" borderId="57" xfId="0" applyNumberFormat="1" applyFont="1" applyBorder="1" applyAlignment="1" applyProtection="1">
      <alignment vertical="center" wrapText="1"/>
      <protection locked="0"/>
    </xf>
    <xf numFmtId="0" fontId="32" fillId="0" borderId="16" xfId="0" applyFont="1" applyBorder="1" applyAlignment="1">
      <alignment vertical="center"/>
    </xf>
    <xf numFmtId="4" fontId="32" fillId="42" borderId="54" xfId="0" applyNumberFormat="1" applyFont="1" applyFill="1" applyBorder="1" applyAlignment="1" applyProtection="1">
      <alignment vertical="center" wrapText="1"/>
      <protection locked="0"/>
    </xf>
    <xf numFmtId="0" fontId="32" fillId="42" borderId="76" xfId="0" applyFont="1" applyFill="1" applyBorder="1" applyAlignment="1">
      <alignment vertical="center"/>
    </xf>
    <xf numFmtId="4" fontId="32" fillId="0" borderId="56" xfId="0" applyNumberFormat="1" applyFont="1" applyBorder="1" applyAlignment="1">
      <alignment horizontal="left" vertical="center"/>
    </xf>
    <xf numFmtId="4" fontId="32" fillId="0" borderId="71" xfId="0" applyNumberFormat="1" applyFont="1" applyBorder="1" applyAlignment="1" applyProtection="1">
      <alignment vertical="center" wrapText="1"/>
      <protection locked="0"/>
    </xf>
    <xf numFmtId="0" fontId="32" fillId="0" borderId="81" xfId="0" applyFont="1" applyBorder="1" applyAlignment="1">
      <alignment vertical="center"/>
    </xf>
    <xf numFmtId="4" fontId="32" fillId="0" borderId="24" xfId="0" applyNumberFormat="1" applyFont="1" applyBorder="1" applyAlignment="1" applyProtection="1">
      <alignment vertical="center" wrapText="1"/>
      <protection locked="0"/>
    </xf>
    <xf numFmtId="4" fontId="32" fillId="42" borderId="57" xfId="0" applyNumberFormat="1" applyFont="1" applyFill="1" applyBorder="1" applyAlignment="1" applyProtection="1">
      <alignment vertical="center" wrapText="1"/>
      <protection locked="0"/>
    </xf>
    <xf numFmtId="4" fontId="32" fillId="41" borderId="16" xfId="0" applyNumberFormat="1" applyFont="1" applyFill="1" applyBorder="1" applyAlignment="1" applyProtection="1">
      <alignment vertical="center" wrapText="1"/>
      <protection locked="0"/>
    </xf>
    <xf numFmtId="4" fontId="32" fillId="0" borderId="20" xfId="0" applyNumberFormat="1" applyFont="1" applyBorder="1" applyAlignment="1" applyProtection="1">
      <alignment vertical="center" wrapText="1"/>
      <protection locked="0"/>
    </xf>
    <xf numFmtId="4" fontId="32" fillId="0" borderId="22" xfId="0" applyNumberFormat="1" applyFont="1" applyBorder="1" applyAlignment="1" applyProtection="1">
      <alignment vertical="center" wrapText="1"/>
      <protection locked="0"/>
    </xf>
    <xf numFmtId="0" fontId="32" fillId="0" borderId="69" xfId="0" applyFont="1" applyBorder="1" applyAlignment="1">
      <alignment vertical="center"/>
    </xf>
    <xf numFmtId="0" fontId="33" fillId="0" borderId="0" xfId="0" applyFont="1" applyAlignment="1">
      <alignment vertical="center" wrapText="1"/>
    </xf>
    <xf numFmtId="4" fontId="32" fillId="0" borderId="20" xfId="0" applyNumberFormat="1" applyFont="1" applyBorder="1" applyAlignment="1">
      <alignment horizontal="left" vertical="center" wrapText="1"/>
    </xf>
    <xf numFmtId="4" fontId="32" fillId="0" borderId="71" xfId="0" applyNumberFormat="1" applyFont="1" applyBorder="1" applyAlignment="1">
      <alignment horizontal="left" vertical="center" wrapText="1"/>
    </xf>
    <xf numFmtId="4" fontId="32" fillId="0" borderId="24" xfId="0" applyNumberFormat="1" applyFont="1" applyBorder="1" applyAlignment="1">
      <alignment horizontal="left" vertical="center" wrapText="1"/>
    </xf>
    <xf numFmtId="4" fontId="32" fillId="42" borderId="57" xfId="0" applyNumberFormat="1" applyFont="1" applyFill="1" applyBorder="1" applyAlignment="1">
      <alignment horizontal="left" vertical="center" wrapText="1"/>
    </xf>
    <xf numFmtId="4" fontId="32" fillId="42" borderId="16" xfId="0" applyNumberFormat="1" applyFont="1" applyFill="1" applyBorder="1" applyAlignment="1">
      <alignment horizontal="left" vertical="center" wrapText="1"/>
    </xf>
    <xf numFmtId="4" fontId="32" fillId="42" borderId="57" xfId="0" applyNumberFormat="1" applyFont="1" applyFill="1" applyBorder="1" applyAlignment="1">
      <alignment horizontal="center" vertical="center" wrapText="1"/>
    </xf>
    <xf numFmtId="4" fontId="32" fillId="41" borderId="57" xfId="0" applyNumberFormat="1" applyFont="1" applyFill="1" applyBorder="1" applyAlignment="1">
      <alignment horizontal="center" vertical="center" wrapText="1"/>
    </xf>
    <xf numFmtId="4" fontId="32" fillId="41" borderId="16" xfId="0" applyNumberFormat="1" applyFont="1" applyFill="1" applyBorder="1" applyAlignment="1">
      <alignment horizontal="center" vertical="center" wrapText="1"/>
    </xf>
    <xf numFmtId="4" fontId="32" fillId="0" borderId="56" xfId="0" applyNumberFormat="1" applyFont="1" applyBorder="1" applyAlignment="1" applyProtection="1">
      <alignment horizontal="justify" vertical="center"/>
      <protection locked="0"/>
    </xf>
    <xf numFmtId="4" fontId="32" fillId="0" borderId="22" xfId="0" applyNumberFormat="1" applyFont="1" applyBorder="1" applyAlignment="1" applyProtection="1">
      <alignment horizontal="justify" vertical="center"/>
      <protection locked="0"/>
    </xf>
    <xf numFmtId="4" fontId="32" fillId="0" borderId="65" xfId="0" applyNumberFormat="1" applyFont="1" applyBorder="1" applyAlignment="1" applyProtection="1">
      <alignment horizontal="justify" vertical="center"/>
      <protection locked="0"/>
    </xf>
    <xf numFmtId="4" fontId="32" fillId="0" borderId="46" xfId="0" applyNumberFormat="1" applyFont="1" applyBorder="1" applyAlignment="1" applyProtection="1">
      <alignment horizontal="justify" vertical="center"/>
      <protection locked="0"/>
    </xf>
    <xf numFmtId="4" fontId="32" fillId="41" borderId="16" xfId="0" applyNumberFormat="1" applyFont="1" applyFill="1" applyBorder="1" applyAlignment="1">
      <alignment horizontal="center" vertical="center"/>
    </xf>
    <xf numFmtId="4" fontId="32" fillId="0" borderId="54" xfId="0" applyNumberFormat="1" applyFont="1" applyBorder="1" applyAlignment="1" applyProtection="1">
      <alignment horizontal="justify" vertical="center"/>
      <protection locked="0"/>
    </xf>
    <xf numFmtId="4" fontId="32" fillId="0" borderId="20" xfId="0" applyNumberFormat="1" applyFont="1" applyBorder="1" applyAlignment="1" applyProtection="1">
      <alignment horizontal="justify" vertical="center"/>
      <protection locked="0"/>
    </xf>
    <xf numFmtId="4" fontId="32" fillId="0" borderId="71" xfId="0" applyNumberFormat="1" applyFont="1" applyBorder="1" applyAlignment="1" applyProtection="1">
      <alignment horizontal="justify" vertical="center"/>
      <protection locked="0"/>
    </xf>
    <xf numFmtId="4" fontId="32" fillId="0" borderId="24" xfId="0" applyNumberFormat="1" applyFont="1" applyBorder="1" applyAlignment="1" applyProtection="1">
      <alignment horizontal="justify" vertical="center"/>
      <protection locked="0"/>
    </xf>
    <xf numFmtId="4" fontId="32" fillId="41" borderId="57" xfId="0" applyNumberFormat="1" applyFont="1" applyFill="1" applyBorder="1" applyAlignment="1" applyProtection="1">
      <alignment horizontal="justify" vertical="center"/>
      <protection locked="0"/>
    </xf>
    <xf numFmtId="4" fontId="32" fillId="41" borderId="16" xfId="0" applyNumberFormat="1" applyFont="1" applyFill="1" applyBorder="1" applyAlignment="1" applyProtection="1">
      <alignment horizontal="justify" vertical="center"/>
      <protection locked="0"/>
    </xf>
    <xf numFmtId="4" fontId="32" fillId="41" borderId="57" xfId="0" applyNumberFormat="1" applyFont="1" applyFill="1" applyBorder="1" applyAlignment="1" applyProtection="1">
      <alignment horizontal="left" vertical="center" wrapText="1"/>
      <protection locked="0"/>
    </xf>
    <xf numFmtId="0" fontId="32" fillId="0" borderId="16" xfId="0" applyFont="1" applyBorder="1" applyAlignment="1">
      <alignment horizontal="left" vertical="center"/>
    </xf>
    <xf numFmtId="4" fontId="46" fillId="0" borderId="0" xfId="0" applyNumberFormat="1" applyFont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4" fontId="32" fillId="0" borderId="56" xfId="0" applyNumberFormat="1" applyFont="1" applyBorder="1" applyAlignment="1" applyProtection="1">
      <alignment horizontal="left" vertical="center"/>
      <protection locked="0"/>
    </xf>
    <xf numFmtId="4" fontId="32" fillId="0" borderId="22" xfId="0" applyNumberFormat="1" applyFont="1" applyBorder="1" applyAlignment="1" applyProtection="1">
      <alignment horizontal="left" vertical="center"/>
      <protection locked="0"/>
    </xf>
    <xf numFmtId="4" fontId="32" fillId="0" borderId="22" xfId="0" applyNumberFormat="1" applyFont="1" applyBorder="1" applyAlignment="1" applyProtection="1">
      <alignment horizontal="left" vertical="center" wrapText="1"/>
      <protection locked="0"/>
    </xf>
    <xf numFmtId="0" fontId="32" fillId="0" borderId="16" xfId="0" applyFont="1" applyBorder="1" applyAlignment="1">
      <alignment vertical="center" wrapText="1"/>
    </xf>
    <xf numFmtId="4" fontId="32" fillId="0" borderId="0" xfId="0" applyNumberFormat="1" applyFont="1" applyAlignment="1">
      <alignment vertical="center"/>
    </xf>
    <xf numFmtId="4" fontId="32" fillId="42" borderId="57" xfId="0" applyNumberFormat="1" applyFont="1" applyFill="1" applyBorder="1" applyAlignment="1" applyProtection="1">
      <alignment horizontal="left" vertical="center"/>
      <protection locked="0"/>
    </xf>
    <xf numFmtId="4" fontId="32" fillId="42" borderId="16" xfId="0" applyNumberFormat="1" applyFont="1" applyFill="1" applyBorder="1" applyAlignment="1" applyProtection="1">
      <alignment horizontal="left" vertical="center"/>
      <protection locked="0"/>
    </xf>
    <xf numFmtId="4" fontId="32" fillId="0" borderId="71" xfId="0" applyNumberFormat="1" applyFont="1" applyBorder="1" applyAlignment="1" applyProtection="1">
      <alignment horizontal="left" vertical="center"/>
      <protection locked="0"/>
    </xf>
    <xf numFmtId="4" fontId="32" fillId="0" borderId="24" xfId="0" applyNumberFormat="1" applyFont="1" applyBorder="1" applyAlignment="1" applyProtection="1">
      <alignment horizontal="left" vertical="center"/>
      <protection locked="0"/>
    </xf>
    <xf numFmtId="4" fontId="32" fillId="0" borderId="56" xfId="0" applyNumberFormat="1" applyFont="1" applyBorder="1" applyAlignment="1" applyProtection="1">
      <alignment vertical="center"/>
      <protection locked="0"/>
    </xf>
    <xf numFmtId="4" fontId="32" fillId="0" borderId="22" xfId="0" applyNumberFormat="1" applyFont="1" applyBorder="1" applyAlignment="1" applyProtection="1">
      <alignment vertical="center"/>
      <protection locked="0"/>
    </xf>
    <xf numFmtId="4" fontId="32" fillId="0" borderId="71" xfId="0" applyNumberFormat="1" applyFont="1" applyBorder="1" applyAlignment="1" applyProtection="1">
      <alignment horizontal="left" vertical="center" wrapText="1"/>
      <protection locked="0"/>
    </xf>
    <xf numFmtId="4" fontId="32" fillId="0" borderId="24" xfId="0" applyNumberFormat="1" applyFont="1" applyBorder="1" applyAlignment="1" applyProtection="1">
      <alignment horizontal="left" vertical="center" wrapText="1"/>
      <protection locked="0"/>
    </xf>
    <xf numFmtId="4" fontId="32" fillId="41" borderId="57" xfId="0" applyNumberFormat="1" applyFont="1" applyFill="1" applyBorder="1" applyAlignment="1" applyProtection="1">
      <alignment vertical="center"/>
      <protection locked="0"/>
    </xf>
    <xf numFmtId="4" fontId="32" fillId="41" borderId="16" xfId="0" applyNumberFormat="1" applyFont="1" applyFill="1" applyBorder="1" applyAlignment="1" applyProtection="1">
      <alignment vertical="center"/>
      <protection locked="0"/>
    </xf>
    <xf numFmtId="4" fontId="32" fillId="42" borderId="16" xfId="0" applyNumberFormat="1" applyFont="1" applyFill="1" applyBorder="1" applyAlignment="1" applyProtection="1">
      <alignment horizontal="center" vertical="center" wrapText="1"/>
      <protection locked="0"/>
    </xf>
    <xf numFmtId="4" fontId="32" fillId="0" borderId="54" xfId="0" applyNumberFormat="1" applyFont="1" applyBorder="1" applyAlignment="1" applyProtection="1">
      <alignment vertical="center"/>
      <protection locked="0"/>
    </xf>
    <xf numFmtId="4" fontId="32" fillId="0" borderId="20" xfId="0" applyNumberFormat="1" applyFont="1" applyBorder="1" applyAlignment="1" applyProtection="1">
      <alignment vertical="center"/>
      <protection locked="0"/>
    </xf>
    <xf numFmtId="0" fontId="33" fillId="0" borderId="0" xfId="0" applyFont="1" applyAlignment="1">
      <alignment horizontal="left" vertical="center"/>
    </xf>
    <xf numFmtId="4" fontId="32" fillId="41" borderId="57" xfId="0" applyNumberFormat="1" applyFont="1" applyFill="1" applyBorder="1" applyAlignment="1">
      <alignment horizontal="left" vertical="center"/>
    </xf>
    <xf numFmtId="4" fontId="32" fillId="41" borderId="16" xfId="0" applyNumberFormat="1" applyFont="1" applyFill="1" applyBorder="1" applyAlignment="1">
      <alignment horizontal="left" vertical="center"/>
    </xf>
    <xf numFmtId="4" fontId="32" fillId="0" borderId="56" xfId="0" applyNumberFormat="1" applyFont="1" applyBorder="1" applyAlignment="1" applyProtection="1">
      <alignment horizontal="left" vertical="center" indent="1"/>
      <protection locked="0"/>
    </xf>
    <xf numFmtId="4" fontId="32" fillId="0" borderId="22" xfId="0" applyNumberFormat="1" applyFont="1" applyBorder="1" applyAlignment="1" applyProtection="1">
      <alignment horizontal="left" vertical="center" indent="1"/>
      <protection locked="0"/>
    </xf>
    <xf numFmtId="0" fontId="33" fillId="0" borderId="0" xfId="0" applyFont="1" applyAlignment="1">
      <alignment horizontal="left" vertical="center" wrapText="1"/>
    </xf>
    <xf numFmtId="0" fontId="32" fillId="0" borderId="16" xfId="0" applyFont="1" applyBorder="1" applyAlignment="1">
      <alignment horizontal="center" vertical="center" wrapText="1"/>
    </xf>
    <xf numFmtId="4" fontId="32" fillId="0" borderId="57" xfId="0" applyNumberFormat="1" applyFont="1" applyBorder="1" applyAlignment="1" applyProtection="1">
      <alignment horizontal="left" vertical="center" wrapText="1"/>
      <protection locked="0"/>
    </xf>
    <xf numFmtId="4" fontId="32" fillId="0" borderId="16" xfId="0" applyNumberFormat="1" applyFont="1" applyBorder="1" applyAlignment="1" applyProtection="1">
      <alignment horizontal="left" vertical="center" wrapText="1"/>
      <protection locked="0"/>
    </xf>
    <xf numFmtId="0" fontId="47" fillId="0" borderId="0" xfId="0" applyFont="1" applyAlignment="1">
      <alignment vertical="top" wrapText="1"/>
    </xf>
    <xf numFmtId="0" fontId="47" fillId="0" borderId="0" xfId="0" applyFont="1" applyAlignment="1">
      <alignment vertical="top"/>
    </xf>
    <xf numFmtId="4" fontId="33" fillId="0" borderId="0" xfId="0" applyNumberFormat="1" applyFont="1" applyAlignment="1" applyProtection="1">
      <alignment horizontal="left" vertical="center" wrapText="1"/>
      <protection locked="0"/>
    </xf>
    <xf numFmtId="4" fontId="32" fillId="42" borderId="38" xfId="0" applyNumberFormat="1" applyFont="1" applyFill="1" applyBorder="1" applyAlignment="1" applyProtection="1">
      <alignment horizontal="center" vertical="center" wrapText="1"/>
      <protection locked="0"/>
    </xf>
    <xf numFmtId="4" fontId="32" fillId="41" borderId="57" xfId="0" applyNumberFormat="1" applyFont="1" applyFill="1" applyBorder="1" applyAlignment="1" applyProtection="1">
      <alignment horizontal="justify" vertical="center" wrapText="1"/>
      <protection locked="0"/>
    </xf>
    <xf numFmtId="4" fontId="32" fillId="41" borderId="16" xfId="0" applyNumberFormat="1" applyFont="1" applyFill="1" applyBorder="1" applyAlignment="1" applyProtection="1">
      <alignment horizontal="justify" vertical="center" wrapText="1"/>
      <protection locked="0"/>
    </xf>
    <xf numFmtId="4" fontId="32" fillId="0" borderId="57" xfId="0" applyNumberFormat="1" applyFont="1" applyBorder="1" applyAlignment="1">
      <alignment horizontal="center" vertical="center"/>
    </xf>
    <xf numFmtId="4" fontId="32" fillId="0" borderId="16" xfId="0" applyNumberFormat="1" applyFont="1" applyBorder="1" applyAlignment="1">
      <alignment horizontal="center" vertical="center"/>
    </xf>
    <xf numFmtId="4" fontId="32" fillId="0" borderId="57" xfId="0" applyNumberFormat="1" applyFont="1" applyBorder="1" applyAlignment="1">
      <alignment horizontal="right" vertical="center"/>
    </xf>
    <xf numFmtId="0" fontId="32" fillId="0" borderId="16" xfId="0" applyFont="1" applyBorder="1" applyAlignment="1">
      <alignment horizontal="right" vertical="center"/>
    </xf>
    <xf numFmtId="4" fontId="32" fillId="0" borderId="56" xfId="0" applyNumberFormat="1" applyFont="1" applyBorder="1" applyAlignment="1" applyProtection="1">
      <alignment horizontal="left" vertical="center" wrapText="1" indent="1"/>
      <protection locked="0"/>
    </xf>
    <xf numFmtId="4" fontId="32" fillId="0" borderId="22" xfId="0" applyNumberFormat="1" applyFont="1" applyBorder="1" applyAlignment="1" applyProtection="1">
      <alignment horizontal="left" vertical="center" wrapText="1" indent="1"/>
      <protection locked="0"/>
    </xf>
    <xf numFmtId="4" fontId="32" fillId="0" borderId="55" xfId="0" applyNumberFormat="1" applyFont="1" applyBorder="1" applyAlignment="1">
      <alignment vertical="center" wrapText="1"/>
    </xf>
    <xf numFmtId="4" fontId="32" fillId="0" borderId="28" xfId="0" applyNumberFormat="1" applyFont="1" applyBorder="1" applyAlignment="1">
      <alignment vertical="center" wrapText="1"/>
    </xf>
    <xf numFmtId="4" fontId="32" fillId="0" borderId="71" xfId="0" applyNumberFormat="1" applyFont="1" applyBorder="1" applyAlignment="1">
      <alignment vertical="center" wrapText="1"/>
    </xf>
    <xf numFmtId="4" fontId="32" fillId="0" borderId="24" xfId="0" applyNumberFormat="1" applyFont="1" applyBorder="1" applyAlignment="1">
      <alignment vertical="center" wrapText="1"/>
    </xf>
    <xf numFmtId="4" fontId="32" fillId="0" borderId="0" xfId="0" applyNumberFormat="1" applyFont="1" applyAlignment="1">
      <alignment horizontal="left" vertical="center" wrapText="1"/>
    </xf>
    <xf numFmtId="0" fontId="32" fillId="0" borderId="0" xfId="0" applyFont="1" applyAlignment="1">
      <alignment vertical="center"/>
    </xf>
    <xf numFmtId="4" fontId="32" fillId="42" borderId="38" xfId="0" applyNumberFormat="1" applyFont="1" applyFill="1" applyBorder="1" applyAlignment="1">
      <alignment horizontal="left" vertical="center" wrapText="1"/>
    </xf>
    <xf numFmtId="4" fontId="32" fillId="42" borderId="74" xfId="0" applyNumberFormat="1" applyFont="1" applyFill="1" applyBorder="1" applyAlignment="1">
      <alignment horizontal="center" vertical="center"/>
    </xf>
    <xf numFmtId="4" fontId="32" fillId="42" borderId="13" xfId="0" applyNumberFormat="1" applyFont="1" applyFill="1" applyBorder="1" applyAlignment="1">
      <alignment horizontal="center" vertical="center"/>
    </xf>
    <xf numFmtId="4" fontId="32" fillId="42" borderId="57" xfId="0" applyNumberFormat="1" applyFont="1" applyFill="1" applyBorder="1" applyAlignment="1">
      <alignment horizontal="center" vertical="center"/>
    </xf>
    <xf numFmtId="4" fontId="32" fillId="42" borderId="16" xfId="0" applyNumberFormat="1" applyFont="1" applyFill="1" applyBorder="1" applyAlignment="1">
      <alignment horizontal="center" vertical="center"/>
    </xf>
    <xf numFmtId="4" fontId="32" fillId="0" borderId="0" xfId="0" applyNumberFormat="1" applyFont="1" applyAlignment="1">
      <alignment horizontal="center" vertical="center" wrapText="1"/>
    </xf>
    <xf numFmtId="4" fontId="32" fillId="42" borderId="16" xfId="0" applyNumberFormat="1" applyFont="1" applyFill="1" applyBorder="1" applyAlignment="1">
      <alignment horizontal="center" vertical="center" wrapText="1"/>
    </xf>
    <xf numFmtId="4" fontId="32" fillId="0" borderId="54" xfId="0" applyNumberFormat="1" applyFont="1" applyBorder="1" applyAlignment="1">
      <alignment vertical="center" wrapText="1"/>
    </xf>
    <xf numFmtId="4" fontId="32" fillId="0" borderId="20" xfId="0" applyNumberFormat="1" applyFont="1" applyBorder="1" applyAlignment="1">
      <alignment vertical="center" wrapText="1"/>
    </xf>
    <xf numFmtId="4" fontId="32" fillId="0" borderId="56" xfId="0" applyNumberFormat="1" applyFont="1" applyBorder="1" applyAlignment="1">
      <alignment vertical="center" wrapText="1"/>
    </xf>
    <xf numFmtId="4" fontId="32" fillId="0" borderId="22" xfId="0" applyNumberFormat="1" applyFont="1" applyBorder="1" applyAlignment="1">
      <alignment vertical="center" wrapText="1"/>
    </xf>
    <xf numFmtId="4" fontId="32" fillId="0" borderId="65" xfId="0" applyNumberFormat="1" applyFont="1" applyBorder="1" applyAlignment="1">
      <alignment vertical="center" wrapText="1"/>
    </xf>
    <xf numFmtId="4" fontId="32" fillId="0" borderId="46" xfId="0" applyNumberFormat="1" applyFont="1" applyBorder="1" applyAlignment="1">
      <alignment vertical="center" wrapText="1"/>
    </xf>
    <xf numFmtId="4" fontId="32" fillId="0" borderId="41" xfId="0" applyNumberFormat="1" applyFont="1" applyBorder="1" applyAlignment="1" applyProtection="1">
      <alignment vertical="center"/>
      <protection locked="0"/>
    </xf>
    <xf numFmtId="4" fontId="32" fillId="0" borderId="41" xfId="0" applyNumberFormat="1" applyFont="1" applyBorder="1" applyAlignment="1" applyProtection="1">
      <alignment vertical="center" wrapText="1"/>
      <protection locked="0"/>
    </xf>
    <xf numFmtId="4" fontId="32" fillId="0" borderId="16" xfId="0" applyNumberFormat="1" applyFont="1" applyBorder="1" applyAlignment="1">
      <alignment horizontal="right" vertical="center"/>
    </xf>
    <xf numFmtId="4" fontId="32" fillId="0" borderId="74" xfId="0" applyNumberFormat="1" applyFont="1" applyBorder="1" applyAlignment="1">
      <alignment horizontal="right" vertical="center"/>
    </xf>
    <xf numFmtId="4" fontId="32" fillId="0" borderId="13" xfId="0" applyNumberFormat="1" applyFont="1" applyBorder="1" applyAlignment="1">
      <alignment horizontal="right" vertical="center"/>
    </xf>
    <xf numFmtId="4" fontId="32" fillId="0" borderId="38" xfId="0" applyNumberFormat="1" applyFont="1" applyBorder="1" applyAlignment="1" applyProtection="1">
      <alignment vertical="center" wrapText="1"/>
      <protection locked="0"/>
    </xf>
    <xf numFmtId="4" fontId="32" fillId="0" borderId="16" xfId="0" applyNumberFormat="1" applyFont="1" applyBorder="1" applyAlignment="1" applyProtection="1">
      <alignment vertical="center" wrapText="1"/>
      <protection locked="0"/>
    </xf>
    <xf numFmtId="4" fontId="32" fillId="0" borderId="39" xfId="0" applyNumberFormat="1" applyFont="1" applyBorder="1" applyAlignment="1" applyProtection="1">
      <alignment vertical="center"/>
      <protection locked="0"/>
    </xf>
    <xf numFmtId="4" fontId="44" fillId="0" borderId="56" xfId="0" applyNumberFormat="1" applyFont="1" applyBorder="1" applyAlignment="1" applyProtection="1">
      <alignment horizontal="left" vertical="center" indent="1"/>
      <protection locked="0"/>
    </xf>
    <xf numFmtId="4" fontId="44" fillId="0" borderId="41" xfId="0" applyNumberFormat="1" applyFont="1" applyBorder="1" applyAlignment="1" applyProtection="1">
      <alignment horizontal="left" vertical="center" indent="1"/>
      <protection locked="0"/>
    </xf>
    <xf numFmtId="4" fontId="44" fillId="0" borderId="22" xfId="0" applyNumberFormat="1" applyFont="1" applyBorder="1" applyAlignment="1" applyProtection="1">
      <alignment horizontal="left" vertical="center" indent="1"/>
      <protection locked="0"/>
    </xf>
    <xf numFmtId="4" fontId="32" fillId="0" borderId="67" xfId="0" applyNumberFormat="1" applyFont="1" applyBorder="1" applyAlignment="1" applyProtection="1">
      <alignment vertical="center" wrapText="1"/>
      <protection locked="0"/>
    </xf>
    <xf numFmtId="4" fontId="32" fillId="0" borderId="38" xfId="0" applyNumberFormat="1" applyFont="1" applyBorder="1" applyAlignment="1" applyProtection="1">
      <alignment horizontal="left" vertical="center" wrapText="1"/>
      <protection locked="0"/>
    </xf>
    <xf numFmtId="4" fontId="44" fillId="0" borderId="56" xfId="0" applyNumberFormat="1" applyFont="1" applyBorder="1" applyAlignment="1" applyProtection="1">
      <alignment horizontal="left" vertical="center" wrapText="1" indent="1"/>
      <protection locked="0"/>
    </xf>
    <xf numFmtId="4" fontId="44" fillId="0" borderId="41" xfId="0" applyNumberFormat="1" applyFont="1" applyBorder="1" applyAlignment="1" applyProtection="1">
      <alignment horizontal="left" vertical="center" wrapText="1" indent="1"/>
      <protection locked="0"/>
    </xf>
    <xf numFmtId="4" fontId="44" fillId="0" borderId="22" xfId="0" applyNumberFormat="1" applyFont="1" applyBorder="1" applyAlignment="1" applyProtection="1">
      <alignment horizontal="left" vertical="center" wrapText="1" indent="1"/>
      <protection locked="0"/>
    </xf>
    <xf numFmtId="4" fontId="44" fillId="0" borderId="55" xfId="0" applyNumberFormat="1" applyFont="1" applyBorder="1" applyAlignment="1" applyProtection="1">
      <alignment horizontal="left" vertical="center" wrapText="1" indent="1"/>
      <protection locked="0"/>
    </xf>
    <xf numFmtId="4" fontId="44" fillId="0" borderId="50" xfId="0" applyNumberFormat="1" applyFont="1" applyBorder="1" applyAlignment="1" applyProtection="1">
      <alignment horizontal="left" vertical="center" wrapText="1" indent="1"/>
      <protection locked="0"/>
    </xf>
    <xf numFmtId="4" fontId="44" fillId="0" borderId="28" xfId="0" applyNumberFormat="1" applyFont="1" applyBorder="1" applyAlignment="1" applyProtection="1">
      <alignment horizontal="left" vertical="center" wrapText="1" indent="1"/>
      <protection locked="0"/>
    </xf>
    <xf numFmtId="4" fontId="44" fillId="0" borderId="71" xfId="0" applyNumberFormat="1" applyFont="1" applyBorder="1" applyAlignment="1" applyProtection="1">
      <alignment horizontal="left" vertical="center" wrapText="1" indent="1"/>
      <protection locked="0"/>
    </xf>
    <xf numFmtId="4" fontId="44" fillId="0" borderId="67" xfId="0" applyNumberFormat="1" applyFont="1" applyBorder="1" applyAlignment="1" applyProtection="1">
      <alignment horizontal="left" vertical="center" wrapText="1" indent="1"/>
      <protection locked="0"/>
    </xf>
    <xf numFmtId="4" fontId="44" fillId="0" borderId="24" xfId="0" applyNumberFormat="1" applyFont="1" applyBorder="1" applyAlignment="1" applyProtection="1">
      <alignment horizontal="left" vertical="center" wrapText="1" indent="1"/>
      <protection locked="0"/>
    </xf>
    <xf numFmtId="4" fontId="32" fillId="42" borderId="57" xfId="0" applyNumberFormat="1" applyFont="1" applyFill="1" applyBorder="1" applyAlignment="1" applyProtection="1">
      <alignment vertical="center"/>
      <protection locked="0"/>
    </xf>
    <xf numFmtId="4" fontId="32" fillId="42" borderId="38" xfId="0" applyNumberFormat="1" applyFont="1" applyFill="1" applyBorder="1" applyAlignment="1" applyProtection="1">
      <alignment vertical="center"/>
      <protection locked="0"/>
    </xf>
    <xf numFmtId="4" fontId="32" fillId="42" borderId="16" xfId="0" applyNumberFormat="1" applyFont="1" applyFill="1" applyBorder="1" applyAlignment="1" applyProtection="1">
      <alignment vertical="center"/>
      <protection locked="0"/>
    </xf>
    <xf numFmtId="0" fontId="32" fillId="0" borderId="0" xfId="0" applyFont="1"/>
    <xf numFmtId="0" fontId="32" fillId="42" borderId="74" xfId="0" applyFont="1" applyFill="1" applyBorder="1" applyAlignment="1">
      <alignment horizontal="center" vertical="center"/>
    </xf>
    <xf numFmtId="0" fontId="32" fillId="42" borderId="13" xfId="0" applyFont="1" applyFill="1" applyBorder="1" applyAlignment="1">
      <alignment horizontal="center" vertical="center"/>
    </xf>
    <xf numFmtId="4" fontId="32" fillId="0" borderId="54" xfId="0" applyNumberFormat="1" applyFont="1" applyBorder="1" applyAlignment="1" applyProtection="1">
      <alignment horizontal="left" vertical="center"/>
      <protection locked="0"/>
    </xf>
    <xf numFmtId="4" fontId="32" fillId="0" borderId="20" xfId="0" applyNumberFormat="1" applyFont="1" applyBorder="1" applyAlignment="1" applyProtection="1">
      <alignment horizontal="left" vertical="center"/>
      <protection locked="0"/>
    </xf>
    <xf numFmtId="4" fontId="32" fillId="0" borderId="39" xfId="0" applyNumberFormat="1" applyFont="1" applyBorder="1" applyAlignment="1" applyProtection="1">
      <alignment vertical="center" wrapText="1"/>
      <protection locked="0"/>
    </xf>
    <xf numFmtId="4" fontId="32" fillId="0" borderId="57" xfId="0" applyNumberFormat="1" applyFont="1" applyBorder="1" applyAlignment="1" applyProtection="1">
      <alignment vertical="center"/>
      <protection locked="0"/>
    </xf>
    <xf numFmtId="4" fontId="32" fillId="0" borderId="38" xfId="0" applyNumberFormat="1" applyFont="1" applyBorder="1" applyAlignment="1" applyProtection="1">
      <alignment vertical="center"/>
      <protection locked="0"/>
    </xf>
    <xf numFmtId="4" fontId="32" fillId="0" borderId="16" xfId="0" applyNumberFormat="1" applyFont="1" applyBorder="1" applyAlignment="1" applyProtection="1">
      <alignment vertical="center"/>
      <protection locked="0"/>
    </xf>
    <xf numFmtId="4" fontId="32" fillId="0" borderId="74" xfId="0" applyNumberFormat="1" applyFont="1" applyBorder="1" applyAlignment="1" applyProtection="1">
      <alignment vertical="center"/>
      <protection locked="0"/>
    </xf>
    <xf numFmtId="4" fontId="32" fillId="0" borderId="14" xfId="0" applyNumberFormat="1" applyFont="1" applyBorder="1" applyAlignment="1" applyProtection="1">
      <alignment vertical="center"/>
      <protection locked="0"/>
    </xf>
    <xf numFmtId="4" fontId="32" fillId="0" borderId="13" xfId="0" applyNumberFormat="1" applyFont="1" applyBorder="1" applyAlignment="1" applyProtection="1">
      <alignment vertical="center"/>
      <protection locked="0"/>
    </xf>
    <xf numFmtId="0" fontId="32" fillId="42" borderId="57" xfId="0" applyFont="1" applyFill="1" applyBorder="1" applyAlignment="1">
      <alignment horizontal="center" vertical="center"/>
    </xf>
    <xf numFmtId="0" fontId="32" fillId="42" borderId="38" xfId="0" applyFont="1" applyFill="1" applyBorder="1" applyAlignment="1">
      <alignment horizontal="center" vertical="center"/>
    </xf>
    <xf numFmtId="0" fontId="32" fillId="42" borderId="16" xfId="0" applyFont="1" applyFill="1" applyBorder="1" applyAlignment="1">
      <alignment horizontal="center" vertical="center"/>
    </xf>
    <xf numFmtId="4" fontId="32" fillId="42" borderId="38" xfId="0" applyNumberFormat="1" applyFont="1" applyFill="1" applyBorder="1" applyAlignment="1" applyProtection="1">
      <alignment horizontal="left" vertical="center"/>
      <protection locked="0"/>
    </xf>
    <xf numFmtId="4" fontId="32" fillId="0" borderId="41" xfId="0" applyNumberFormat="1" applyFont="1" applyBorder="1" applyAlignment="1">
      <alignment vertical="center" wrapText="1"/>
    </xf>
    <xf numFmtId="4" fontId="32" fillId="0" borderId="64" xfId="0" applyNumberFormat="1" applyFont="1" applyBorder="1" applyAlignment="1" applyProtection="1">
      <alignment vertical="center" wrapText="1"/>
      <protection locked="0"/>
    </xf>
    <xf numFmtId="4" fontId="32" fillId="0" borderId="0" xfId="0" applyNumberFormat="1" applyFont="1" applyAlignment="1" applyProtection="1">
      <alignment vertical="center" wrapText="1"/>
      <protection locked="0"/>
    </xf>
    <xf numFmtId="4" fontId="32" fillId="0" borderId="18" xfId="0" applyNumberFormat="1" applyFont="1" applyBorder="1" applyAlignment="1" applyProtection="1">
      <alignment vertical="center" wrapText="1"/>
      <protection locked="0"/>
    </xf>
    <xf numFmtId="4" fontId="32" fillId="0" borderId="55" xfId="0" applyNumberFormat="1" applyFont="1" applyBorder="1" applyAlignment="1" applyProtection="1">
      <alignment vertical="center"/>
      <protection locked="0"/>
    </xf>
    <xf numFmtId="4" fontId="32" fillId="0" borderId="50" xfId="0" applyNumberFormat="1" applyFont="1" applyBorder="1" applyAlignment="1" applyProtection="1">
      <alignment vertical="center"/>
      <protection locked="0"/>
    </xf>
    <xf numFmtId="4" fontId="32" fillId="0" borderId="28" xfId="0" applyNumberFormat="1" applyFont="1" applyBorder="1" applyAlignment="1" applyProtection="1">
      <alignment vertical="center"/>
      <protection locked="0"/>
    </xf>
    <xf numFmtId="4" fontId="32" fillId="0" borderId="74" xfId="0" applyNumberFormat="1" applyFont="1" applyBorder="1" applyAlignment="1" applyProtection="1">
      <alignment vertical="center" wrapText="1"/>
      <protection locked="0"/>
    </xf>
    <xf numFmtId="4" fontId="32" fillId="0" borderId="14" xfId="0" applyNumberFormat="1" applyFont="1" applyBorder="1" applyAlignment="1" applyProtection="1">
      <alignment vertical="center" wrapText="1"/>
      <protection locked="0"/>
    </xf>
    <xf numFmtId="4" fontId="32" fillId="0" borderId="13" xfId="0" applyNumberFormat="1" applyFont="1" applyBorder="1" applyAlignment="1" applyProtection="1">
      <alignment vertical="center" wrapText="1"/>
      <protection locked="0"/>
    </xf>
    <xf numFmtId="0" fontId="32" fillId="0" borderId="0" xfId="0" applyFont="1" applyAlignment="1">
      <alignment horizontal="center" wrapText="1"/>
    </xf>
    <xf numFmtId="4" fontId="32" fillId="0" borderId="130" xfId="0" applyNumberFormat="1" applyFont="1" applyBorder="1" applyAlignment="1">
      <alignment vertical="center" wrapText="1"/>
    </xf>
    <xf numFmtId="4" fontId="32" fillId="0" borderId="131" xfId="0" applyNumberFormat="1" applyFont="1" applyBorder="1" applyAlignment="1">
      <alignment vertical="center" wrapText="1"/>
    </xf>
    <xf numFmtId="4" fontId="32" fillId="0" borderId="130" xfId="0" applyNumberFormat="1" applyFont="1" applyBorder="1" applyAlignment="1">
      <alignment horizontal="left" vertical="center" wrapText="1"/>
    </xf>
    <xf numFmtId="4" fontId="32" fillId="0" borderId="131" xfId="0" applyNumberFormat="1" applyFont="1" applyBorder="1" applyAlignment="1">
      <alignment horizontal="left" vertical="center" wrapText="1"/>
    </xf>
    <xf numFmtId="4" fontId="32" fillId="0" borderId="78" xfId="0" applyNumberFormat="1" applyFont="1" applyBorder="1" applyAlignment="1">
      <alignment horizontal="left" vertical="center" wrapText="1"/>
    </xf>
    <xf numFmtId="4" fontId="32" fillId="41" borderId="48" xfId="0" applyNumberFormat="1" applyFont="1" applyFill="1" applyBorder="1" applyAlignment="1">
      <alignment vertical="center"/>
    </xf>
    <xf numFmtId="4" fontId="32" fillId="41" borderId="16" xfId="0" applyNumberFormat="1" applyFont="1" applyFill="1" applyBorder="1" applyAlignment="1">
      <alignment vertical="center"/>
    </xf>
    <xf numFmtId="0" fontId="32" fillId="0" borderId="0" xfId="0" applyFont="1" applyAlignment="1">
      <alignment vertical="center" wrapText="1"/>
    </xf>
    <xf numFmtId="4" fontId="32" fillId="0" borderId="0" xfId="0" applyNumberFormat="1" applyFont="1" applyAlignment="1">
      <alignment horizontal="left" vertical="center"/>
    </xf>
    <xf numFmtId="4" fontId="32" fillId="41" borderId="70" xfId="0" applyNumberFormat="1" applyFont="1" applyFill="1" applyBorder="1" applyAlignment="1">
      <alignment horizontal="center" vertical="center"/>
    </xf>
    <xf numFmtId="4" fontId="32" fillId="41" borderId="53" xfId="0" applyNumberFormat="1" applyFont="1" applyFill="1" applyBorder="1" applyAlignment="1">
      <alignment horizontal="center" vertical="center"/>
    </xf>
    <xf numFmtId="4" fontId="32" fillId="41" borderId="14" xfId="0" applyNumberFormat="1" applyFont="1" applyFill="1" applyBorder="1" applyAlignment="1">
      <alignment horizontal="center" vertical="center"/>
    </xf>
    <xf numFmtId="4" fontId="32" fillId="42" borderId="79" xfId="0" applyNumberFormat="1" applyFont="1" applyFill="1" applyBorder="1" applyAlignment="1">
      <alignment horizontal="center" vertical="center" wrapText="1"/>
    </xf>
    <xf numFmtId="4" fontId="32" fillId="42" borderId="80" xfId="0" applyNumberFormat="1" applyFont="1" applyFill="1" applyBorder="1" applyAlignment="1">
      <alignment horizontal="center" vertical="center"/>
    </xf>
    <xf numFmtId="4" fontId="32" fillId="42" borderId="59" xfId="0" applyNumberFormat="1" applyFont="1" applyFill="1" applyBorder="1" applyAlignment="1">
      <alignment horizontal="center" vertical="center"/>
    </xf>
    <xf numFmtId="4" fontId="32" fillId="0" borderId="77" xfId="0" applyNumberFormat="1" applyFont="1" applyBorder="1" applyAlignment="1">
      <alignment vertical="center" wrapText="1"/>
    </xf>
    <xf numFmtId="0" fontId="32" fillId="0" borderId="0" xfId="0" applyFont="1" applyAlignment="1">
      <alignment horizontal="left" vertical="top"/>
    </xf>
    <xf numFmtId="0" fontId="43" fillId="0" borderId="0" xfId="42" applyFont="1" applyAlignment="1">
      <alignment horizontal="left" vertical="top" wrapText="1"/>
    </xf>
    <xf numFmtId="4" fontId="32" fillId="0" borderId="57" xfId="0" applyNumberFormat="1" applyFont="1" applyBorder="1" applyAlignment="1">
      <alignment vertical="center" wrapText="1"/>
    </xf>
    <xf numFmtId="4" fontId="32" fillId="0" borderId="16" xfId="0" applyNumberFormat="1" applyFont="1" applyBorder="1" applyAlignment="1">
      <alignment vertical="center" wrapText="1"/>
    </xf>
    <xf numFmtId="14" fontId="32" fillId="0" borderId="0" xfId="0" applyNumberFormat="1" applyFont="1" applyAlignment="1">
      <alignment horizontal="center" wrapText="1"/>
    </xf>
    <xf numFmtId="4" fontId="32" fillId="0" borderId="71" xfId="0" applyNumberFormat="1" applyFont="1" applyBorder="1" applyAlignment="1" applyProtection="1">
      <alignment vertical="center"/>
      <protection locked="0"/>
    </xf>
    <xf numFmtId="4" fontId="32" fillId="0" borderId="67" xfId="0" applyNumberFormat="1" applyFont="1" applyBorder="1" applyAlignment="1" applyProtection="1">
      <alignment vertical="center"/>
      <protection locked="0"/>
    </xf>
    <xf numFmtId="4" fontId="32" fillId="0" borderId="24" xfId="0" applyNumberFormat="1" applyFont="1" applyBorder="1" applyAlignment="1" applyProtection="1">
      <alignment vertical="center"/>
      <protection locked="0"/>
    </xf>
  </cellXfs>
  <cellStyles count="88">
    <cellStyle name="Accent1" xfId="1" xr:uid="{00000000-0005-0000-0000-000000000000}"/>
    <cellStyle name="Accent1 - 20%" xfId="2" xr:uid="{00000000-0005-0000-0000-000001000000}"/>
    <cellStyle name="Accent1 - 40%" xfId="3" xr:uid="{00000000-0005-0000-0000-000002000000}"/>
    <cellStyle name="Accent1 - 60%" xfId="4" xr:uid="{00000000-0005-0000-0000-000003000000}"/>
    <cellStyle name="Accent2" xfId="5" xr:uid="{00000000-0005-0000-0000-000004000000}"/>
    <cellStyle name="Accent2 - 20%" xfId="6" xr:uid="{00000000-0005-0000-0000-000005000000}"/>
    <cellStyle name="Accent2 - 40%" xfId="7" xr:uid="{00000000-0005-0000-0000-000006000000}"/>
    <cellStyle name="Accent2 - 60%" xfId="8" xr:uid="{00000000-0005-0000-0000-000007000000}"/>
    <cellStyle name="Accent3" xfId="9" xr:uid="{00000000-0005-0000-0000-000008000000}"/>
    <cellStyle name="Accent3 - 20%" xfId="10" xr:uid="{00000000-0005-0000-0000-000009000000}"/>
    <cellStyle name="Accent3 - 40%" xfId="11" xr:uid="{00000000-0005-0000-0000-00000A000000}"/>
    <cellStyle name="Accent3 - 60%" xfId="12" xr:uid="{00000000-0005-0000-0000-00000B000000}"/>
    <cellStyle name="Accent4" xfId="13" xr:uid="{00000000-0005-0000-0000-00000C000000}"/>
    <cellStyle name="Accent4 - 20%" xfId="14" xr:uid="{00000000-0005-0000-0000-00000D000000}"/>
    <cellStyle name="Accent4 - 40%" xfId="15" xr:uid="{00000000-0005-0000-0000-00000E000000}"/>
    <cellStyle name="Accent4 - 60%" xfId="16" xr:uid="{00000000-0005-0000-0000-00000F000000}"/>
    <cellStyle name="Accent5" xfId="17" xr:uid="{00000000-0005-0000-0000-000010000000}"/>
    <cellStyle name="Accent5 - 20%" xfId="18" xr:uid="{00000000-0005-0000-0000-000011000000}"/>
    <cellStyle name="Accent5 - 40%" xfId="19" xr:uid="{00000000-0005-0000-0000-000012000000}"/>
    <cellStyle name="Accent5 - 60%" xfId="20" xr:uid="{00000000-0005-0000-0000-000013000000}"/>
    <cellStyle name="Accent6" xfId="21" xr:uid="{00000000-0005-0000-0000-000014000000}"/>
    <cellStyle name="Accent6 - 20%" xfId="22" xr:uid="{00000000-0005-0000-0000-000015000000}"/>
    <cellStyle name="Accent6 - 40%" xfId="23" xr:uid="{00000000-0005-0000-0000-000016000000}"/>
    <cellStyle name="Accent6 - 60%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mphasis 1" xfId="28" xr:uid="{00000000-0005-0000-0000-00001B000000}"/>
    <cellStyle name="Emphasis 2" xfId="29" xr:uid="{00000000-0005-0000-0000-00001C000000}"/>
    <cellStyle name="Emphasis 3" xfId="30" xr:uid="{00000000-0005-0000-0000-00001D000000}"/>
    <cellStyle name="Good" xfId="31" xr:uid="{00000000-0005-0000-0000-00001E000000}"/>
    <cellStyle name="Heading 1" xfId="32" xr:uid="{00000000-0005-0000-0000-00001F000000}"/>
    <cellStyle name="Heading 2" xfId="33" xr:uid="{00000000-0005-0000-0000-000020000000}"/>
    <cellStyle name="Heading 3" xfId="34" xr:uid="{00000000-0005-0000-0000-000021000000}"/>
    <cellStyle name="Heading 4" xfId="35" xr:uid="{00000000-0005-0000-0000-000022000000}"/>
    <cellStyle name="Input" xfId="36" xr:uid="{00000000-0005-0000-0000-000023000000}"/>
    <cellStyle name="Linked Cell" xfId="37" xr:uid="{00000000-0005-0000-0000-000024000000}"/>
    <cellStyle name="Neutral" xfId="38" xr:uid="{00000000-0005-0000-0000-000025000000}"/>
    <cellStyle name="Normal 3" xfId="39" xr:uid="{00000000-0005-0000-0000-000026000000}"/>
    <cellStyle name="Normalny" xfId="0" builtinId="0"/>
    <cellStyle name="Normalny 2" xfId="40" xr:uid="{00000000-0005-0000-0000-000028000000}"/>
    <cellStyle name="Normalny 3" xfId="41" xr:uid="{00000000-0005-0000-0000-000029000000}"/>
    <cellStyle name="Normalny_dzielnice termin spr." xfId="42" xr:uid="{00000000-0005-0000-0000-00002B000000}"/>
    <cellStyle name="Note" xfId="43" xr:uid="{00000000-0005-0000-0000-000030000000}"/>
    <cellStyle name="Output" xfId="44" xr:uid="{00000000-0005-0000-0000-000031000000}"/>
    <cellStyle name="SAPBEXaggData" xfId="45" xr:uid="{00000000-0005-0000-0000-000032000000}"/>
    <cellStyle name="SAPBEXaggDataEmph" xfId="46" xr:uid="{00000000-0005-0000-0000-000033000000}"/>
    <cellStyle name="SAPBEXaggItem" xfId="47" xr:uid="{00000000-0005-0000-0000-000034000000}"/>
    <cellStyle name="SAPBEXaggItemX" xfId="48" xr:uid="{00000000-0005-0000-0000-000035000000}"/>
    <cellStyle name="SAPBEXchaText" xfId="49" xr:uid="{00000000-0005-0000-0000-000036000000}"/>
    <cellStyle name="SAPBEXexcBad7" xfId="50" xr:uid="{00000000-0005-0000-0000-000037000000}"/>
    <cellStyle name="SAPBEXexcBad8" xfId="51" xr:uid="{00000000-0005-0000-0000-000038000000}"/>
    <cellStyle name="SAPBEXexcBad9" xfId="52" xr:uid="{00000000-0005-0000-0000-000039000000}"/>
    <cellStyle name="SAPBEXexcCritical4" xfId="53" xr:uid="{00000000-0005-0000-0000-00003A000000}"/>
    <cellStyle name="SAPBEXexcCritical5" xfId="54" xr:uid="{00000000-0005-0000-0000-00003B000000}"/>
    <cellStyle name="SAPBEXexcCritical6" xfId="55" xr:uid="{00000000-0005-0000-0000-00003C000000}"/>
    <cellStyle name="SAPBEXexcGood1" xfId="56" xr:uid="{00000000-0005-0000-0000-00003D000000}"/>
    <cellStyle name="SAPBEXexcGood2" xfId="57" xr:uid="{00000000-0005-0000-0000-00003E000000}"/>
    <cellStyle name="SAPBEXexcGood3" xfId="58" xr:uid="{00000000-0005-0000-0000-00003F000000}"/>
    <cellStyle name="SAPBEXfilterDrill" xfId="59" xr:uid="{00000000-0005-0000-0000-000040000000}"/>
    <cellStyle name="SAPBEXfilterItem" xfId="60" xr:uid="{00000000-0005-0000-0000-000041000000}"/>
    <cellStyle name="SAPBEXfilterText" xfId="61" xr:uid="{00000000-0005-0000-0000-000042000000}"/>
    <cellStyle name="SAPBEXformats" xfId="62" xr:uid="{00000000-0005-0000-0000-000043000000}"/>
    <cellStyle name="SAPBEXheaderItem" xfId="63" xr:uid="{00000000-0005-0000-0000-000044000000}"/>
    <cellStyle name="SAPBEXheaderText" xfId="64" xr:uid="{00000000-0005-0000-0000-000045000000}"/>
    <cellStyle name="SAPBEXHLevel0" xfId="65" xr:uid="{00000000-0005-0000-0000-000046000000}"/>
    <cellStyle name="SAPBEXHLevel0X" xfId="66" xr:uid="{00000000-0005-0000-0000-000047000000}"/>
    <cellStyle name="SAPBEXHLevel1" xfId="67" xr:uid="{00000000-0005-0000-0000-000048000000}"/>
    <cellStyle name="SAPBEXHLevel1X" xfId="68" xr:uid="{00000000-0005-0000-0000-000049000000}"/>
    <cellStyle name="SAPBEXHLevel2" xfId="69" xr:uid="{00000000-0005-0000-0000-00004A000000}"/>
    <cellStyle name="SAPBEXHLevel2X" xfId="70" xr:uid="{00000000-0005-0000-0000-00004B000000}"/>
    <cellStyle name="SAPBEXHLevel3" xfId="71" xr:uid="{00000000-0005-0000-0000-00004C000000}"/>
    <cellStyle name="SAPBEXHLevel3X" xfId="72" xr:uid="{00000000-0005-0000-0000-00004D000000}"/>
    <cellStyle name="SAPBEXinputData" xfId="73" xr:uid="{00000000-0005-0000-0000-00004E000000}"/>
    <cellStyle name="SAPBEXresData" xfId="74" xr:uid="{00000000-0005-0000-0000-00004F000000}"/>
    <cellStyle name="SAPBEXresDataEmph" xfId="75" xr:uid="{00000000-0005-0000-0000-000050000000}"/>
    <cellStyle name="SAPBEXresItem" xfId="76" xr:uid="{00000000-0005-0000-0000-000051000000}"/>
    <cellStyle name="SAPBEXresItemX" xfId="77" xr:uid="{00000000-0005-0000-0000-000052000000}"/>
    <cellStyle name="SAPBEXstdData" xfId="78" xr:uid="{00000000-0005-0000-0000-000053000000}"/>
    <cellStyle name="SAPBEXstdDataEmph" xfId="79" xr:uid="{00000000-0005-0000-0000-000054000000}"/>
    <cellStyle name="SAPBEXstdItem" xfId="80" xr:uid="{00000000-0005-0000-0000-000055000000}"/>
    <cellStyle name="SAPBEXstdItemX" xfId="81" xr:uid="{00000000-0005-0000-0000-000056000000}"/>
    <cellStyle name="SAPBEXtitle" xfId="82" xr:uid="{00000000-0005-0000-0000-000057000000}"/>
    <cellStyle name="SAPBEXundefined" xfId="83" xr:uid="{00000000-0005-0000-0000-000058000000}"/>
    <cellStyle name="Sheet Title" xfId="84" xr:uid="{00000000-0005-0000-0000-000059000000}"/>
    <cellStyle name="Total" xfId="85" xr:uid="{00000000-0005-0000-0000-00005A000000}"/>
    <cellStyle name="Walutowy" xfId="86" builtinId="4"/>
    <cellStyle name="Warning Text" xfId="87" xr:uid="{00000000-0005-0000-0000-00005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  <mruColors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2.75" x14ac:dyDescent="0.2"/>
  <sheetData/>
  <customSheetViews>
    <customSheetView guid="{DE9178B7-7BAA-4669-9575-43FAD4CFD495}" state="veryHidden">
      <pageMargins left="0.75" right="0.75" top="1" bottom="1" header="0.5" footer="0.5"/>
      <headerFooter alignWithMargins="0"/>
    </customSheetView>
    <customSheetView guid="{17151551-8460-47BF-8C20-7FE2DB216614}" state="veryHidden" showRuler="0">
      <pageMargins left="0.75" right="0.75" top="1" bottom="1" header="0.5" footer="0.5"/>
      <headerFooter alignWithMargins="0"/>
    </customSheetView>
  </customSheetViews>
  <phoneticPr fontId="28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6EE13-2F45-4008-A3BE-A964C5A19E41}">
  <sheetPr>
    <tabColor rgb="FF7030A0"/>
  </sheetPr>
  <dimension ref="A1:H55"/>
  <sheetViews>
    <sheetView zoomScaleNormal="100" workbookViewId="0">
      <selection activeCell="B5" sqref="B5"/>
    </sheetView>
  </sheetViews>
  <sheetFormatPr defaultRowHeight="15" x14ac:dyDescent="0.25"/>
  <cols>
    <col min="1" max="1" width="37.7109375" style="59" customWidth="1"/>
    <col min="2" max="3" width="24.7109375" style="59" customWidth="1"/>
    <col min="4" max="4" width="37.7109375" style="59" customWidth="1"/>
    <col min="5" max="6" width="24.7109375" style="59" customWidth="1"/>
    <col min="7" max="16384" width="9.140625" style="59"/>
  </cols>
  <sheetData>
    <row r="1" spans="1:6" x14ac:dyDescent="0.25">
      <c r="A1" s="438" t="s">
        <v>420</v>
      </c>
      <c r="B1" s="440" t="s">
        <v>421</v>
      </c>
      <c r="C1" s="440"/>
      <c r="D1" s="440"/>
      <c r="E1" s="442" t="s">
        <v>585</v>
      </c>
      <c r="F1" s="443"/>
    </row>
    <row r="2" spans="1:6" x14ac:dyDescent="0.25">
      <c r="A2" s="439"/>
      <c r="B2" s="441"/>
      <c r="C2" s="441"/>
      <c r="D2" s="441"/>
      <c r="E2" s="442"/>
      <c r="F2" s="443"/>
    </row>
    <row r="3" spans="1:6" x14ac:dyDescent="0.25">
      <c r="A3" s="439"/>
      <c r="B3" s="441"/>
      <c r="C3" s="441"/>
      <c r="D3" s="441"/>
      <c r="E3" s="442"/>
      <c r="F3" s="443"/>
    </row>
    <row r="4" spans="1:6" x14ac:dyDescent="0.25">
      <c r="A4" s="439"/>
      <c r="B4" s="441"/>
      <c r="C4" s="441"/>
      <c r="D4" s="441"/>
      <c r="E4" s="442"/>
      <c r="F4" s="443"/>
    </row>
    <row r="5" spans="1:6" ht="15" customHeight="1" x14ac:dyDescent="0.25">
      <c r="A5" s="54" t="s">
        <v>422</v>
      </c>
      <c r="B5" s="77" t="s">
        <v>581</v>
      </c>
      <c r="C5" s="77"/>
      <c r="D5" s="77"/>
      <c r="E5" s="444"/>
      <c r="F5" s="444"/>
    </row>
    <row r="6" spans="1:6" x14ac:dyDescent="0.25">
      <c r="A6" s="33" t="s">
        <v>538</v>
      </c>
      <c r="B6" s="77"/>
      <c r="C6" s="77"/>
      <c r="D6" s="77"/>
      <c r="E6" s="444"/>
      <c r="F6" s="444"/>
    </row>
    <row r="7" spans="1:6" x14ac:dyDescent="0.25">
      <c r="A7" s="57" t="s">
        <v>138</v>
      </c>
      <c r="B7" s="57" t="s">
        <v>166</v>
      </c>
      <c r="C7" s="57" t="s">
        <v>167</v>
      </c>
      <c r="D7" s="57" t="s">
        <v>140</v>
      </c>
      <c r="E7" s="57" t="s">
        <v>166</v>
      </c>
      <c r="F7" s="57" t="s">
        <v>167</v>
      </c>
    </row>
    <row r="8" spans="1:6" s="61" customFormat="1" ht="37.5" customHeight="1" x14ac:dyDescent="0.2">
      <c r="A8" s="34" t="s">
        <v>423</v>
      </c>
      <c r="B8" s="69">
        <v>1117431820.98</v>
      </c>
      <c r="C8" s="69">
        <v>1105353386.1200001</v>
      </c>
      <c r="D8" s="68" t="s">
        <v>424</v>
      </c>
      <c r="E8" s="69">
        <v>988948373.13999999</v>
      </c>
      <c r="F8" s="69">
        <v>950917889.22000003</v>
      </c>
    </row>
    <row r="9" spans="1:6" s="61" customFormat="1" ht="37.5" customHeight="1" x14ac:dyDescent="0.2">
      <c r="A9" s="34" t="s">
        <v>425</v>
      </c>
      <c r="B9" s="69">
        <v>45822.7</v>
      </c>
      <c r="C9" s="69">
        <v>36724.14</v>
      </c>
      <c r="D9" s="68" t="s">
        <v>426</v>
      </c>
      <c r="E9" s="69">
        <v>1102322521.01</v>
      </c>
      <c r="F9" s="69">
        <v>1024295692.87</v>
      </c>
    </row>
    <row r="10" spans="1:6" s="61" customFormat="1" ht="37.5" customHeight="1" x14ac:dyDescent="0.2">
      <c r="A10" s="34" t="s">
        <v>427</v>
      </c>
      <c r="B10" s="69">
        <v>914738436.50999999</v>
      </c>
      <c r="C10" s="69">
        <v>926309987.63999999</v>
      </c>
      <c r="D10" s="68" t="s">
        <v>428</v>
      </c>
      <c r="E10" s="69">
        <v>-113374147.87</v>
      </c>
      <c r="F10" s="69">
        <v>-73377803.650000006</v>
      </c>
    </row>
    <row r="11" spans="1:6" s="61" customFormat="1" ht="37.5" customHeight="1" x14ac:dyDescent="0.2">
      <c r="A11" s="34" t="s">
        <v>429</v>
      </c>
      <c r="B11" s="69">
        <v>657599240.94000006</v>
      </c>
      <c r="C11" s="69">
        <v>724683109.54999995</v>
      </c>
      <c r="D11" s="60" t="s">
        <v>430</v>
      </c>
      <c r="E11" s="62">
        <v>0</v>
      </c>
      <c r="F11" s="62">
        <v>0</v>
      </c>
    </row>
    <row r="12" spans="1:6" s="61" customFormat="1" ht="37.5" customHeight="1" x14ac:dyDescent="0.2">
      <c r="A12" s="35" t="s">
        <v>431</v>
      </c>
      <c r="B12" s="62">
        <v>455439956.13</v>
      </c>
      <c r="C12" s="62">
        <v>474737933.87</v>
      </c>
      <c r="D12" s="60" t="s">
        <v>432</v>
      </c>
      <c r="E12" s="62">
        <v>113374147.87</v>
      </c>
      <c r="F12" s="62">
        <v>73377803.650000006</v>
      </c>
    </row>
    <row r="13" spans="1:6" s="61" customFormat="1" ht="37.5" customHeight="1" x14ac:dyDescent="0.2">
      <c r="A13" s="35" t="s">
        <v>433</v>
      </c>
      <c r="B13" s="62">
        <v>13755821.5</v>
      </c>
      <c r="C13" s="62">
        <v>14290396.539999999</v>
      </c>
      <c r="D13" s="68" t="s">
        <v>434</v>
      </c>
      <c r="E13" s="69">
        <v>0</v>
      </c>
      <c r="F13" s="69">
        <v>0</v>
      </c>
    </row>
    <row r="14" spans="1:6" s="61" customFormat="1" ht="37.5" customHeight="1" x14ac:dyDescent="0.2">
      <c r="A14" s="35" t="s">
        <v>435</v>
      </c>
      <c r="B14" s="62">
        <v>200177339.56</v>
      </c>
      <c r="C14" s="62">
        <v>241965449.62</v>
      </c>
      <c r="D14" s="68" t="s">
        <v>436</v>
      </c>
      <c r="E14" s="69">
        <v>0</v>
      </c>
      <c r="F14" s="69">
        <v>0</v>
      </c>
    </row>
    <row r="15" spans="1:6" s="61" customFormat="1" ht="37.5" customHeight="1" x14ac:dyDescent="0.2">
      <c r="A15" s="35" t="s">
        <v>437</v>
      </c>
      <c r="B15" s="62">
        <v>1472867.97</v>
      </c>
      <c r="C15" s="62">
        <v>7111785.1800000006</v>
      </c>
      <c r="D15" s="68" t="s">
        <v>438</v>
      </c>
      <c r="E15" s="69">
        <v>0</v>
      </c>
      <c r="F15" s="69">
        <v>0</v>
      </c>
    </row>
    <row r="16" spans="1:6" s="61" customFormat="1" ht="37.5" customHeight="1" x14ac:dyDescent="0.2">
      <c r="A16" s="35" t="s">
        <v>439</v>
      </c>
      <c r="B16" s="62">
        <v>243.5</v>
      </c>
      <c r="C16" s="62">
        <v>0</v>
      </c>
      <c r="D16" s="68" t="s">
        <v>440</v>
      </c>
      <c r="E16" s="69">
        <v>0</v>
      </c>
      <c r="F16" s="69">
        <v>0</v>
      </c>
    </row>
    <row r="17" spans="1:8" s="61" customFormat="1" ht="37.5" customHeight="1" x14ac:dyDescent="0.2">
      <c r="A17" s="35" t="s">
        <v>441</v>
      </c>
      <c r="B17" s="62">
        <v>508833.78</v>
      </c>
      <c r="C17" s="62">
        <v>867940.87999999989</v>
      </c>
      <c r="D17" s="68" t="s">
        <v>588</v>
      </c>
      <c r="E17" s="69">
        <v>155777632.11000001</v>
      </c>
      <c r="F17" s="69">
        <v>185540072.44</v>
      </c>
    </row>
    <row r="18" spans="1:8" s="61" customFormat="1" ht="37.5" customHeight="1" x14ac:dyDescent="0.2">
      <c r="A18" s="34" t="s">
        <v>442</v>
      </c>
      <c r="B18" s="69">
        <v>257139195.56999999</v>
      </c>
      <c r="C18" s="69">
        <v>201626878.09</v>
      </c>
      <c r="D18" s="68" t="s">
        <v>589</v>
      </c>
      <c r="E18" s="69">
        <v>23421.119999999999</v>
      </c>
      <c r="F18" s="69">
        <v>21805.59</v>
      </c>
    </row>
    <row r="19" spans="1:8" s="61" customFormat="1" ht="37.5" customHeight="1" x14ac:dyDescent="0.2">
      <c r="A19" s="34" t="s">
        <v>443</v>
      </c>
      <c r="B19" s="69">
        <v>0</v>
      </c>
      <c r="C19" s="69">
        <v>0</v>
      </c>
      <c r="D19" s="68" t="s">
        <v>444</v>
      </c>
      <c r="E19" s="69">
        <v>29049357.5</v>
      </c>
      <c r="F19" s="69">
        <v>29271748.780000001</v>
      </c>
    </row>
    <row r="20" spans="1:8" s="61" customFormat="1" ht="37.5" customHeight="1" x14ac:dyDescent="0.2">
      <c r="A20" s="34" t="s">
        <v>445</v>
      </c>
      <c r="B20" s="69">
        <v>201565337.56999999</v>
      </c>
      <c r="C20" s="69">
        <v>178114467.94999999</v>
      </c>
      <c r="D20" s="60" t="s">
        <v>446</v>
      </c>
      <c r="E20" s="62">
        <v>1504565.31</v>
      </c>
      <c r="F20" s="62">
        <v>2020473.41</v>
      </c>
    </row>
    <row r="21" spans="1:8" s="61" customFormat="1" ht="37.5" customHeight="1" x14ac:dyDescent="0.2">
      <c r="A21" s="34" t="s">
        <v>447</v>
      </c>
      <c r="B21" s="69">
        <v>0</v>
      </c>
      <c r="C21" s="69">
        <v>0</v>
      </c>
      <c r="D21" s="60" t="s">
        <v>448</v>
      </c>
      <c r="E21" s="62">
        <v>148261</v>
      </c>
      <c r="F21" s="62">
        <v>188859</v>
      </c>
    </row>
    <row r="22" spans="1:8" s="61" customFormat="1" ht="37.5" customHeight="1" x14ac:dyDescent="0.2">
      <c r="A22" s="35" t="s">
        <v>449</v>
      </c>
      <c r="B22" s="62">
        <v>0</v>
      </c>
      <c r="C22" s="62">
        <v>0</v>
      </c>
      <c r="D22" s="60" t="s">
        <v>450</v>
      </c>
      <c r="E22" s="62">
        <v>987349.64</v>
      </c>
      <c r="F22" s="62">
        <v>1171821.3700000001</v>
      </c>
    </row>
    <row r="23" spans="1:8" s="61" customFormat="1" ht="37.5" customHeight="1" x14ac:dyDescent="0.2">
      <c r="A23" s="35" t="s">
        <v>451</v>
      </c>
      <c r="B23" s="62">
        <v>0</v>
      </c>
      <c r="C23" s="62">
        <v>0</v>
      </c>
      <c r="D23" s="60" t="s">
        <v>452</v>
      </c>
      <c r="E23" s="62">
        <v>1675385.84</v>
      </c>
      <c r="F23" s="62">
        <v>1981370.71</v>
      </c>
    </row>
    <row r="24" spans="1:8" s="61" customFormat="1" ht="37.5" customHeight="1" x14ac:dyDescent="0.2">
      <c r="A24" s="35" t="s">
        <v>453</v>
      </c>
      <c r="B24" s="62">
        <v>0</v>
      </c>
      <c r="C24" s="62">
        <v>0</v>
      </c>
      <c r="D24" s="60" t="s">
        <v>454</v>
      </c>
      <c r="E24" s="62">
        <v>10984513.34</v>
      </c>
      <c r="F24" s="62">
        <v>9532023.3499999996</v>
      </c>
    </row>
    <row r="25" spans="1:8" s="61" customFormat="1" ht="37.5" customHeight="1" x14ac:dyDescent="0.2">
      <c r="A25" s="34" t="s">
        <v>455</v>
      </c>
      <c r="B25" s="69">
        <v>1082224.2</v>
      </c>
      <c r="C25" s="69">
        <v>892206.39000000013</v>
      </c>
      <c r="D25" s="60" t="s">
        <v>456</v>
      </c>
      <c r="E25" s="62">
        <v>13749282.369999999</v>
      </c>
      <c r="F25" s="62">
        <v>14377200.939999999</v>
      </c>
    </row>
    <row r="26" spans="1:8" s="61" customFormat="1" ht="37.5" customHeight="1" x14ac:dyDescent="0.2">
      <c r="A26" s="34" t="s">
        <v>457</v>
      </c>
      <c r="B26" s="69">
        <v>0</v>
      </c>
      <c r="C26" s="69">
        <v>0</v>
      </c>
      <c r="D26" s="60" t="s">
        <v>458</v>
      </c>
      <c r="E26" s="62">
        <v>0</v>
      </c>
      <c r="F26" s="62">
        <v>0</v>
      </c>
    </row>
    <row r="27" spans="1:8" s="61" customFormat="1" ht="37.5" customHeight="1" x14ac:dyDescent="0.2">
      <c r="A27" s="34" t="s">
        <v>148</v>
      </c>
      <c r="B27" s="69">
        <v>27294184.27</v>
      </c>
      <c r="C27" s="69">
        <v>31104575.539999999</v>
      </c>
      <c r="D27" s="60" t="s">
        <v>459</v>
      </c>
      <c r="E27" s="62">
        <v>0</v>
      </c>
      <c r="F27" s="62">
        <v>0</v>
      </c>
    </row>
    <row r="28" spans="1:8" s="61" customFormat="1" ht="37.5" customHeight="1" x14ac:dyDescent="0.2">
      <c r="A28" s="34" t="s">
        <v>460</v>
      </c>
      <c r="B28" s="69">
        <v>0</v>
      </c>
      <c r="C28" s="69">
        <v>0</v>
      </c>
      <c r="D28" s="60" t="s">
        <v>461</v>
      </c>
      <c r="E28" s="62">
        <v>0</v>
      </c>
      <c r="F28" s="62">
        <v>0</v>
      </c>
    </row>
    <row r="29" spans="1:8" s="61" customFormat="1" ht="37.5" customHeight="1" x14ac:dyDescent="0.2">
      <c r="A29" s="35" t="s">
        <v>462</v>
      </c>
      <c r="B29" s="62">
        <v>0</v>
      </c>
      <c r="C29" s="62">
        <v>0</v>
      </c>
      <c r="D29" s="60" t="s">
        <v>463</v>
      </c>
      <c r="E29" s="62">
        <v>0</v>
      </c>
      <c r="F29" s="62">
        <v>0</v>
      </c>
    </row>
    <row r="30" spans="1:8" s="61" customFormat="1" ht="37.5" customHeight="1" x14ac:dyDescent="0.2">
      <c r="A30" s="35" t="s">
        <v>464</v>
      </c>
      <c r="B30" s="62">
        <v>0</v>
      </c>
      <c r="C30" s="62">
        <v>0</v>
      </c>
      <c r="D30" s="68" t="s">
        <v>465</v>
      </c>
      <c r="E30" s="69">
        <v>110483570.09</v>
      </c>
      <c r="F30" s="69">
        <v>139637400.40000001</v>
      </c>
      <c r="G30" s="70"/>
      <c r="H30" s="70"/>
    </row>
    <row r="31" spans="1:8" s="61" customFormat="1" ht="37.5" customHeight="1" x14ac:dyDescent="0.2">
      <c r="A31" s="35" t="s">
        <v>466</v>
      </c>
      <c r="B31" s="62">
        <v>0</v>
      </c>
      <c r="C31" s="62">
        <v>0</v>
      </c>
      <c r="D31" s="68" t="s">
        <v>467</v>
      </c>
      <c r="E31" s="69">
        <v>16221283.4</v>
      </c>
      <c r="F31" s="69">
        <v>16609117.67</v>
      </c>
      <c r="G31" s="70"/>
      <c r="H31" s="70"/>
    </row>
    <row r="32" spans="1:8" s="61" customFormat="1" ht="37.5" customHeight="1" x14ac:dyDescent="0.2">
      <c r="A32" s="35" t="s">
        <v>468</v>
      </c>
      <c r="B32" s="62">
        <v>0</v>
      </c>
      <c r="C32" s="62">
        <v>0</v>
      </c>
      <c r="D32" s="60" t="s">
        <v>469</v>
      </c>
      <c r="E32" s="62">
        <v>16221283.4</v>
      </c>
      <c r="F32" s="62">
        <v>16609117.67</v>
      </c>
    </row>
    <row r="33" spans="1:7" s="61" customFormat="1" ht="37.5" customHeight="1" x14ac:dyDescent="0.2">
      <c r="A33" s="34" t="s">
        <v>470</v>
      </c>
      <c r="B33" s="69">
        <v>12679937.020000001</v>
      </c>
      <c r="C33" s="69">
        <v>16590206.26</v>
      </c>
      <c r="D33" s="60" t="s">
        <v>471</v>
      </c>
      <c r="E33" s="62">
        <v>0</v>
      </c>
      <c r="F33" s="62">
        <v>0</v>
      </c>
    </row>
    <row r="34" spans="1:7" s="61" customFormat="1" ht="37.5" customHeight="1" x14ac:dyDescent="0.2">
      <c r="A34" s="35" t="s">
        <v>472</v>
      </c>
      <c r="B34" s="62">
        <v>84902.31</v>
      </c>
      <c r="C34" s="62">
        <v>4924.97</v>
      </c>
      <c r="D34" s="60"/>
      <c r="E34" s="62"/>
      <c r="F34" s="62"/>
    </row>
    <row r="35" spans="1:7" s="61" customFormat="1" ht="37.5" customHeight="1" x14ac:dyDescent="0.2">
      <c r="A35" s="35" t="s">
        <v>473</v>
      </c>
      <c r="B35" s="62">
        <v>20524.75</v>
      </c>
      <c r="C35" s="62">
        <v>77631.7</v>
      </c>
      <c r="D35" s="60"/>
      <c r="E35" s="62"/>
      <c r="F35" s="62"/>
    </row>
    <row r="36" spans="1:7" s="61" customFormat="1" ht="37.5" customHeight="1" x14ac:dyDescent="0.2">
      <c r="A36" s="35" t="s">
        <v>474</v>
      </c>
      <c r="B36" s="62">
        <v>0</v>
      </c>
      <c r="C36" s="62">
        <v>0</v>
      </c>
      <c r="D36" s="60"/>
      <c r="E36" s="62"/>
      <c r="F36" s="62"/>
    </row>
    <row r="37" spans="1:7" s="61" customFormat="1" ht="37.5" customHeight="1" x14ac:dyDescent="0.2">
      <c r="A37" s="35" t="s">
        <v>475</v>
      </c>
      <c r="B37" s="62">
        <v>12574509.960000001</v>
      </c>
      <c r="C37" s="62">
        <v>16507649.59</v>
      </c>
      <c r="D37" s="60"/>
      <c r="E37" s="62"/>
      <c r="F37" s="62"/>
    </row>
    <row r="38" spans="1:7" s="61" customFormat="1" ht="37.5" customHeight="1" x14ac:dyDescent="0.2">
      <c r="A38" s="36" t="s">
        <v>476</v>
      </c>
      <c r="B38" s="62">
        <v>0</v>
      </c>
      <c r="C38" s="62">
        <v>0</v>
      </c>
      <c r="D38" s="60"/>
      <c r="E38" s="62"/>
      <c r="F38" s="62"/>
    </row>
    <row r="39" spans="1:7" s="61" customFormat="1" ht="37.5" customHeight="1" x14ac:dyDescent="0.2">
      <c r="A39" s="34" t="s">
        <v>477</v>
      </c>
      <c r="B39" s="69">
        <v>14568510.92</v>
      </c>
      <c r="C39" s="69">
        <v>14449412.460000001</v>
      </c>
      <c r="D39" s="60"/>
      <c r="E39" s="62"/>
      <c r="F39" s="62"/>
    </row>
    <row r="40" spans="1:7" s="61" customFormat="1" ht="37.5" customHeight="1" x14ac:dyDescent="0.2">
      <c r="A40" s="35" t="s">
        <v>478</v>
      </c>
      <c r="B40" s="62">
        <v>0</v>
      </c>
      <c r="C40" s="62">
        <v>0</v>
      </c>
      <c r="D40" s="60"/>
      <c r="E40" s="62"/>
      <c r="F40" s="62"/>
    </row>
    <row r="41" spans="1:7" s="61" customFormat="1" ht="37.5" customHeight="1" x14ac:dyDescent="0.2">
      <c r="A41" s="35" t="s">
        <v>479</v>
      </c>
      <c r="B41" s="62">
        <v>791752.48</v>
      </c>
      <c r="C41" s="62">
        <v>63500.3</v>
      </c>
      <c r="D41" s="60"/>
      <c r="E41" s="62"/>
      <c r="F41" s="62"/>
    </row>
    <row r="42" spans="1:7" s="61" customFormat="1" ht="37.5" customHeight="1" x14ac:dyDescent="0.2">
      <c r="A42" s="35" t="s">
        <v>480</v>
      </c>
      <c r="B42" s="62">
        <v>0</v>
      </c>
      <c r="C42" s="62">
        <v>0</v>
      </c>
      <c r="D42" s="60"/>
      <c r="E42" s="62"/>
      <c r="F42" s="62"/>
    </row>
    <row r="43" spans="1:7" s="61" customFormat="1" ht="37.5" customHeight="1" x14ac:dyDescent="0.2">
      <c r="A43" s="35" t="s">
        <v>481</v>
      </c>
      <c r="B43" s="62">
        <v>13776758.439999999</v>
      </c>
      <c r="C43" s="62">
        <v>14385912.16</v>
      </c>
      <c r="D43" s="60"/>
      <c r="E43" s="62"/>
      <c r="F43" s="62"/>
    </row>
    <row r="44" spans="1:7" s="61" customFormat="1" ht="37.5" customHeight="1" x14ac:dyDescent="0.2">
      <c r="A44" s="35" t="s">
        <v>482</v>
      </c>
      <c r="B44" s="62">
        <v>0</v>
      </c>
      <c r="C44" s="62">
        <v>0</v>
      </c>
      <c r="D44" s="60"/>
      <c r="E44" s="62"/>
      <c r="F44" s="62"/>
    </row>
    <row r="45" spans="1:7" s="61" customFormat="1" ht="37.5" customHeight="1" x14ac:dyDescent="0.2">
      <c r="A45" s="35" t="s">
        <v>483</v>
      </c>
      <c r="B45" s="62">
        <v>0</v>
      </c>
      <c r="C45" s="62">
        <v>0</v>
      </c>
      <c r="D45" s="60"/>
      <c r="E45" s="62"/>
      <c r="F45" s="62"/>
    </row>
    <row r="46" spans="1:7" s="61" customFormat="1" ht="37.5" customHeight="1" x14ac:dyDescent="0.2">
      <c r="A46" s="35" t="s">
        <v>484</v>
      </c>
      <c r="B46" s="62">
        <v>0</v>
      </c>
      <c r="C46" s="62">
        <v>0</v>
      </c>
      <c r="D46" s="60"/>
      <c r="E46" s="62"/>
      <c r="F46" s="62"/>
    </row>
    <row r="47" spans="1:7" s="61" customFormat="1" ht="37.5" customHeight="1" x14ac:dyDescent="0.2">
      <c r="A47" s="34" t="s">
        <v>485</v>
      </c>
      <c r="B47" s="69">
        <v>45736.33</v>
      </c>
      <c r="C47" s="69">
        <v>64956.82</v>
      </c>
      <c r="D47" s="60"/>
      <c r="E47" s="62"/>
      <c r="F47" s="62"/>
    </row>
    <row r="48" spans="1:7" s="61" customFormat="1" ht="37.5" customHeight="1" x14ac:dyDescent="0.2">
      <c r="A48" s="68" t="s">
        <v>486</v>
      </c>
      <c r="B48" s="69">
        <v>1144726005.25</v>
      </c>
      <c r="C48" s="69">
        <v>1136457961.6600001</v>
      </c>
      <c r="D48" s="68" t="s">
        <v>487</v>
      </c>
      <c r="E48" s="69">
        <v>1144726005.25</v>
      </c>
      <c r="F48" s="69">
        <v>1136457961.6600001</v>
      </c>
      <c r="G48" s="70"/>
    </row>
    <row r="54" spans="1:4" x14ac:dyDescent="0.25">
      <c r="A54" s="49" t="s">
        <v>574</v>
      </c>
      <c r="B54" s="71">
        <v>45737</v>
      </c>
      <c r="C54" s="50"/>
      <c r="D54" s="49" t="s">
        <v>574</v>
      </c>
    </row>
    <row r="55" spans="1:4" s="76" customFormat="1" ht="11.25" x14ac:dyDescent="0.2">
      <c r="A55" s="73" t="s">
        <v>575</v>
      </c>
      <c r="B55" s="73" t="s">
        <v>317</v>
      </c>
      <c r="C55" s="74"/>
      <c r="D55" s="74" t="s">
        <v>576</v>
      </c>
    </row>
  </sheetData>
  <mergeCells count="4">
    <mergeCell ref="A1:A4"/>
    <mergeCell ref="B1:D4"/>
    <mergeCell ref="E1:F4"/>
    <mergeCell ref="E5:F6"/>
  </mergeCells>
  <pageMargins left="0.25" right="0.25" top="0.75" bottom="0.75" header="0.3" footer="0.3"/>
  <pageSetup paperSize="9" scale="58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AA50C-2EB3-4834-A003-3AC2A2E91A02}">
  <sheetPr>
    <tabColor rgb="FF7030A0"/>
  </sheetPr>
  <dimension ref="A1:E56"/>
  <sheetViews>
    <sheetView workbookViewId="0">
      <selection activeCell="A49" sqref="A49:B49"/>
    </sheetView>
  </sheetViews>
  <sheetFormatPr defaultRowHeight="12.75" x14ac:dyDescent="0.2"/>
  <cols>
    <col min="1" max="1" width="31.28515625" style="58" customWidth="1"/>
    <col min="2" max="2" width="29.5703125" style="58" customWidth="1"/>
    <col min="3" max="3" width="29.7109375" style="58" customWidth="1"/>
    <col min="4" max="4" width="26.42578125" style="58" customWidth="1"/>
    <col min="5" max="16384" width="9.140625" style="58"/>
  </cols>
  <sheetData>
    <row r="1" spans="1:4" ht="56.25" customHeight="1" x14ac:dyDescent="0.2">
      <c r="A1" s="445" t="s">
        <v>488</v>
      </c>
      <c r="B1" s="447" t="s">
        <v>489</v>
      </c>
      <c r="C1" s="448"/>
      <c r="D1" s="82" t="s">
        <v>586</v>
      </c>
    </row>
    <row r="2" spans="1:4" ht="12.75" customHeight="1" x14ac:dyDescent="0.2">
      <c r="A2" s="446"/>
      <c r="B2" s="449"/>
      <c r="C2" s="450"/>
      <c r="D2" s="83"/>
    </row>
    <row r="3" spans="1:4" ht="21" customHeight="1" x14ac:dyDescent="0.2">
      <c r="A3" s="446"/>
      <c r="B3" s="449" t="s">
        <v>490</v>
      </c>
      <c r="C3" s="450"/>
      <c r="D3" s="83"/>
    </row>
    <row r="4" spans="1:4" x14ac:dyDescent="0.2">
      <c r="A4" s="55"/>
      <c r="B4" s="449" t="s">
        <v>582</v>
      </c>
      <c r="C4" s="450"/>
      <c r="D4" s="83"/>
    </row>
    <row r="5" spans="1:4" x14ac:dyDescent="0.2">
      <c r="A5" s="56" t="s">
        <v>422</v>
      </c>
      <c r="B5" s="79"/>
      <c r="C5" s="80"/>
      <c r="D5" s="452"/>
    </row>
    <row r="6" spans="1:4" x14ac:dyDescent="0.2">
      <c r="A6" s="63" t="s">
        <v>537</v>
      </c>
      <c r="B6" s="79"/>
      <c r="C6" s="80"/>
      <c r="D6" s="452"/>
    </row>
    <row r="7" spans="1:4" ht="33.75" customHeight="1" x14ac:dyDescent="0.2">
      <c r="A7" s="81"/>
      <c r="B7" s="81"/>
      <c r="C7" s="64" t="s">
        <v>491</v>
      </c>
      <c r="D7" s="64" t="s">
        <v>492</v>
      </c>
    </row>
    <row r="8" spans="1:4" ht="22.5" customHeight="1" x14ac:dyDescent="0.2">
      <c r="A8" s="453" t="s">
        <v>493</v>
      </c>
      <c r="B8" s="453"/>
      <c r="C8" s="66">
        <v>38563875.769999996</v>
      </c>
      <c r="D8" s="66">
        <v>37691607.18</v>
      </c>
    </row>
    <row r="9" spans="1:4" ht="22.5" customHeight="1" x14ac:dyDescent="0.2">
      <c r="A9" s="451" t="s">
        <v>494</v>
      </c>
      <c r="B9" s="451"/>
      <c r="C9" s="65">
        <v>35276091.689999998</v>
      </c>
      <c r="D9" s="65">
        <v>35505587.259999998</v>
      </c>
    </row>
    <row r="10" spans="1:4" ht="30.75" customHeight="1" x14ac:dyDescent="0.2">
      <c r="A10" s="454" t="s">
        <v>495</v>
      </c>
      <c r="B10" s="454"/>
      <c r="C10" s="65">
        <v>16693.009999999998</v>
      </c>
      <c r="D10" s="65">
        <v>39989.25</v>
      </c>
    </row>
    <row r="11" spans="1:4" ht="22.5" customHeight="1" x14ac:dyDescent="0.2">
      <c r="A11" s="451" t="s">
        <v>496</v>
      </c>
      <c r="B11" s="451"/>
      <c r="C11" s="65">
        <v>0</v>
      </c>
      <c r="D11" s="65">
        <v>0</v>
      </c>
    </row>
    <row r="12" spans="1:4" ht="22.5" customHeight="1" x14ac:dyDescent="0.2">
      <c r="A12" s="451" t="s">
        <v>497</v>
      </c>
      <c r="B12" s="451"/>
      <c r="C12" s="65">
        <v>0</v>
      </c>
      <c r="D12" s="65">
        <v>0</v>
      </c>
    </row>
    <row r="13" spans="1:4" ht="22.5" customHeight="1" x14ac:dyDescent="0.2">
      <c r="A13" s="451" t="s">
        <v>498</v>
      </c>
      <c r="B13" s="451"/>
      <c r="C13" s="65">
        <v>0</v>
      </c>
      <c r="D13" s="65">
        <v>0</v>
      </c>
    </row>
    <row r="14" spans="1:4" ht="22.5" customHeight="1" x14ac:dyDescent="0.2">
      <c r="A14" s="451" t="s">
        <v>499</v>
      </c>
      <c r="B14" s="451"/>
      <c r="C14" s="65">
        <v>3271091.07</v>
      </c>
      <c r="D14" s="65">
        <v>2146030.67</v>
      </c>
    </row>
    <row r="15" spans="1:4" ht="22.5" customHeight="1" x14ac:dyDescent="0.2">
      <c r="A15" s="453" t="s">
        <v>500</v>
      </c>
      <c r="B15" s="453"/>
      <c r="C15" s="66">
        <v>124445440.05000001</v>
      </c>
      <c r="D15" s="66">
        <v>156414709.21000001</v>
      </c>
    </row>
    <row r="16" spans="1:4" ht="22.5" customHeight="1" x14ac:dyDescent="0.2">
      <c r="A16" s="451" t="s">
        <v>501</v>
      </c>
      <c r="B16" s="451"/>
      <c r="C16" s="65">
        <v>13030035.470000001</v>
      </c>
      <c r="D16" s="65">
        <v>13329662.65</v>
      </c>
    </row>
    <row r="17" spans="1:4" ht="22.5" customHeight="1" x14ac:dyDescent="0.2">
      <c r="A17" s="451" t="s">
        <v>502</v>
      </c>
      <c r="B17" s="451"/>
      <c r="C17" s="65">
        <v>7523926.21</v>
      </c>
      <c r="D17" s="65">
        <v>7103024.1900000004</v>
      </c>
    </row>
    <row r="18" spans="1:4" ht="22.5" customHeight="1" x14ac:dyDescent="0.2">
      <c r="A18" s="451" t="s">
        <v>503</v>
      </c>
      <c r="B18" s="451"/>
      <c r="C18" s="65">
        <v>38943208.590000004</v>
      </c>
      <c r="D18" s="65">
        <v>60081206.130000003</v>
      </c>
    </row>
    <row r="19" spans="1:4" ht="22.5" customHeight="1" x14ac:dyDescent="0.2">
      <c r="A19" s="451" t="s">
        <v>504</v>
      </c>
      <c r="B19" s="451"/>
      <c r="C19" s="65">
        <v>1579465.02</v>
      </c>
      <c r="D19" s="65">
        <v>1560670.18</v>
      </c>
    </row>
    <row r="20" spans="1:4" ht="22.5" customHeight="1" x14ac:dyDescent="0.2">
      <c r="A20" s="451" t="s">
        <v>505</v>
      </c>
      <c r="B20" s="451"/>
      <c r="C20" s="65">
        <v>34168431.009999998</v>
      </c>
      <c r="D20" s="65">
        <v>40642009.030000001</v>
      </c>
    </row>
    <row r="21" spans="1:4" ht="22.5" customHeight="1" x14ac:dyDescent="0.2">
      <c r="A21" s="451" t="s">
        <v>506</v>
      </c>
      <c r="B21" s="451"/>
      <c r="C21" s="65">
        <v>7843659.2699999996</v>
      </c>
      <c r="D21" s="65">
        <v>9133101.5600000005</v>
      </c>
    </row>
    <row r="22" spans="1:4" ht="22.5" customHeight="1" x14ac:dyDescent="0.2">
      <c r="A22" s="451" t="s">
        <v>507</v>
      </c>
      <c r="B22" s="451"/>
      <c r="C22" s="65">
        <v>123001.40000000001</v>
      </c>
      <c r="D22" s="65">
        <v>153069.88</v>
      </c>
    </row>
    <row r="23" spans="1:4" ht="22.5" customHeight="1" x14ac:dyDescent="0.2">
      <c r="A23" s="451" t="s">
        <v>508</v>
      </c>
      <c r="B23" s="451"/>
      <c r="C23" s="65">
        <v>0</v>
      </c>
      <c r="D23" s="65"/>
    </row>
    <row r="24" spans="1:4" ht="22.5" customHeight="1" x14ac:dyDescent="0.2">
      <c r="A24" s="451" t="s">
        <v>509</v>
      </c>
      <c r="B24" s="451"/>
      <c r="C24" s="65">
        <v>21233713.080000002</v>
      </c>
      <c r="D24" s="65">
        <v>24411965.59</v>
      </c>
    </row>
    <row r="25" spans="1:4" ht="22.5" customHeight="1" x14ac:dyDescent="0.2">
      <c r="A25" s="451" t="s">
        <v>510</v>
      </c>
      <c r="B25" s="451"/>
      <c r="C25" s="65">
        <v>0</v>
      </c>
      <c r="D25" s="65"/>
    </row>
    <row r="26" spans="1:4" ht="22.5" customHeight="1" x14ac:dyDescent="0.2">
      <c r="A26" s="453" t="s">
        <v>511</v>
      </c>
      <c r="B26" s="453"/>
      <c r="C26" s="66">
        <v>-85881564.280000016</v>
      </c>
      <c r="D26" s="66">
        <v>-118723102.03</v>
      </c>
    </row>
    <row r="27" spans="1:4" ht="22.5" customHeight="1" x14ac:dyDescent="0.2">
      <c r="A27" s="453" t="s">
        <v>512</v>
      </c>
      <c r="B27" s="453"/>
      <c r="C27" s="66">
        <v>127318211.46000001</v>
      </c>
      <c r="D27" s="66">
        <v>132097265.87</v>
      </c>
    </row>
    <row r="28" spans="1:4" ht="22.5" customHeight="1" x14ac:dyDescent="0.2">
      <c r="A28" s="451" t="s">
        <v>513</v>
      </c>
      <c r="B28" s="451"/>
      <c r="C28" s="65">
        <v>-8230582.3099999996</v>
      </c>
      <c r="D28" s="65">
        <v>75422155.890000001</v>
      </c>
    </row>
    <row r="29" spans="1:4" ht="22.5" customHeight="1" x14ac:dyDescent="0.2">
      <c r="A29" s="451" t="s">
        <v>514</v>
      </c>
      <c r="B29" s="451"/>
      <c r="C29" s="65">
        <v>0</v>
      </c>
      <c r="D29" s="65">
        <v>0</v>
      </c>
    </row>
    <row r="30" spans="1:4" ht="22.5" customHeight="1" x14ac:dyDescent="0.2">
      <c r="A30" s="451" t="s">
        <v>515</v>
      </c>
      <c r="B30" s="451"/>
      <c r="C30" s="65">
        <v>135548793.77000001</v>
      </c>
      <c r="D30" s="65">
        <v>56675109.979999997</v>
      </c>
    </row>
    <row r="31" spans="1:4" ht="22.5" customHeight="1" x14ac:dyDescent="0.2">
      <c r="A31" s="453" t="s">
        <v>516</v>
      </c>
      <c r="B31" s="453"/>
      <c r="C31" s="66">
        <v>155854937.05000001</v>
      </c>
      <c r="D31" s="66">
        <v>83541878.150000006</v>
      </c>
    </row>
    <row r="32" spans="1:4" ht="30.75" customHeight="1" x14ac:dyDescent="0.2">
      <c r="A32" s="455" t="s">
        <v>517</v>
      </c>
      <c r="B32" s="455"/>
      <c r="C32" s="65">
        <v>0</v>
      </c>
      <c r="D32" s="65">
        <v>0</v>
      </c>
    </row>
    <row r="33" spans="1:4" ht="22.5" customHeight="1" x14ac:dyDescent="0.2">
      <c r="A33" s="451" t="s">
        <v>518</v>
      </c>
      <c r="B33" s="451"/>
      <c r="C33" s="65">
        <v>155854937.05000001</v>
      </c>
      <c r="D33" s="65">
        <v>83541878.150000006</v>
      </c>
    </row>
    <row r="34" spans="1:4" ht="22.5" customHeight="1" x14ac:dyDescent="0.2">
      <c r="A34" s="67" t="s">
        <v>519</v>
      </c>
      <c r="B34" s="67"/>
      <c r="C34" s="66">
        <v>-114418289.87000002</v>
      </c>
      <c r="D34" s="66">
        <v>-70167714.310000002</v>
      </c>
    </row>
    <row r="35" spans="1:4" ht="22.5" customHeight="1" x14ac:dyDescent="0.2">
      <c r="A35" s="67" t="s">
        <v>520</v>
      </c>
      <c r="B35" s="67"/>
      <c r="C35" s="66">
        <v>21836736.270000003</v>
      </c>
      <c r="D35" s="66">
        <v>21104863.890000001</v>
      </c>
    </row>
    <row r="36" spans="1:4" ht="22.5" customHeight="1" x14ac:dyDescent="0.2">
      <c r="A36" s="78" t="s">
        <v>521</v>
      </c>
      <c r="B36" s="78"/>
      <c r="C36" s="65">
        <v>0</v>
      </c>
      <c r="D36" s="65">
        <v>0</v>
      </c>
    </row>
    <row r="37" spans="1:4" ht="22.5" customHeight="1" x14ac:dyDescent="0.2">
      <c r="A37" s="78" t="s">
        <v>522</v>
      </c>
      <c r="B37" s="78"/>
      <c r="C37" s="65">
        <v>3565577.42</v>
      </c>
      <c r="D37" s="65">
        <v>2231327.02</v>
      </c>
    </row>
    <row r="38" spans="1:4" ht="22.5" customHeight="1" x14ac:dyDescent="0.2">
      <c r="A38" s="78" t="s">
        <v>523</v>
      </c>
      <c r="B38" s="78"/>
      <c r="C38" s="65">
        <v>18271158.850000001</v>
      </c>
      <c r="D38" s="65">
        <v>18873536.870000001</v>
      </c>
    </row>
    <row r="39" spans="1:4" ht="22.5" customHeight="1" x14ac:dyDescent="0.2">
      <c r="A39" s="67" t="s">
        <v>524</v>
      </c>
      <c r="B39" s="67"/>
      <c r="C39" s="66">
        <v>20792594.27</v>
      </c>
      <c r="D39" s="66">
        <v>24314953.229999997</v>
      </c>
    </row>
    <row r="40" spans="1:4" ht="22.5" customHeight="1" x14ac:dyDescent="0.2">
      <c r="A40" s="78" t="s">
        <v>525</v>
      </c>
      <c r="B40" s="78"/>
      <c r="C40" s="65">
        <v>13636.84</v>
      </c>
      <c r="D40" s="65">
        <v>5632104.4199999999</v>
      </c>
    </row>
    <row r="41" spans="1:4" ht="22.5" customHeight="1" x14ac:dyDescent="0.2">
      <c r="A41" s="78" t="s">
        <v>526</v>
      </c>
      <c r="B41" s="78"/>
      <c r="C41" s="65">
        <v>20778957.43</v>
      </c>
      <c r="D41" s="65">
        <v>18682848.809999999</v>
      </c>
    </row>
    <row r="42" spans="1:4" ht="22.5" customHeight="1" x14ac:dyDescent="0.2">
      <c r="A42" s="67" t="s">
        <v>527</v>
      </c>
      <c r="B42" s="67"/>
      <c r="C42" s="66">
        <v>-113374147.87000002</v>
      </c>
      <c r="D42" s="66">
        <v>-73377803.650000006</v>
      </c>
    </row>
    <row r="43" spans="1:4" ht="22.5" customHeight="1" x14ac:dyDescent="0.2">
      <c r="A43" s="67" t="s">
        <v>528</v>
      </c>
      <c r="B43" s="67"/>
      <c r="C43" s="66">
        <v>0</v>
      </c>
      <c r="D43" s="66">
        <v>0</v>
      </c>
    </row>
    <row r="44" spans="1:4" ht="22.5" customHeight="1" x14ac:dyDescent="0.2">
      <c r="A44" s="78" t="s">
        <v>529</v>
      </c>
      <c r="B44" s="78"/>
      <c r="C44" s="65">
        <v>0</v>
      </c>
      <c r="D44" s="65">
        <v>0</v>
      </c>
    </row>
    <row r="45" spans="1:4" ht="22.5" customHeight="1" x14ac:dyDescent="0.2">
      <c r="A45" s="78" t="s">
        <v>530</v>
      </c>
      <c r="B45" s="78"/>
      <c r="C45" s="65">
        <v>0</v>
      </c>
      <c r="D45" s="65">
        <v>0</v>
      </c>
    </row>
    <row r="46" spans="1:4" ht="22.5" customHeight="1" x14ac:dyDescent="0.2">
      <c r="A46" s="78" t="s">
        <v>531</v>
      </c>
      <c r="B46" s="78"/>
      <c r="C46" s="65">
        <v>-113374147.87000002</v>
      </c>
      <c r="D46" s="65">
        <v>-73377803.650000006</v>
      </c>
    </row>
    <row r="47" spans="1:4" ht="22.5" customHeight="1" x14ac:dyDescent="0.2">
      <c r="A47" s="78" t="s">
        <v>532</v>
      </c>
      <c r="B47" s="78"/>
      <c r="C47" s="65">
        <v>0</v>
      </c>
      <c r="D47" s="65">
        <v>0</v>
      </c>
    </row>
    <row r="48" spans="1:4" ht="22.5" customHeight="1" x14ac:dyDescent="0.2">
      <c r="A48" s="67" t="s">
        <v>533</v>
      </c>
      <c r="B48" s="67"/>
      <c r="C48" s="66">
        <v>0</v>
      </c>
      <c r="D48" s="66">
        <v>0</v>
      </c>
    </row>
    <row r="49" spans="1:5" ht="22.5" customHeight="1" x14ac:dyDescent="0.2">
      <c r="A49" s="67" t="s">
        <v>534</v>
      </c>
      <c r="B49" s="67"/>
      <c r="C49" s="66">
        <v>-113374147.87000002</v>
      </c>
      <c r="D49" s="66">
        <v>-73377803.650000006</v>
      </c>
    </row>
    <row r="55" spans="1:5" ht="15" x14ac:dyDescent="0.2">
      <c r="A55" s="72" t="s">
        <v>574</v>
      </c>
      <c r="B55" s="71">
        <v>45737</v>
      </c>
      <c r="C55" s="50"/>
      <c r="D55" s="72" t="s">
        <v>578</v>
      </c>
    </row>
    <row r="56" spans="1:5" x14ac:dyDescent="0.2">
      <c r="A56" s="73" t="s">
        <v>575</v>
      </c>
      <c r="B56" s="73" t="s">
        <v>317</v>
      </c>
      <c r="C56" s="74"/>
      <c r="D56" s="74" t="s">
        <v>576</v>
      </c>
      <c r="E56" s="75"/>
    </row>
  </sheetData>
  <mergeCells count="32">
    <mergeCell ref="A29:B29"/>
    <mergeCell ref="A30:B30"/>
    <mergeCell ref="A31:B31"/>
    <mergeCell ref="A32:B32"/>
    <mergeCell ref="A33:B33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16:B16"/>
    <mergeCell ref="D5:D6"/>
    <mergeCell ref="A8:B8"/>
    <mergeCell ref="A9:B9"/>
    <mergeCell ref="A10:B10"/>
    <mergeCell ref="A11:B11"/>
    <mergeCell ref="A12:B12"/>
    <mergeCell ref="A13:B13"/>
    <mergeCell ref="A14:B14"/>
    <mergeCell ref="A15:B15"/>
    <mergeCell ref="A1:A3"/>
    <mergeCell ref="B1:C1"/>
    <mergeCell ref="B2:C2"/>
    <mergeCell ref="B3:C3"/>
    <mergeCell ref="B4:C4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E54"/>
  <sheetViews>
    <sheetView zoomScaleNormal="100" workbookViewId="0">
      <selection activeCell="H13" sqref="H13"/>
    </sheetView>
  </sheetViews>
  <sheetFormatPr defaultRowHeight="12.75" x14ac:dyDescent="0.2"/>
  <cols>
    <col min="1" max="1" width="4.5703125" style="40" customWidth="1"/>
    <col min="2" max="5" width="30.7109375" style="40" customWidth="1"/>
    <col min="6" max="16384" width="9.140625" style="40"/>
  </cols>
  <sheetData>
    <row r="1" spans="1:5" ht="14.25" customHeight="1" x14ac:dyDescent="0.2">
      <c r="A1" s="458" t="s">
        <v>420</v>
      </c>
      <c r="B1" s="459"/>
      <c r="C1" s="84" t="s">
        <v>583</v>
      </c>
      <c r="D1" s="85"/>
      <c r="E1" s="457" t="s">
        <v>587</v>
      </c>
    </row>
    <row r="2" spans="1:5" ht="14.25" customHeight="1" x14ac:dyDescent="0.2">
      <c r="A2" s="460"/>
      <c r="B2" s="461"/>
      <c r="C2" s="86"/>
      <c r="D2" s="87"/>
      <c r="E2" s="457"/>
    </row>
    <row r="3" spans="1:5" ht="14.25" customHeight="1" x14ac:dyDescent="0.2">
      <c r="A3" s="460"/>
      <c r="B3" s="461"/>
      <c r="C3" s="86"/>
      <c r="D3" s="87"/>
      <c r="E3" s="457"/>
    </row>
    <row r="4" spans="1:5" ht="14.25" customHeight="1" x14ac:dyDescent="0.2">
      <c r="A4" s="462"/>
      <c r="B4" s="463"/>
      <c r="C4" s="86"/>
      <c r="D4" s="87"/>
      <c r="E4" s="457"/>
    </row>
    <row r="5" spans="1:5" ht="14.25" customHeight="1" x14ac:dyDescent="0.2">
      <c r="A5" s="464" t="s">
        <v>422</v>
      </c>
      <c r="B5" s="464"/>
      <c r="C5" s="86"/>
      <c r="D5" s="87"/>
      <c r="E5" s="457"/>
    </row>
    <row r="6" spans="1:5" ht="14.25" customHeight="1" x14ac:dyDescent="0.2">
      <c r="A6" s="464" t="s">
        <v>573</v>
      </c>
      <c r="B6" s="464"/>
      <c r="C6" s="88"/>
      <c r="D6" s="89"/>
      <c r="E6" s="457"/>
    </row>
    <row r="7" spans="1:5" ht="24" customHeight="1" x14ac:dyDescent="0.2">
      <c r="A7" s="45"/>
      <c r="B7" s="45"/>
      <c r="C7" s="45"/>
      <c r="D7" s="46" t="s">
        <v>491</v>
      </c>
      <c r="E7" s="46" t="s">
        <v>492</v>
      </c>
    </row>
    <row r="8" spans="1:5" s="37" customFormat="1" ht="24" customHeight="1" x14ac:dyDescent="0.2">
      <c r="A8" s="41" t="s">
        <v>133</v>
      </c>
      <c r="B8" s="456" t="s">
        <v>544</v>
      </c>
      <c r="C8" s="456"/>
      <c r="D8" s="42">
        <v>1144114453.28</v>
      </c>
      <c r="E8" s="42">
        <v>1102322521.01</v>
      </c>
    </row>
    <row r="9" spans="1:5" s="37" customFormat="1" ht="24" customHeight="1" x14ac:dyDescent="0.2">
      <c r="A9" s="41" t="s">
        <v>121</v>
      </c>
      <c r="B9" s="456" t="s">
        <v>151</v>
      </c>
      <c r="C9" s="456"/>
      <c r="D9" s="42">
        <f>SUM(D10:D19)</f>
        <v>466311812.02999997</v>
      </c>
      <c r="E9" s="42">
        <f>SUM(E10:E19)</f>
        <v>580406398.13999999</v>
      </c>
    </row>
    <row r="10" spans="1:5" ht="24" customHeight="1" x14ac:dyDescent="0.2">
      <c r="A10" s="43" t="s">
        <v>158</v>
      </c>
      <c r="B10" s="454" t="s">
        <v>545</v>
      </c>
      <c r="C10" s="454"/>
      <c r="D10" s="44"/>
      <c r="E10" s="44"/>
    </row>
    <row r="11" spans="1:5" ht="24" customHeight="1" x14ac:dyDescent="0.2">
      <c r="A11" s="43" t="s">
        <v>159</v>
      </c>
      <c r="B11" s="454" t="s">
        <v>546</v>
      </c>
      <c r="C11" s="454"/>
      <c r="D11" s="44">
        <v>358652604.50999999</v>
      </c>
      <c r="E11" s="44">
        <v>443438314.63999999</v>
      </c>
    </row>
    <row r="12" spans="1:5" ht="24" customHeight="1" x14ac:dyDescent="0.2">
      <c r="A12" s="43" t="s">
        <v>539</v>
      </c>
      <c r="B12" s="454" t="s">
        <v>547</v>
      </c>
      <c r="C12" s="454"/>
      <c r="D12" s="44"/>
      <c r="E12" s="44"/>
    </row>
    <row r="13" spans="1:5" ht="24" customHeight="1" x14ac:dyDescent="0.2">
      <c r="A13" s="43" t="s">
        <v>540</v>
      </c>
      <c r="B13" s="454" t="s">
        <v>548</v>
      </c>
      <c r="C13" s="454"/>
      <c r="D13" s="44">
        <v>69441174.489999995</v>
      </c>
      <c r="E13" s="44">
        <v>49959631.020000003</v>
      </c>
    </row>
    <row r="14" spans="1:5" ht="24" customHeight="1" x14ac:dyDescent="0.2">
      <c r="A14" s="43" t="s">
        <v>541</v>
      </c>
      <c r="B14" s="454" t="s">
        <v>549</v>
      </c>
      <c r="C14" s="454"/>
      <c r="D14" s="44"/>
      <c r="E14" s="44"/>
    </row>
    <row r="15" spans="1:5" ht="24" customHeight="1" x14ac:dyDescent="0.2">
      <c r="A15" s="43" t="s">
        <v>152</v>
      </c>
      <c r="B15" s="454" t="s">
        <v>550</v>
      </c>
      <c r="C15" s="454"/>
      <c r="D15" s="44">
        <v>149379.89000000001</v>
      </c>
      <c r="E15" s="44">
        <v>6062</v>
      </c>
    </row>
    <row r="16" spans="1:5" ht="24" customHeight="1" x14ac:dyDescent="0.2">
      <c r="A16" s="43" t="s">
        <v>542</v>
      </c>
      <c r="B16" s="454" t="s">
        <v>551</v>
      </c>
      <c r="C16" s="454"/>
      <c r="D16" s="44"/>
      <c r="E16" s="44"/>
    </row>
    <row r="17" spans="1:5" ht="24" customHeight="1" x14ac:dyDescent="0.2">
      <c r="A17" s="43" t="s">
        <v>249</v>
      </c>
      <c r="B17" s="454" t="s">
        <v>250</v>
      </c>
      <c r="C17" s="454"/>
      <c r="D17" s="44"/>
      <c r="E17" s="44">
        <v>19090.39</v>
      </c>
    </row>
    <row r="18" spans="1:5" ht="24" customHeight="1" x14ac:dyDescent="0.2">
      <c r="A18" s="43" t="s">
        <v>543</v>
      </c>
      <c r="B18" s="454" t="s">
        <v>552</v>
      </c>
      <c r="C18" s="454"/>
      <c r="D18" s="44"/>
      <c r="E18" s="44"/>
    </row>
    <row r="19" spans="1:5" ht="24" customHeight="1" x14ac:dyDescent="0.2">
      <c r="A19" s="43" t="s">
        <v>153</v>
      </c>
      <c r="B19" s="454" t="s">
        <v>553</v>
      </c>
      <c r="C19" s="454"/>
      <c r="D19" s="44">
        <v>38068653.140000001</v>
      </c>
      <c r="E19" s="44">
        <v>86983300.090000004</v>
      </c>
    </row>
    <row r="20" spans="1:5" s="37" customFormat="1" ht="24" customHeight="1" x14ac:dyDescent="0.2">
      <c r="A20" s="41" t="s">
        <v>122</v>
      </c>
      <c r="B20" s="456" t="s">
        <v>554</v>
      </c>
      <c r="C20" s="456"/>
      <c r="D20" s="42">
        <f>SUM(D21:D29)</f>
        <v>508103744.29999995</v>
      </c>
      <c r="E20" s="42">
        <f>SUM(E21:E29)</f>
        <v>658433226.27999997</v>
      </c>
    </row>
    <row r="21" spans="1:5" ht="24" customHeight="1" x14ac:dyDescent="0.2">
      <c r="A21" s="43" t="s">
        <v>160</v>
      </c>
      <c r="B21" s="454" t="s">
        <v>559</v>
      </c>
      <c r="C21" s="454"/>
      <c r="D21" s="44">
        <v>161172577.44999999</v>
      </c>
      <c r="E21" s="44">
        <v>113374147.87</v>
      </c>
    </row>
    <row r="22" spans="1:5" ht="24" customHeight="1" x14ac:dyDescent="0.2">
      <c r="A22" s="43" t="s">
        <v>161</v>
      </c>
      <c r="B22" s="454" t="s">
        <v>560</v>
      </c>
      <c r="C22" s="454"/>
      <c r="D22" s="44">
        <v>73164282.560000002</v>
      </c>
      <c r="E22" s="44">
        <v>145169585.33000001</v>
      </c>
    </row>
    <row r="23" spans="1:5" ht="24" customHeight="1" x14ac:dyDescent="0.2">
      <c r="A23" s="43" t="s">
        <v>555</v>
      </c>
      <c r="B23" s="454" t="s">
        <v>561</v>
      </c>
      <c r="C23" s="454"/>
      <c r="D23" s="44"/>
      <c r="E23" s="44"/>
    </row>
    <row r="24" spans="1:5" ht="24" customHeight="1" x14ac:dyDescent="0.2">
      <c r="A24" s="43" t="s">
        <v>556</v>
      </c>
      <c r="B24" s="454" t="s">
        <v>562</v>
      </c>
      <c r="C24" s="454"/>
      <c r="D24" s="44">
        <v>242934116.16999999</v>
      </c>
      <c r="E24" s="44">
        <v>289407746.72000003</v>
      </c>
    </row>
    <row r="25" spans="1:5" ht="24" customHeight="1" x14ac:dyDescent="0.2">
      <c r="A25" s="43" t="s">
        <v>557</v>
      </c>
      <c r="B25" s="454" t="s">
        <v>549</v>
      </c>
      <c r="C25" s="454"/>
      <c r="D25" s="44"/>
      <c r="E25" s="44"/>
    </row>
    <row r="26" spans="1:5" ht="24" customHeight="1" x14ac:dyDescent="0.2">
      <c r="A26" s="43" t="s">
        <v>154</v>
      </c>
      <c r="B26" s="454" t="s">
        <v>563</v>
      </c>
      <c r="C26" s="454"/>
      <c r="D26" s="44">
        <v>28583.08</v>
      </c>
      <c r="E26" s="44">
        <v>30222437.920000002</v>
      </c>
    </row>
    <row r="27" spans="1:5" ht="24" customHeight="1" x14ac:dyDescent="0.2">
      <c r="A27" s="43" t="s">
        <v>558</v>
      </c>
      <c r="B27" s="454" t="s">
        <v>564</v>
      </c>
      <c r="C27" s="454"/>
      <c r="D27" s="44"/>
      <c r="E27" s="44"/>
    </row>
    <row r="28" spans="1:5" ht="24" customHeight="1" x14ac:dyDescent="0.2">
      <c r="A28" s="43" t="s">
        <v>251</v>
      </c>
      <c r="B28" s="454" t="s">
        <v>252</v>
      </c>
      <c r="C28" s="454"/>
      <c r="D28" s="44"/>
      <c r="E28" s="44"/>
    </row>
    <row r="29" spans="1:5" ht="24" customHeight="1" x14ac:dyDescent="0.2">
      <c r="A29" s="43" t="s">
        <v>155</v>
      </c>
      <c r="B29" s="454" t="s">
        <v>565</v>
      </c>
      <c r="C29" s="454"/>
      <c r="D29" s="44">
        <v>30804185.039999999</v>
      </c>
      <c r="E29" s="44">
        <v>80259308.439999998</v>
      </c>
    </row>
    <row r="30" spans="1:5" s="37" customFormat="1" ht="24" customHeight="1" x14ac:dyDescent="0.2">
      <c r="A30" s="41" t="s">
        <v>137</v>
      </c>
      <c r="B30" s="456" t="s">
        <v>566</v>
      </c>
      <c r="C30" s="456"/>
      <c r="D30" s="42">
        <f>D8+D9-D20</f>
        <v>1102322521.01</v>
      </c>
      <c r="E30" s="42">
        <f>E8+E9-E20</f>
        <v>1024295692.8700001</v>
      </c>
    </row>
    <row r="31" spans="1:5" s="37" customFormat="1" ht="24" customHeight="1" x14ac:dyDescent="0.2">
      <c r="A31" s="41" t="s">
        <v>163</v>
      </c>
      <c r="B31" s="456" t="s">
        <v>567</v>
      </c>
      <c r="C31" s="456"/>
      <c r="D31" s="42">
        <f>D33</f>
        <v>-113374147.87</v>
      </c>
      <c r="E31" s="42">
        <f>-E33</f>
        <v>-73377803.650000006</v>
      </c>
    </row>
    <row r="32" spans="1:5" ht="24" customHeight="1" x14ac:dyDescent="0.2">
      <c r="A32" s="43" t="s">
        <v>121</v>
      </c>
      <c r="B32" s="454" t="s">
        <v>568</v>
      </c>
      <c r="C32" s="454"/>
      <c r="D32" s="44"/>
      <c r="E32" s="44"/>
    </row>
    <row r="33" spans="1:5" ht="24" customHeight="1" x14ac:dyDescent="0.2">
      <c r="A33" s="43" t="s">
        <v>122</v>
      </c>
      <c r="B33" s="454" t="s">
        <v>569</v>
      </c>
      <c r="C33" s="454"/>
      <c r="D33" s="44">
        <v>-113374147.87</v>
      </c>
      <c r="E33" s="44">
        <v>73377803.650000006</v>
      </c>
    </row>
    <row r="34" spans="1:5" s="37" customFormat="1" ht="24" customHeight="1" x14ac:dyDescent="0.2">
      <c r="A34" s="41" t="s">
        <v>162</v>
      </c>
      <c r="B34" s="456" t="s">
        <v>570</v>
      </c>
      <c r="C34" s="456"/>
      <c r="D34" s="42"/>
      <c r="E34" s="42"/>
    </row>
    <row r="35" spans="1:5" s="37" customFormat="1" ht="24" customHeight="1" x14ac:dyDescent="0.2">
      <c r="A35" s="41" t="s">
        <v>571</v>
      </c>
      <c r="B35" s="456" t="s">
        <v>572</v>
      </c>
      <c r="C35" s="456"/>
      <c r="D35" s="42">
        <f>D30+D31</f>
        <v>988948373.13999999</v>
      </c>
      <c r="E35" s="42">
        <f>E30+E31</f>
        <v>950917889.22000015</v>
      </c>
    </row>
    <row r="36" spans="1:5" x14ac:dyDescent="0.2">
      <c r="A36" s="38"/>
      <c r="D36" s="39"/>
      <c r="E36" s="39"/>
    </row>
    <row r="37" spans="1:5" x14ac:dyDescent="0.2">
      <c r="A37" s="38"/>
      <c r="D37" s="39"/>
      <c r="E37" s="39"/>
    </row>
    <row r="38" spans="1:5" x14ac:dyDescent="0.2">
      <c r="A38" s="38"/>
      <c r="D38" s="39"/>
      <c r="E38" s="39"/>
    </row>
    <row r="39" spans="1:5" x14ac:dyDescent="0.2">
      <c r="A39" s="38"/>
      <c r="D39" s="39"/>
      <c r="E39" s="39"/>
    </row>
    <row r="40" spans="1:5" x14ac:dyDescent="0.2">
      <c r="A40" s="38"/>
      <c r="D40" s="39"/>
      <c r="E40" s="39"/>
    </row>
    <row r="41" spans="1:5" x14ac:dyDescent="0.2">
      <c r="A41" s="47"/>
      <c r="D41" s="39"/>
      <c r="E41" s="39"/>
    </row>
    <row r="42" spans="1:5" x14ac:dyDescent="0.2">
      <c r="A42" s="47"/>
      <c r="D42" s="39"/>
      <c r="E42" s="39"/>
    </row>
    <row r="43" spans="1:5" x14ac:dyDescent="0.2">
      <c r="A43" s="47"/>
      <c r="D43" s="39"/>
      <c r="E43" s="39"/>
    </row>
    <row r="44" spans="1:5" x14ac:dyDescent="0.2">
      <c r="A44" s="48"/>
      <c r="D44" s="39"/>
      <c r="E44" s="39"/>
    </row>
    <row r="45" spans="1:5" x14ac:dyDescent="0.2">
      <c r="A45" s="48"/>
      <c r="D45" s="39"/>
      <c r="E45" s="39"/>
    </row>
    <row r="46" spans="1:5" x14ac:dyDescent="0.2">
      <c r="D46" s="39"/>
      <c r="E46" s="39"/>
    </row>
    <row r="47" spans="1:5" x14ac:dyDescent="0.2">
      <c r="D47" s="39"/>
      <c r="E47" s="39"/>
    </row>
    <row r="48" spans="1:5" x14ac:dyDescent="0.2">
      <c r="D48" s="39"/>
      <c r="E48" s="39"/>
    </row>
    <row r="49" spans="2:5" x14ac:dyDescent="0.2">
      <c r="D49" s="39"/>
      <c r="E49" s="39"/>
    </row>
    <row r="50" spans="2:5" ht="15" x14ac:dyDescent="0.2">
      <c r="B50" s="49" t="s">
        <v>574</v>
      </c>
      <c r="C50" s="71">
        <v>45737</v>
      </c>
      <c r="D50" s="50"/>
      <c r="E50" s="49" t="s">
        <v>574</v>
      </c>
    </row>
    <row r="51" spans="2:5" x14ac:dyDescent="0.2">
      <c r="B51" s="73" t="s">
        <v>575</v>
      </c>
      <c r="C51" s="73" t="s">
        <v>317</v>
      </c>
      <c r="D51" s="74"/>
      <c r="E51" s="74" t="s">
        <v>576</v>
      </c>
    </row>
    <row r="52" spans="2:5" x14ac:dyDescent="0.2">
      <c r="D52" s="39"/>
      <c r="E52" s="39"/>
    </row>
    <row r="53" spans="2:5" x14ac:dyDescent="0.2">
      <c r="D53" s="39"/>
      <c r="E53" s="39"/>
    </row>
    <row r="54" spans="2:5" x14ac:dyDescent="0.2">
      <c r="D54" s="39"/>
      <c r="E54" s="39"/>
    </row>
  </sheetData>
  <mergeCells count="32">
    <mergeCell ref="B13:C13"/>
    <mergeCell ref="A5:B5"/>
    <mergeCell ref="A6:B6"/>
    <mergeCell ref="B8:C8"/>
    <mergeCell ref="B9:C9"/>
    <mergeCell ref="B11:C11"/>
    <mergeCell ref="B12:C12"/>
    <mergeCell ref="B10:C10"/>
    <mergeCell ref="B24:C24"/>
    <mergeCell ref="B25:C25"/>
    <mergeCell ref="B14:C14"/>
    <mergeCell ref="B15:C15"/>
    <mergeCell ref="B16:C16"/>
    <mergeCell ref="B17:C17"/>
    <mergeCell ref="B18:C18"/>
    <mergeCell ref="B19:C19"/>
    <mergeCell ref="B32:C32"/>
    <mergeCell ref="B33:C33"/>
    <mergeCell ref="B34:C34"/>
    <mergeCell ref="B35:C35"/>
    <mergeCell ref="E1:E6"/>
    <mergeCell ref="A1:B4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</mergeCells>
  <pageMargins left="0.7" right="0.7" top="0.75" bottom="0.75" header="0.3" footer="0.3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C00CC"/>
  </sheetPr>
  <dimension ref="A1:O691"/>
  <sheetViews>
    <sheetView tabSelected="1" zoomScaleNormal="100" workbookViewId="0">
      <selection activeCell="C316" activeCellId="11" sqref="C197:D197 C199:D199 C201:D201 D207 C209:D209 D215 C216:D216 C297:D299 C301 C307:D307 C309:D309 C316:D316"/>
    </sheetView>
  </sheetViews>
  <sheetFormatPr defaultRowHeight="12.75" x14ac:dyDescent="0.2"/>
  <cols>
    <col min="1" max="1" width="22.85546875" style="53" customWidth="1"/>
    <col min="2" max="2" width="19.140625" style="53" customWidth="1"/>
    <col min="3" max="7" width="19.7109375" style="53" customWidth="1"/>
    <col min="8" max="8" width="17.42578125" style="53" customWidth="1"/>
    <col min="9" max="9" width="16.140625" style="53" customWidth="1"/>
    <col min="10" max="10" width="13.7109375" style="53" customWidth="1"/>
    <col min="11" max="15" width="16.85546875" style="53" customWidth="1"/>
    <col min="16" max="16" width="18" style="53" customWidth="1"/>
    <col min="17" max="16384" width="9.140625" style="53"/>
  </cols>
  <sheetData>
    <row r="1" spans="1:10" s="1" customFormat="1" x14ac:dyDescent="0.2">
      <c r="E1" s="121"/>
      <c r="F1" s="121"/>
      <c r="G1" s="711" t="s">
        <v>378</v>
      </c>
      <c r="H1" s="711"/>
      <c r="I1" s="711"/>
      <c r="J1" s="157"/>
    </row>
    <row r="2" spans="1:10" s="1" customFormat="1" ht="49.5" customHeight="1" x14ac:dyDescent="0.2">
      <c r="B2" s="158"/>
      <c r="C2" s="158"/>
      <c r="D2" s="159"/>
      <c r="E2" s="159"/>
      <c r="F2" s="160"/>
      <c r="G2" s="712" t="s">
        <v>258</v>
      </c>
      <c r="H2" s="712"/>
      <c r="I2" s="712"/>
      <c r="J2" s="160"/>
    </row>
    <row r="3" spans="1:10" ht="15" customHeight="1" x14ac:dyDescent="0.25">
      <c r="A3" s="103" t="s">
        <v>343</v>
      </c>
      <c r="B3" s="103"/>
      <c r="C3" s="103"/>
      <c r="D3" s="103"/>
      <c r="E3" s="103"/>
      <c r="F3" s="103"/>
      <c r="G3" s="103"/>
      <c r="H3" s="103"/>
      <c r="I3" s="103"/>
    </row>
    <row r="4" spans="1:10" ht="13.5" thickBot="1" x14ac:dyDescent="0.25">
      <c r="A4" s="29"/>
      <c r="B4" s="92"/>
      <c r="C4" s="92"/>
      <c r="D4" s="92"/>
      <c r="E4" s="92"/>
      <c r="F4" s="92"/>
      <c r="G4" s="92"/>
      <c r="H4" s="29"/>
      <c r="I4" s="29"/>
    </row>
    <row r="5" spans="1:10" ht="15" customHeight="1" thickBot="1" x14ac:dyDescent="0.25">
      <c r="A5" s="104"/>
      <c r="B5" s="475" t="s">
        <v>31</v>
      </c>
      <c r="C5" s="476"/>
      <c r="D5" s="476"/>
      <c r="E5" s="476"/>
      <c r="F5" s="476"/>
      <c r="G5" s="477"/>
      <c r="H5" s="105"/>
      <c r="I5" s="105"/>
    </row>
    <row r="6" spans="1:10" x14ac:dyDescent="0.2">
      <c r="A6" s="478" t="s">
        <v>127</v>
      </c>
      <c r="B6" s="480" t="s">
        <v>24</v>
      </c>
      <c r="C6" s="482" t="s">
        <v>260</v>
      </c>
      <c r="D6" s="480" t="s">
        <v>257</v>
      </c>
      <c r="E6" s="484" t="s">
        <v>145</v>
      </c>
      <c r="F6" s="486" t="s">
        <v>146</v>
      </c>
      <c r="G6" s="486" t="s">
        <v>147</v>
      </c>
      <c r="H6" s="486" t="s">
        <v>132</v>
      </c>
      <c r="I6" s="488" t="s">
        <v>105</v>
      </c>
    </row>
    <row r="7" spans="1:10" ht="81.75" customHeight="1" x14ac:dyDescent="0.2">
      <c r="A7" s="479"/>
      <c r="B7" s="481"/>
      <c r="C7" s="483"/>
      <c r="D7" s="481"/>
      <c r="E7" s="485"/>
      <c r="F7" s="487"/>
      <c r="G7" s="487"/>
      <c r="H7" s="487"/>
      <c r="I7" s="489"/>
    </row>
    <row r="8" spans="1:10" s="161" customFormat="1" ht="12.75" customHeight="1" x14ac:dyDescent="0.2">
      <c r="A8" s="93" t="s">
        <v>33</v>
      </c>
      <c r="B8" s="106"/>
      <c r="C8" s="106"/>
      <c r="D8" s="106"/>
      <c r="E8" s="107"/>
      <c r="F8" s="107"/>
      <c r="G8" s="107"/>
      <c r="H8" s="107"/>
      <c r="I8" s="94"/>
    </row>
    <row r="9" spans="1:10" s="161" customFormat="1" x14ac:dyDescent="0.2">
      <c r="A9" s="162" t="s">
        <v>166</v>
      </c>
      <c r="B9" s="3">
        <v>462549299.61000001</v>
      </c>
      <c r="C9" s="3">
        <v>13755821.5</v>
      </c>
      <c r="D9" s="3">
        <v>358433695.44999999</v>
      </c>
      <c r="E9" s="3">
        <v>5359450.7699999996</v>
      </c>
      <c r="F9" s="3">
        <v>271569</v>
      </c>
      <c r="G9" s="3">
        <v>12608999.35</v>
      </c>
      <c r="H9" s="3">
        <v>257139195.56999999</v>
      </c>
      <c r="I9" s="4">
        <f>B9+SUM(D9:H9)</f>
        <v>1096362209.75</v>
      </c>
    </row>
    <row r="10" spans="1:10" x14ac:dyDescent="0.2">
      <c r="A10" s="51" t="s">
        <v>34</v>
      </c>
      <c r="B10" s="3">
        <f t="shared" ref="B10:I10" si="0">SUM(B11:B13)</f>
        <v>21373041.149999999</v>
      </c>
      <c r="C10" s="3">
        <f t="shared" si="0"/>
        <v>565384.17000000004</v>
      </c>
      <c r="D10" s="3">
        <f t="shared" si="0"/>
        <v>53862166.310000002</v>
      </c>
      <c r="E10" s="3">
        <f t="shared" si="0"/>
        <v>6286916.9500000002</v>
      </c>
      <c r="F10" s="3">
        <f t="shared" si="0"/>
        <v>0</v>
      </c>
      <c r="G10" s="3">
        <f t="shared" si="0"/>
        <v>3478113.1</v>
      </c>
      <c r="H10" s="3">
        <f t="shared" si="0"/>
        <v>-8093765.9600000009</v>
      </c>
      <c r="I10" s="4">
        <f t="shared" si="0"/>
        <v>76906471.549999997</v>
      </c>
    </row>
    <row r="11" spans="1:10" x14ac:dyDescent="0.2">
      <c r="A11" s="51" t="s">
        <v>35</v>
      </c>
      <c r="B11" s="3">
        <v>9637963.75</v>
      </c>
      <c r="C11" s="3"/>
      <c r="D11" s="3"/>
      <c r="E11" s="3"/>
      <c r="F11" s="3"/>
      <c r="G11" s="3">
        <v>1414168.46</v>
      </c>
      <c r="H11" s="3">
        <v>52328389.689999998</v>
      </c>
      <c r="I11" s="4">
        <f>B11+SUM(D11:H11)</f>
        <v>63380521.899999999</v>
      </c>
    </row>
    <row r="12" spans="1:10" x14ac:dyDescent="0.2">
      <c r="A12" s="51" t="s">
        <v>36</v>
      </c>
      <c r="B12" s="3">
        <v>11735077.4</v>
      </c>
      <c r="C12" s="3">
        <v>565384.17000000004</v>
      </c>
      <c r="D12" s="3">
        <v>1712000</v>
      </c>
      <c r="E12" s="3">
        <v>22160.15</v>
      </c>
      <c r="F12" s="3"/>
      <c r="G12" s="3">
        <v>56712.1</v>
      </c>
      <c r="H12" s="3"/>
      <c r="I12" s="4">
        <f>B12+SUM(D12:H12)</f>
        <v>13525949.65</v>
      </c>
    </row>
    <row r="13" spans="1:10" x14ac:dyDescent="0.2">
      <c r="A13" s="51" t="s">
        <v>351</v>
      </c>
      <c r="B13" s="3"/>
      <c r="C13" s="3"/>
      <c r="D13" s="3">
        <v>52150166.310000002</v>
      </c>
      <c r="E13" s="3">
        <v>6264756.7999999998</v>
      </c>
      <c r="F13" s="3"/>
      <c r="G13" s="3">
        <v>2007232.54</v>
      </c>
      <c r="H13" s="3">
        <v>-60422155.649999999</v>
      </c>
      <c r="I13" s="4">
        <f>B13+SUM(D13:H13)</f>
        <v>0</v>
      </c>
    </row>
    <row r="14" spans="1:10" x14ac:dyDescent="0.2">
      <c r="A14" s="51" t="s">
        <v>37</v>
      </c>
      <c r="B14" s="3">
        <f>SUM(B15:B16)</f>
        <v>1678876.8399999999</v>
      </c>
      <c r="C14" s="3">
        <f t="shared" ref="C14:I14" si="1">SUM(C15:C16)</f>
        <v>30809.13</v>
      </c>
      <c r="D14" s="3">
        <f t="shared" si="1"/>
        <v>0</v>
      </c>
      <c r="E14" s="3">
        <f t="shared" si="1"/>
        <v>30959.82</v>
      </c>
      <c r="F14" s="3">
        <f t="shared" si="1"/>
        <v>69606</v>
      </c>
      <c r="G14" s="3">
        <f t="shared" si="1"/>
        <v>415143.94</v>
      </c>
      <c r="H14" s="3">
        <f t="shared" si="1"/>
        <v>47418551.520000003</v>
      </c>
      <c r="I14" s="4">
        <f t="shared" si="1"/>
        <v>49613138.120000005</v>
      </c>
    </row>
    <row r="15" spans="1:10" x14ac:dyDescent="0.2">
      <c r="A15" s="51" t="s">
        <v>38</v>
      </c>
      <c r="B15" s="3">
        <v>46393.88</v>
      </c>
      <c r="C15" s="3"/>
      <c r="D15" s="3"/>
      <c r="E15" s="3">
        <v>30959.82</v>
      </c>
      <c r="F15" s="3">
        <v>69606</v>
      </c>
      <c r="G15" s="3">
        <v>403877.68</v>
      </c>
      <c r="H15" s="3"/>
      <c r="I15" s="4">
        <f>B15+SUM(D15:H15)</f>
        <v>550837.38</v>
      </c>
    </row>
    <row r="16" spans="1:10" x14ac:dyDescent="0.2">
      <c r="A16" s="51" t="s">
        <v>36</v>
      </c>
      <c r="B16" s="3">
        <v>1632482.96</v>
      </c>
      <c r="C16" s="3">
        <v>30809.13</v>
      </c>
      <c r="D16" s="3">
        <v>0</v>
      </c>
      <c r="E16" s="3"/>
      <c r="F16" s="3">
        <v>0</v>
      </c>
      <c r="G16" s="3">
        <v>11266.26</v>
      </c>
      <c r="H16" s="3">
        <v>47418551.520000003</v>
      </c>
      <c r="I16" s="4">
        <f>B16+SUM(D16:H16)</f>
        <v>49062300.740000002</v>
      </c>
    </row>
    <row r="17" spans="1:9" x14ac:dyDescent="0.2">
      <c r="A17" s="162" t="s">
        <v>167</v>
      </c>
      <c r="B17" s="3">
        <f t="shared" ref="B17:I17" si="2">B9+B10-B14</f>
        <v>482243463.92000002</v>
      </c>
      <c r="C17" s="3">
        <f t="shared" si="2"/>
        <v>14290396.539999999</v>
      </c>
      <c r="D17" s="3">
        <f t="shared" si="2"/>
        <v>412295861.75999999</v>
      </c>
      <c r="E17" s="3">
        <f t="shared" si="2"/>
        <v>11615407.899999999</v>
      </c>
      <c r="F17" s="3">
        <f t="shared" si="2"/>
        <v>201963</v>
      </c>
      <c r="G17" s="3">
        <f t="shared" si="2"/>
        <v>15671968.51</v>
      </c>
      <c r="H17" s="3">
        <f t="shared" si="2"/>
        <v>201626878.08999997</v>
      </c>
      <c r="I17" s="4">
        <f t="shared" si="2"/>
        <v>1123655543.1799998</v>
      </c>
    </row>
    <row r="18" spans="1:9" x14ac:dyDescent="0.2">
      <c r="A18" s="108" t="s">
        <v>254</v>
      </c>
      <c r="B18" s="109"/>
      <c r="C18" s="109"/>
      <c r="D18" s="109"/>
      <c r="E18" s="109"/>
      <c r="F18" s="109"/>
      <c r="G18" s="109"/>
      <c r="H18" s="109"/>
      <c r="I18" s="110"/>
    </row>
    <row r="19" spans="1:9" x14ac:dyDescent="0.2">
      <c r="A19" s="162" t="s">
        <v>166</v>
      </c>
      <c r="B19" s="3">
        <v>7109343.4800000004</v>
      </c>
      <c r="C19" s="3">
        <v>0</v>
      </c>
      <c r="D19" s="3">
        <v>158256355.88999999</v>
      </c>
      <c r="E19" s="3">
        <v>3886582.8</v>
      </c>
      <c r="F19" s="3">
        <v>271325.5</v>
      </c>
      <c r="G19" s="3">
        <v>12100165.57</v>
      </c>
      <c r="H19" s="3">
        <v>0</v>
      </c>
      <c r="I19" s="4">
        <f>B19+SUM(D19:H19)</f>
        <v>181623773.23999998</v>
      </c>
    </row>
    <row r="20" spans="1:9" x14ac:dyDescent="0.2">
      <c r="A20" s="51" t="s">
        <v>34</v>
      </c>
      <c r="B20" s="3">
        <f>SUM(B21:B23)</f>
        <v>396186.57</v>
      </c>
      <c r="C20" s="3">
        <f t="shared" ref="C20:I20" si="3">SUM(C21:C23)</f>
        <v>0</v>
      </c>
      <c r="D20" s="3">
        <f t="shared" si="3"/>
        <v>12074056.25</v>
      </c>
      <c r="E20" s="3">
        <f t="shared" si="3"/>
        <v>647999.74</v>
      </c>
      <c r="F20" s="3">
        <f t="shared" si="3"/>
        <v>243.5</v>
      </c>
      <c r="G20" s="3">
        <f t="shared" si="3"/>
        <v>3119006</v>
      </c>
      <c r="H20" s="3">
        <f t="shared" si="3"/>
        <v>0</v>
      </c>
      <c r="I20" s="4">
        <f t="shared" si="3"/>
        <v>16237492.060000001</v>
      </c>
    </row>
    <row r="21" spans="1:9" x14ac:dyDescent="0.2">
      <c r="A21" s="51" t="s">
        <v>43</v>
      </c>
      <c r="B21" s="3">
        <v>396186.57</v>
      </c>
      <c r="C21" s="3"/>
      <c r="D21" s="3">
        <v>12074056.25</v>
      </c>
      <c r="E21" s="3">
        <v>625839.59</v>
      </c>
      <c r="F21" s="3">
        <v>243.5</v>
      </c>
      <c r="G21" s="3">
        <v>199242.98</v>
      </c>
      <c r="H21" s="3"/>
      <c r="I21" s="4">
        <f>B21+SUM(D21:H21)</f>
        <v>13295568.890000001</v>
      </c>
    </row>
    <row r="22" spans="1:9" x14ac:dyDescent="0.2">
      <c r="A22" s="51" t="s">
        <v>36</v>
      </c>
      <c r="B22" s="3"/>
      <c r="C22" s="3"/>
      <c r="D22" s="3">
        <v>0</v>
      </c>
      <c r="E22" s="3">
        <v>22160.15</v>
      </c>
      <c r="F22" s="3"/>
      <c r="G22" s="3">
        <v>2919763.02</v>
      </c>
      <c r="H22" s="3"/>
      <c r="I22" s="4">
        <f>B22+SUM(D22:H22)</f>
        <v>2941923.17</v>
      </c>
    </row>
    <row r="23" spans="1:9" x14ac:dyDescent="0.2">
      <c r="A23" s="51" t="s">
        <v>351</v>
      </c>
      <c r="B23" s="3"/>
      <c r="C23" s="3"/>
      <c r="D23" s="3"/>
      <c r="E23" s="3"/>
      <c r="F23" s="3"/>
      <c r="G23" s="3"/>
      <c r="H23" s="3"/>
      <c r="I23" s="4">
        <f>B23+SUM(D23:H23)</f>
        <v>0</v>
      </c>
    </row>
    <row r="24" spans="1:9" x14ac:dyDescent="0.2">
      <c r="A24" s="51" t="s">
        <v>37</v>
      </c>
      <c r="B24" s="3">
        <f>SUM(B25:B26)</f>
        <v>0</v>
      </c>
      <c r="C24" s="3">
        <f t="shared" ref="C24:I24" si="4">SUM(C25:C26)</f>
        <v>0</v>
      </c>
      <c r="D24" s="3">
        <f t="shared" si="4"/>
        <v>0</v>
      </c>
      <c r="E24" s="3">
        <f t="shared" si="4"/>
        <v>30959.82</v>
      </c>
      <c r="F24" s="3">
        <f t="shared" si="4"/>
        <v>69606</v>
      </c>
      <c r="G24" s="3">
        <f t="shared" si="4"/>
        <v>415143.94</v>
      </c>
      <c r="H24" s="3">
        <f t="shared" si="4"/>
        <v>0</v>
      </c>
      <c r="I24" s="4">
        <f t="shared" si="4"/>
        <v>515709.76</v>
      </c>
    </row>
    <row r="25" spans="1:9" x14ac:dyDescent="0.2">
      <c r="A25" s="51" t="s">
        <v>38</v>
      </c>
      <c r="B25" s="3"/>
      <c r="C25" s="3"/>
      <c r="D25" s="3"/>
      <c r="E25" s="3">
        <v>30959.82</v>
      </c>
      <c r="F25" s="3">
        <v>69606</v>
      </c>
      <c r="G25" s="3">
        <v>403877.68</v>
      </c>
      <c r="H25" s="3"/>
      <c r="I25" s="4">
        <f>B25+SUM(D25:H25)</f>
        <v>504443.5</v>
      </c>
    </row>
    <row r="26" spans="1:9" x14ac:dyDescent="0.2">
      <c r="A26" s="51" t="s">
        <v>36</v>
      </c>
      <c r="B26" s="3"/>
      <c r="C26" s="3"/>
      <c r="D26" s="3">
        <v>0</v>
      </c>
      <c r="E26" s="3"/>
      <c r="F26" s="3">
        <v>0</v>
      </c>
      <c r="G26" s="3">
        <v>11266.26</v>
      </c>
      <c r="H26" s="3"/>
      <c r="I26" s="4">
        <f>B26+SUM(D26:H26)</f>
        <v>11266.26</v>
      </c>
    </row>
    <row r="27" spans="1:9" x14ac:dyDescent="0.2">
      <c r="A27" s="162" t="s">
        <v>167</v>
      </c>
      <c r="B27" s="3">
        <f>B19+B20-B24</f>
        <v>7505530.0500000007</v>
      </c>
      <c r="C27" s="3">
        <f t="shared" ref="C27:I27" si="5">C19+C20-C24</f>
        <v>0</v>
      </c>
      <c r="D27" s="3">
        <f t="shared" si="5"/>
        <v>170330412.13999999</v>
      </c>
      <c r="E27" s="3">
        <f t="shared" si="5"/>
        <v>4503622.72</v>
      </c>
      <c r="F27" s="3">
        <f t="shared" si="5"/>
        <v>201963</v>
      </c>
      <c r="G27" s="3">
        <f t="shared" si="5"/>
        <v>14804027.630000001</v>
      </c>
      <c r="H27" s="3">
        <f t="shared" si="5"/>
        <v>0</v>
      </c>
      <c r="I27" s="4">
        <f t="shared" si="5"/>
        <v>197345555.53999999</v>
      </c>
    </row>
    <row r="28" spans="1:9" x14ac:dyDescent="0.2">
      <c r="A28" s="108" t="s">
        <v>259</v>
      </c>
      <c r="B28" s="109"/>
      <c r="C28" s="109"/>
      <c r="D28" s="109"/>
      <c r="E28" s="109"/>
      <c r="F28" s="109"/>
      <c r="G28" s="109"/>
      <c r="H28" s="109"/>
      <c r="I28" s="110"/>
    </row>
    <row r="29" spans="1:9" x14ac:dyDescent="0.2">
      <c r="A29" s="162" t="s">
        <v>166</v>
      </c>
      <c r="B29" s="3">
        <v>0</v>
      </c>
      <c r="C29" s="3">
        <v>0</v>
      </c>
      <c r="D29" s="3"/>
      <c r="E29" s="3"/>
      <c r="F29" s="3"/>
      <c r="G29" s="3"/>
      <c r="H29" s="3"/>
      <c r="I29" s="4">
        <f>B29+SUM(D29:H29)</f>
        <v>0</v>
      </c>
    </row>
    <row r="30" spans="1:9" x14ac:dyDescent="0.2">
      <c r="A30" s="51" t="s">
        <v>51</v>
      </c>
      <c r="B30" s="3">
        <v>0</v>
      </c>
      <c r="C30" s="3">
        <v>0</v>
      </c>
      <c r="D30" s="3"/>
      <c r="E30" s="3"/>
      <c r="F30" s="3"/>
      <c r="G30" s="3"/>
      <c r="H30" s="3"/>
      <c r="I30" s="4">
        <f>B30+SUM(D30:H30)</f>
        <v>0</v>
      </c>
    </row>
    <row r="31" spans="1:9" x14ac:dyDescent="0.2">
      <c r="A31" s="51" t="s">
        <v>55</v>
      </c>
      <c r="B31" s="20">
        <v>0</v>
      </c>
      <c r="C31" s="20">
        <v>0</v>
      </c>
      <c r="D31" s="20"/>
      <c r="E31" s="20"/>
      <c r="F31" s="20"/>
      <c r="G31" s="20"/>
      <c r="H31" s="20"/>
      <c r="I31" s="4">
        <f>B31+SUM(D31:H31)</f>
        <v>0</v>
      </c>
    </row>
    <row r="32" spans="1:9" x14ac:dyDescent="0.2">
      <c r="A32" s="162" t="s">
        <v>167</v>
      </c>
      <c r="B32" s="111">
        <f>B29+B30-B31</f>
        <v>0</v>
      </c>
      <c r="C32" s="111">
        <f>C29+C30-C31</f>
        <v>0</v>
      </c>
      <c r="D32" s="111">
        <f t="shared" ref="D32:H32" si="6">D29+D30-D31</f>
        <v>0</v>
      </c>
      <c r="E32" s="111">
        <f t="shared" si="6"/>
        <v>0</v>
      </c>
      <c r="F32" s="111">
        <f t="shared" si="6"/>
        <v>0</v>
      </c>
      <c r="G32" s="111">
        <f t="shared" si="6"/>
        <v>0</v>
      </c>
      <c r="H32" s="111">
        <f t="shared" si="6"/>
        <v>0</v>
      </c>
      <c r="I32" s="112">
        <f>I29+I30-I31</f>
        <v>0</v>
      </c>
    </row>
    <row r="33" spans="1:9" x14ac:dyDescent="0.2">
      <c r="A33" s="108" t="s">
        <v>45</v>
      </c>
      <c r="B33" s="113"/>
      <c r="C33" s="113"/>
      <c r="D33" s="113"/>
      <c r="E33" s="113"/>
      <c r="F33" s="113"/>
      <c r="G33" s="113"/>
      <c r="H33" s="113"/>
      <c r="I33" s="110"/>
    </row>
    <row r="34" spans="1:9" x14ac:dyDescent="0.2">
      <c r="A34" s="114" t="s">
        <v>166</v>
      </c>
      <c r="B34" s="115">
        <f>B9-B19-B29</f>
        <v>455439956.13</v>
      </c>
      <c r="C34" s="115">
        <f t="shared" ref="C34:I34" si="7">C9-C19-C29</f>
        <v>13755821.5</v>
      </c>
      <c r="D34" s="115">
        <f t="shared" si="7"/>
        <v>200177339.56</v>
      </c>
      <c r="E34" s="115">
        <f t="shared" si="7"/>
        <v>1472867.9699999997</v>
      </c>
      <c r="F34" s="115">
        <f t="shared" si="7"/>
        <v>243.5</v>
      </c>
      <c r="G34" s="115">
        <f t="shared" si="7"/>
        <v>508833.77999999933</v>
      </c>
      <c r="H34" s="115">
        <f t="shared" si="7"/>
        <v>257139195.56999999</v>
      </c>
      <c r="I34" s="116">
        <f t="shared" si="7"/>
        <v>914738436.50999999</v>
      </c>
    </row>
    <row r="35" spans="1:9" ht="13.5" thickBot="1" x14ac:dyDescent="0.25">
      <c r="A35" s="117" t="s">
        <v>167</v>
      </c>
      <c r="B35" s="118">
        <f>B17-B27-B32</f>
        <v>474737933.87</v>
      </c>
      <c r="C35" s="118">
        <f t="shared" ref="C35:H35" si="8">C17-C27-C32</f>
        <v>14290396.539999999</v>
      </c>
      <c r="D35" s="118">
        <f t="shared" si="8"/>
        <v>241965449.62</v>
      </c>
      <c r="E35" s="118">
        <f t="shared" si="8"/>
        <v>7111785.1799999988</v>
      </c>
      <c r="F35" s="118">
        <f t="shared" si="8"/>
        <v>0</v>
      </c>
      <c r="G35" s="118">
        <f>ROUND(G17-G27-G32,"2")</f>
        <v>867940.88</v>
      </c>
      <c r="H35" s="118">
        <f t="shared" si="8"/>
        <v>201626878.08999997</v>
      </c>
      <c r="I35" s="119">
        <f>I17-I27-I32</f>
        <v>926309987.63999987</v>
      </c>
    </row>
    <row r="36" spans="1:9" x14ac:dyDescent="0.2">
      <c r="A36" s="1"/>
      <c r="B36" s="120"/>
      <c r="C36" s="120"/>
      <c r="D36" s="120"/>
      <c r="E36" s="120"/>
      <c r="F36" s="120"/>
      <c r="G36" s="120"/>
      <c r="H36" s="120"/>
      <c r="I36" s="120"/>
    </row>
    <row r="37" spans="1:9" ht="15" x14ac:dyDescent="0.25">
      <c r="A37" s="95" t="s">
        <v>342</v>
      </c>
      <c r="B37" s="121"/>
    </row>
    <row r="38" spans="1:9" ht="13.5" thickBot="1" x14ac:dyDescent="0.25">
      <c r="A38" s="1"/>
      <c r="B38" s="1"/>
    </row>
    <row r="39" spans="1:9" ht="21.75" customHeight="1" x14ac:dyDescent="0.2">
      <c r="A39" s="490" t="s">
        <v>253</v>
      </c>
      <c r="B39" s="491"/>
      <c r="C39" s="496" t="s">
        <v>256</v>
      </c>
    </row>
    <row r="40" spans="1:9" ht="13.5" customHeight="1" x14ac:dyDescent="0.2">
      <c r="A40" s="492"/>
      <c r="B40" s="493"/>
      <c r="C40" s="497"/>
    </row>
    <row r="41" spans="1:9" ht="29.25" customHeight="1" x14ac:dyDescent="0.2">
      <c r="A41" s="494"/>
      <c r="B41" s="495"/>
      <c r="C41" s="498"/>
    </row>
    <row r="42" spans="1:9" x14ac:dyDescent="0.2">
      <c r="A42" s="122" t="s">
        <v>33</v>
      </c>
      <c r="B42" s="123"/>
      <c r="C42" s="94"/>
    </row>
    <row r="43" spans="1:9" x14ac:dyDescent="0.2">
      <c r="A43" s="130" t="s">
        <v>166</v>
      </c>
      <c r="B43" s="124"/>
      <c r="C43" s="125">
        <v>2275246.86</v>
      </c>
    </row>
    <row r="44" spans="1:9" x14ac:dyDescent="0.2">
      <c r="A44" s="122" t="s">
        <v>34</v>
      </c>
      <c r="B44" s="126"/>
      <c r="C44" s="127">
        <f>SUM(C45:C46)</f>
        <v>157534.70000000001</v>
      </c>
    </row>
    <row r="45" spans="1:9" x14ac:dyDescent="0.2">
      <c r="A45" s="93" t="s">
        <v>35</v>
      </c>
      <c r="B45" s="94"/>
      <c r="C45" s="26">
        <v>157534.70000000001</v>
      </c>
    </row>
    <row r="46" spans="1:9" x14ac:dyDescent="0.2">
      <c r="A46" s="93" t="s">
        <v>36</v>
      </c>
      <c r="B46" s="94"/>
      <c r="C46" s="26"/>
    </row>
    <row r="47" spans="1:9" x14ac:dyDescent="0.2">
      <c r="A47" s="122" t="s">
        <v>37</v>
      </c>
      <c r="B47" s="126"/>
      <c r="C47" s="127">
        <f>SUM(C48:C49)</f>
        <v>0</v>
      </c>
    </row>
    <row r="48" spans="1:9" x14ac:dyDescent="0.2">
      <c r="A48" s="93" t="s">
        <v>38</v>
      </c>
      <c r="B48" s="94"/>
      <c r="C48" s="26"/>
    </row>
    <row r="49" spans="1:3" x14ac:dyDescent="0.2">
      <c r="A49" s="93" t="s">
        <v>36</v>
      </c>
      <c r="B49" s="94"/>
      <c r="C49" s="26"/>
    </row>
    <row r="50" spans="1:3" x14ac:dyDescent="0.2">
      <c r="A50" s="163" t="s">
        <v>167</v>
      </c>
      <c r="B50" s="128"/>
      <c r="C50" s="127">
        <f>C43+C44-C47</f>
        <v>2432781.56</v>
      </c>
    </row>
    <row r="51" spans="1:3" x14ac:dyDescent="0.2">
      <c r="A51" s="122" t="s">
        <v>254</v>
      </c>
      <c r="B51" s="123"/>
      <c r="C51" s="94"/>
    </row>
    <row r="52" spans="1:3" x14ac:dyDescent="0.2">
      <c r="A52" s="130" t="s">
        <v>166</v>
      </c>
      <c r="B52" s="124"/>
      <c r="C52" s="125">
        <v>2229424.16</v>
      </c>
    </row>
    <row r="53" spans="1:3" x14ac:dyDescent="0.2">
      <c r="A53" s="122" t="s">
        <v>34</v>
      </c>
      <c r="B53" s="126"/>
      <c r="C53" s="127">
        <f>SUM(C54:C55)</f>
        <v>166633.26</v>
      </c>
    </row>
    <row r="54" spans="1:3" x14ac:dyDescent="0.2">
      <c r="A54" s="93" t="s">
        <v>43</v>
      </c>
      <c r="B54" s="94"/>
      <c r="C54" s="26">
        <v>34093.760000000002</v>
      </c>
    </row>
    <row r="55" spans="1:3" x14ac:dyDescent="0.2">
      <c r="A55" s="93" t="s">
        <v>36</v>
      </c>
      <c r="B55" s="94"/>
      <c r="C55" s="26">
        <v>132539.5</v>
      </c>
    </row>
    <row r="56" spans="1:3" x14ac:dyDescent="0.2">
      <c r="A56" s="122" t="s">
        <v>37</v>
      </c>
      <c r="B56" s="126"/>
      <c r="C56" s="127">
        <f>SUM(C57:C58)</f>
        <v>0</v>
      </c>
    </row>
    <row r="57" spans="1:3" x14ac:dyDescent="0.2">
      <c r="A57" s="93" t="s">
        <v>38</v>
      </c>
      <c r="B57" s="94"/>
      <c r="C57" s="26"/>
    </row>
    <row r="58" spans="1:3" x14ac:dyDescent="0.2">
      <c r="A58" s="90" t="s">
        <v>36</v>
      </c>
      <c r="B58" s="91"/>
      <c r="C58" s="27"/>
    </row>
    <row r="59" spans="1:3" x14ac:dyDescent="0.2">
      <c r="A59" s="93" t="s">
        <v>167</v>
      </c>
      <c r="B59" s="94"/>
      <c r="C59" s="129">
        <f>C52+C53-C56</f>
        <v>2396057.42</v>
      </c>
    </row>
    <row r="60" spans="1:3" x14ac:dyDescent="0.2">
      <c r="A60" s="164" t="s">
        <v>259</v>
      </c>
      <c r="B60" s="165"/>
      <c r="C60" s="94"/>
    </row>
    <row r="61" spans="1:3" x14ac:dyDescent="0.2">
      <c r="A61" s="130" t="s">
        <v>166</v>
      </c>
      <c r="B61" s="124"/>
      <c r="C61" s="125"/>
    </row>
    <row r="62" spans="1:3" x14ac:dyDescent="0.2">
      <c r="A62" s="93" t="s">
        <v>51</v>
      </c>
      <c r="B62" s="94"/>
      <c r="C62" s="26"/>
    </row>
    <row r="63" spans="1:3" x14ac:dyDescent="0.2">
      <c r="A63" s="93" t="s">
        <v>55</v>
      </c>
      <c r="B63" s="94"/>
      <c r="C63" s="26"/>
    </row>
    <row r="64" spans="1:3" x14ac:dyDescent="0.2">
      <c r="A64" s="93" t="s">
        <v>167</v>
      </c>
      <c r="B64" s="94"/>
      <c r="C64" s="26">
        <f>C61+C62-C63</f>
        <v>0</v>
      </c>
    </row>
    <row r="65" spans="1:5" x14ac:dyDescent="0.2">
      <c r="A65" s="122" t="s">
        <v>45</v>
      </c>
      <c r="B65" s="123"/>
      <c r="C65" s="94"/>
    </row>
    <row r="66" spans="1:5" x14ac:dyDescent="0.2">
      <c r="A66" s="130" t="s">
        <v>166</v>
      </c>
      <c r="B66" s="124"/>
      <c r="C66" s="125">
        <f>C43-C52-C61</f>
        <v>45822.699999999721</v>
      </c>
    </row>
    <row r="67" spans="1:5" ht="13.5" thickBot="1" x14ac:dyDescent="0.25">
      <c r="A67" s="131" t="s">
        <v>167</v>
      </c>
      <c r="B67" s="132"/>
      <c r="C67" s="133">
        <f>ROUND(C50-C59-C64,"2")</f>
        <v>36724.14</v>
      </c>
    </row>
    <row r="75" spans="1:5" ht="15" x14ac:dyDescent="0.25">
      <c r="A75" s="468" t="s">
        <v>341</v>
      </c>
      <c r="B75" s="468"/>
      <c r="C75" s="468"/>
      <c r="D75" s="468"/>
      <c r="E75" s="468"/>
    </row>
    <row r="76" spans="1:5" ht="13.5" thickBot="1" x14ac:dyDescent="0.25">
      <c r="A76" s="166"/>
      <c r="B76" s="167"/>
      <c r="C76" s="167"/>
      <c r="D76" s="167"/>
      <c r="E76" s="167"/>
    </row>
    <row r="77" spans="1:5" ht="141" thickBot="1" x14ac:dyDescent="0.25">
      <c r="A77" s="168" t="s">
        <v>108</v>
      </c>
      <c r="B77" s="169" t="s">
        <v>261</v>
      </c>
      <c r="C77" s="169" t="s">
        <v>262</v>
      </c>
      <c r="D77" s="169" t="s">
        <v>263</v>
      </c>
      <c r="E77" s="170" t="s">
        <v>237</v>
      </c>
    </row>
    <row r="78" spans="1:5" ht="13.5" thickBot="1" x14ac:dyDescent="0.25">
      <c r="A78" s="171" t="s">
        <v>33</v>
      </c>
      <c r="B78" s="172"/>
      <c r="C78" s="172"/>
      <c r="D78" s="172"/>
      <c r="E78" s="173"/>
    </row>
    <row r="79" spans="1:5" ht="25.5" x14ac:dyDescent="0.2">
      <c r="A79" s="174" t="s">
        <v>405</v>
      </c>
      <c r="B79" s="175"/>
      <c r="C79" s="175"/>
      <c r="D79" s="175"/>
      <c r="E79" s="176">
        <f>B79+C79+D79</f>
        <v>0</v>
      </c>
    </row>
    <row r="80" spans="1:5" x14ac:dyDescent="0.2">
      <c r="A80" s="177" t="s">
        <v>51</v>
      </c>
      <c r="B80" s="178">
        <f>SUM(B81:B82)</f>
        <v>0</v>
      </c>
      <c r="C80" s="178">
        <f>SUM(C81:C82)</f>
        <v>0</v>
      </c>
      <c r="D80" s="178">
        <f>SUM(D81:D82)</f>
        <v>0</v>
      </c>
      <c r="E80" s="179">
        <f>SUM(E81:E82)</f>
        <v>0</v>
      </c>
    </row>
    <row r="81" spans="1:5" x14ac:dyDescent="0.2">
      <c r="A81" s="180" t="s">
        <v>243</v>
      </c>
      <c r="B81" s="181"/>
      <c r="C81" s="181"/>
      <c r="D81" s="181"/>
      <c r="E81" s="182">
        <f>B81+C81+D81</f>
        <v>0</v>
      </c>
    </row>
    <row r="82" spans="1:5" x14ac:dyDescent="0.2">
      <c r="A82" s="180" t="s">
        <v>264</v>
      </c>
      <c r="B82" s="181"/>
      <c r="C82" s="181"/>
      <c r="D82" s="181"/>
      <c r="E82" s="182">
        <f>B82+C82+D82</f>
        <v>0</v>
      </c>
    </row>
    <row r="83" spans="1:5" x14ac:dyDescent="0.2">
      <c r="A83" s="177" t="s">
        <v>55</v>
      </c>
      <c r="B83" s="178">
        <f>SUM(B84:B86)</f>
        <v>0</v>
      </c>
      <c r="C83" s="178">
        <f>SUM(C84:C86)</f>
        <v>0</v>
      </c>
      <c r="D83" s="178">
        <f>SUM(D84:D86)</f>
        <v>0</v>
      </c>
      <c r="E83" s="179">
        <f>SUM(E84:E86)</f>
        <v>0</v>
      </c>
    </row>
    <row r="84" spans="1:5" x14ac:dyDescent="0.2">
      <c r="A84" s="180" t="s">
        <v>244</v>
      </c>
      <c r="B84" s="181"/>
      <c r="C84" s="181"/>
      <c r="D84" s="181"/>
      <c r="E84" s="182">
        <f>B84+C84+D84</f>
        <v>0</v>
      </c>
    </row>
    <row r="85" spans="1:5" x14ac:dyDescent="0.2">
      <c r="A85" s="180" t="s">
        <v>245</v>
      </c>
      <c r="B85" s="181"/>
      <c r="C85" s="181"/>
      <c r="D85" s="181"/>
      <c r="E85" s="182">
        <f>B85+C85+D85</f>
        <v>0</v>
      </c>
    </row>
    <row r="86" spans="1:5" x14ac:dyDescent="0.2">
      <c r="A86" s="183" t="s">
        <v>265</v>
      </c>
      <c r="B86" s="181"/>
      <c r="C86" s="181"/>
      <c r="D86" s="181"/>
      <c r="E86" s="182">
        <f>B86+C86+D86</f>
        <v>0</v>
      </c>
    </row>
    <row r="87" spans="1:5" ht="26.25" thickBot="1" x14ac:dyDescent="0.25">
      <c r="A87" s="184" t="s">
        <v>395</v>
      </c>
      <c r="B87" s="185">
        <f>B79+B80-B83</f>
        <v>0</v>
      </c>
      <c r="C87" s="185">
        <f>C79+C80-C83</f>
        <v>0</v>
      </c>
      <c r="D87" s="185">
        <f>D79+D80-D83</f>
        <v>0</v>
      </c>
      <c r="E87" s="186">
        <f>E79+E80-E83</f>
        <v>0</v>
      </c>
    </row>
    <row r="88" spans="1:5" ht="13.5" thickBot="1" x14ac:dyDescent="0.25">
      <c r="A88" s="187" t="s">
        <v>246</v>
      </c>
      <c r="B88" s="167"/>
      <c r="C88" s="167"/>
      <c r="D88" s="167"/>
      <c r="E88" s="188"/>
    </row>
    <row r="89" spans="1:5" x14ac:dyDescent="0.2">
      <c r="A89" s="174" t="s">
        <v>396</v>
      </c>
      <c r="B89" s="175"/>
      <c r="C89" s="175"/>
      <c r="D89" s="175"/>
      <c r="E89" s="176">
        <f>B89+C89+D89</f>
        <v>0</v>
      </c>
    </row>
    <row r="90" spans="1:5" x14ac:dyDescent="0.2">
      <c r="A90" s="177" t="s">
        <v>51</v>
      </c>
      <c r="B90" s="189"/>
      <c r="C90" s="189"/>
      <c r="D90" s="189"/>
      <c r="E90" s="179">
        <f>SUM(B90:D90)</f>
        <v>0</v>
      </c>
    </row>
    <row r="91" spans="1:5" x14ac:dyDescent="0.2">
      <c r="A91" s="177" t="s">
        <v>55</v>
      </c>
      <c r="B91" s="189"/>
      <c r="C91" s="189"/>
      <c r="D91" s="189"/>
      <c r="E91" s="179">
        <f>SUM(B91:D91)</f>
        <v>0</v>
      </c>
    </row>
    <row r="92" spans="1:5" ht="13.5" thickBot="1" x14ac:dyDescent="0.25">
      <c r="A92" s="184" t="s">
        <v>397</v>
      </c>
      <c r="B92" s="185">
        <f>B89+B90-B91</f>
        <v>0</v>
      </c>
      <c r="C92" s="185">
        <f>C89+C90-C91</f>
        <v>0</v>
      </c>
      <c r="D92" s="185">
        <f>D89+D90-D91</f>
        <v>0</v>
      </c>
      <c r="E92" s="186">
        <f>E89+E90-E91</f>
        <v>0</v>
      </c>
    </row>
    <row r="93" spans="1:5" ht="13.5" thickBot="1" x14ac:dyDescent="0.25">
      <c r="A93" s="190" t="s">
        <v>45</v>
      </c>
      <c r="B93" s="191"/>
      <c r="C93" s="191"/>
      <c r="D93" s="191"/>
      <c r="E93" s="192"/>
    </row>
    <row r="94" spans="1:5" x14ac:dyDescent="0.2">
      <c r="A94" s="134" t="s">
        <v>166</v>
      </c>
      <c r="B94" s="175">
        <f>B79-B89</f>
        <v>0</v>
      </c>
      <c r="C94" s="175">
        <f>C79-C89</f>
        <v>0</v>
      </c>
      <c r="D94" s="175">
        <f>D79-D89</f>
        <v>0</v>
      </c>
      <c r="E94" s="175">
        <f>E79-E89</f>
        <v>0</v>
      </c>
    </row>
    <row r="95" spans="1:5" ht="13.5" thickBot="1" x14ac:dyDescent="0.25">
      <c r="A95" s="135" t="s">
        <v>167</v>
      </c>
      <c r="B95" s="193">
        <f>B87-B92</f>
        <v>0</v>
      </c>
      <c r="C95" s="193">
        <f>C87-C92</f>
        <v>0</v>
      </c>
      <c r="D95" s="193">
        <f>D87-D92</f>
        <v>0</v>
      </c>
      <c r="E95" s="193">
        <f>E87-E92</f>
        <v>0</v>
      </c>
    </row>
    <row r="100" spans="1:9" ht="48" customHeight="1" x14ac:dyDescent="0.25">
      <c r="A100" s="465" t="s">
        <v>340</v>
      </c>
      <c r="B100" s="465"/>
      <c r="C100" s="465"/>
      <c r="D100" s="465"/>
    </row>
    <row r="101" spans="1:9" ht="13.5" thickBot="1" x14ac:dyDescent="0.25">
      <c r="A101" s="466"/>
      <c r="B101" s="467"/>
      <c r="C101" s="467"/>
    </row>
    <row r="102" spans="1:9" x14ac:dyDescent="0.2">
      <c r="A102" s="136" t="s">
        <v>26</v>
      </c>
      <c r="B102" s="137" t="s">
        <v>166</v>
      </c>
      <c r="C102" s="137" t="s">
        <v>167</v>
      </c>
      <c r="D102" s="138" t="s">
        <v>149</v>
      </c>
    </row>
    <row r="103" spans="1:9" x14ac:dyDescent="0.2">
      <c r="A103" s="2" t="s">
        <v>266</v>
      </c>
      <c r="B103" s="3">
        <v>0</v>
      </c>
      <c r="C103" s="3">
        <v>0</v>
      </c>
      <c r="D103" s="30" t="s">
        <v>419</v>
      </c>
    </row>
    <row r="104" spans="1:9" x14ac:dyDescent="0.2">
      <c r="A104" s="5" t="s">
        <v>134</v>
      </c>
      <c r="B104" s="6"/>
      <c r="C104" s="6"/>
      <c r="D104" s="31"/>
    </row>
    <row r="105" spans="1:9" ht="13.5" thickBot="1" x14ac:dyDescent="0.25">
      <c r="A105" s="7" t="s">
        <v>107</v>
      </c>
      <c r="B105" s="8">
        <v>0</v>
      </c>
      <c r="C105" s="9">
        <v>0</v>
      </c>
      <c r="D105" s="32" t="s">
        <v>419</v>
      </c>
    </row>
    <row r="108" spans="1:9" ht="15" x14ac:dyDescent="0.25">
      <c r="A108" s="465" t="s">
        <v>339</v>
      </c>
      <c r="B108" s="468"/>
      <c r="C108" s="468"/>
      <c r="D108" s="469"/>
      <c r="E108" s="469"/>
      <c r="F108" s="469"/>
      <c r="G108" s="469"/>
    </row>
    <row r="109" spans="1:9" ht="13.5" thickBot="1" x14ac:dyDescent="0.25">
      <c r="A109" s="466"/>
      <c r="B109" s="467"/>
      <c r="C109" s="467"/>
    </row>
    <row r="110" spans="1:9" ht="13.5" customHeight="1" x14ac:dyDescent="0.2">
      <c r="A110" s="470"/>
      <c r="B110" s="139" t="s">
        <v>267</v>
      </c>
      <c r="C110" s="140"/>
      <c r="D110" s="140"/>
      <c r="E110" s="140"/>
      <c r="F110" s="141"/>
      <c r="G110" s="472" t="s">
        <v>268</v>
      </c>
      <c r="H110" s="473"/>
      <c r="I110" s="474"/>
    </row>
    <row r="111" spans="1:9" ht="38.25" x14ac:dyDescent="0.2">
      <c r="A111" s="471"/>
      <c r="B111" s="142" t="s">
        <v>144</v>
      </c>
      <c r="C111" s="143" t="s">
        <v>322</v>
      </c>
      <c r="D111" s="143" t="s">
        <v>157</v>
      </c>
      <c r="E111" s="143" t="s">
        <v>129</v>
      </c>
      <c r="F111" s="144" t="s">
        <v>372</v>
      </c>
      <c r="G111" s="145" t="s">
        <v>64</v>
      </c>
      <c r="H111" s="146" t="s">
        <v>362</v>
      </c>
      <c r="I111" s="147" t="s">
        <v>39</v>
      </c>
    </row>
    <row r="112" spans="1:9" x14ac:dyDescent="0.2">
      <c r="A112" s="148" t="s">
        <v>166</v>
      </c>
      <c r="B112" s="149"/>
      <c r="C112" s="111">
        <v>0</v>
      </c>
      <c r="D112" s="111"/>
      <c r="E112" s="194">
        <v>3673514.34</v>
      </c>
      <c r="F112" s="195"/>
      <c r="G112" s="196"/>
      <c r="H112" s="111"/>
      <c r="I112" s="150"/>
    </row>
    <row r="113" spans="1:9" ht="38.25" x14ac:dyDescent="0.2">
      <c r="A113" s="197" t="s">
        <v>376</v>
      </c>
      <c r="B113" s="10"/>
      <c r="C113" s="11">
        <v>0</v>
      </c>
      <c r="D113" s="11"/>
      <c r="E113" s="194">
        <v>190017.81</v>
      </c>
      <c r="F113" s="195"/>
      <c r="G113" s="196"/>
      <c r="H113" s="11"/>
      <c r="I113" s="12"/>
    </row>
    <row r="114" spans="1:9" ht="39" thickBot="1" x14ac:dyDescent="0.25">
      <c r="A114" s="198" t="s">
        <v>377</v>
      </c>
      <c r="B114" s="13"/>
      <c r="C114" s="14">
        <v>0</v>
      </c>
      <c r="D114" s="14"/>
      <c r="E114" s="199"/>
      <c r="F114" s="200"/>
      <c r="G114" s="201"/>
      <c r="H114" s="14"/>
      <c r="I114" s="15"/>
    </row>
    <row r="115" spans="1:9" ht="13.5" thickBot="1" x14ac:dyDescent="0.25">
      <c r="A115" s="151" t="s">
        <v>167</v>
      </c>
      <c r="B115" s="152">
        <f t="shared" ref="B115:I115" si="9">B112+B113-B114</f>
        <v>0</v>
      </c>
      <c r="C115" s="153">
        <f t="shared" si="9"/>
        <v>0</v>
      </c>
      <c r="D115" s="153">
        <f t="shared" si="9"/>
        <v>0</v>
      </c>
      <c r="E115" s="154">
        <f t="shared" si="9"/>
        <v>3863532.15</v>
      </c>
      <c r="F115" s="155">
        <f t="shared" si="9"/>
        <v>0</v>
      </c>
      <c r="G115" s="156">
        <f t="shared" si="9"/>
        <v>0</v>
      </c>
      <c r="H115" s="154">
        <f t="shared" si="9"/>
        <v>0</v>
      </c>
      <c r="I115" s="155">
        <f t="shared" si="9"/>
        <v>0</v>
      </c>
    </row>
    <row r="118" spans="1:9" ht="15" x14ac:dyDescent="0.25">
      <c r="A118" s="465" t="s">
        <v>338</v>
      </c>
      <c r="B118" s="468"/>
      <c r="C118" s="468"/>
    </row>
    <row r="119" spans="1:9" ht="13.5" thickBot="1" x14ac:dyDescent="0.25">
      <c r="A119" s="466"/>
      <c r="B119" s="467"/>
      <c r="C119" s="467"/>
    </row>
    <row r="120" spans="1:9" x14ac:dyDescent="0.2">
      <c r="A120" s="16" t="s">
        <v>26</v>
      </c>
      <c r="B120" s="137" t="s">
        <v>166</v>
      </c>
      <c r="C120" s="138" t="s">
        <v>167</v>
      </c>
    </row>
    <row r="121" spans="1:9" ht="26.25" thickBot="1" x14ac:dyDescent="0.25">
      <c r="A121" s="17" t="s">
        <v>269</v>
      </c>
      <c r="B121" s="18">
        <v>8738119.6300000008</v>
      </c>
      <c r="C121" s="19">
        <v>8341933.0599999996</v>
      </c>
    </row>
    <row r="125" spans="1:9" ht="50.25" customHeight="1" x14ac:dyDescent="0.25">
      <c r="A125" s="465" t="s">
        <v>352</v>
      </c>
      <c r="B125" s="468"/>
      <c r="C125" s="468"/>
      <c r="D125" s="469"/>
    </row>
    <row r="126" spans="1:9" ht="13.5" thickBot="1" x14ac:dyDescent="0.25">
      <c r="A126" s="466"/>
      <c r="B126" s="467"/>
      <c r="C126" s="467"/>
    </row>
    <row r="127" spans="1:9" x14ac:dyDescent="0.2">
      <c r="A127" s="507" t="s">
        <v>108</v>
      </c>
      <c r="B127" s="508"/>
      <c r="C127" s="137" t="s">
        <v>166</v>
      </c>
      <c r="D127" s="138" t="s">
        <v>167</v>
      </c>
    </row>
    <row r="128" spans="1:9" ht="66" customHeight="1" x14ac:dyDescent="0.2">
      <c r="A128" s="509" t="s">
        <v>270</v>
      </c>
      <c r="B128" s="510"/>
      <c r="C128" s="3">
        <f>SUM(C130:C134)</f>
        <v>0</v>
      </c>
      <c r="D128" s="4">
        <f>SUM(D130:D134)</f>
        <v>0</v>
      </c>
    </row>
    <row r="129" spans="1:4" x14ac:dyDescent="0.2">
      <c r="A129" s="499" t="s">
        <v>134</v>
      </c>
      <c r="B129" s="500"/>
      <c r="C129" s="20"/>
      <c r="D129" s="21"/>
    </row>
    <row r="130" spans="1:4" x14ac:dyDescent="0.2">
      <c r="A130" s="501" t="s">
        <v>24</v>
      </c>
      <c r="B130" s="502"/>
      <c r="C130" s="22">
        <v>0</v>
      </c>
      <c r="D130" s="23">
        <v>0</v>
      </c>
    </row>
    <row r="131" spans="1:4" x14ac:dyDescent="0.2">
      <c r="A131" s="503" t="s">
        <v>257</v>
      </c>
      <c r="B131" s="504"/>
      <c r="C131" s="3">
        <v>0</v>
      </c>
      <c r="D131" s="4">
        <v>0</v>
      </c>
    </row>
    <row r="132" spans="1:4" x14ac:dyDescent="0.2">
      <c r="A132" s="503" t="s">
        <v>145</v>
      </c>
      <c r="B132" s="504"/>
      <c r="C132" s="3">
        <v>0</v>
      </c>
      <c r="D132" s="4">
        <v>0</v>
      </c>
    </row>
    <row r="133" spans="1:4" x14ac:dyDescent="0.2">
      <c r="A133" s="503" t="s">
        <v>146</v>
      </c>
      <c r="B133" s="504"/>
      <c r="C133" s="3">
        <v>0</v>
      </c>
      <c r="D133" s="4">
        <v>0</v>
      </c>
    </row>
    <row r="134" spans="1:4" ht="13.5" thickBot="1" x14ac:dyDescent="0.25">
      <c r="A134" s="505" t="s">
        <v>147</v>
      </c>
      <c r="B134" s="506"/>
      <c r="C134" s="24">
        <v>0</v>
      </c>
      <c r="D134" s="25">
        <v>0</v>
      </c>
    </row>
    <row r="152" spans="1:9" ht="15" x14ac:dyDescent="0.2">
      <c r="A152" s="528" t="s">
        <v>323</v>
      </c>
      <c r="B152" s="529"/>
      <c r="C152" s="529"/>
      <c r="D152" s="529"/>
      <c r="E152" s="529"/>
      <c r="F152" s="529"/>
      <c r="G152" s="529"/>
      <c r="H152" s="529"/>
      <c r="I152" s="529"/>
    </row>
    <row r="153" spans="1:9" ht="13.5" thickBot="1" x14ac:dyDescent="0.25">
      <c r="B153" s="202"/>
      <c r="C153" s="202"/>
      <c r="D153" s="202"/>
      <c r="E153" s="202" t="s">
        <v>44</v>
      </c>
      <c r="F153" s="202"/>
      <c r="G153" s="202"/>
      <c r="H153" s="202"/>
      <c r="I153" s="202"/>
    </row>
    <row r="154" spans="1:9" ht="109.15" customHeight="1" thickBot="1" x14ac:dyDescent="0.25">
      <c r="A154" s="530"/>
      <c r="B154" s="531"/>
      <c r="C154" s="204" t="s">
        <v>271</v>
      </c>
      <c r="D154" s="205" t="s">
        <v>61</v>
      </c>
      <c r="E154" s="204" t="s">
        <v>336</v>
      </c>
      <c r="F154" s="206" t="s">
        <v>337</v>
      </c>
      <c r="G154" s="204" t="s">
        <v>363</v>
      </c>
      <c r="H154" s="207" t="s">
        <v>590</v>
      </c>
      <c r="I154" s="208" t="s">
        <v>591</v>
      </c>
    </row>
    <row r="155" spans="1:9" x14ac:dyDescent="0.2">
      <c r="A155" s="532" t="s">
        <v>167</v>
      </c>
      <c r="B155" s="533"/>
      <c r="C155" s="209"/>
      <c r="D155" s="210"/>
      <c r="E155" s="209"/>
      <c r="F155" s="210"/>
      <c r="G155" s="209"/>
      <c r="H155" s="209"/>
      <c r="I155" s="211"/>
    </row>
    <row r="156" spans="1:9" x14ac:dyDescent="0.2">
      <c r="A156" s="196"/>
      <c r="B156" s="212" t="s">
        <v>62</v>
      </c>
      <c r="C156" s="213"/>
      <c r="D156" s="214"/>
      <c r="E156" s="213"/>
      <c r="F156" s="214"/>
      <c r="G156" s="213"/>
      <c r="H156" s="213"/>
      <c r="I156" s="195"/>
    </row>
    <row r="157" spans="1:9" x14ac:dyDescent="0.2">
      <c r="A157" s="196" t="s">
        <v>121</v>
      </c>
      <c r="B157" s="212"/>
      <c r="C157" s="215"/>
      <c r="D157" s="214"/>
      <c r="E157" s="213"/>
      <c r="F157" s="214"/>
      <c r="G157" s="213"/>
      <c r="H157" s="213"/>
      <c r="I157" s="195"/>
    </row>
    <row r="158" spans="1:9" x14ac:dyDescent="0.2">
      <c r="A158" s="196" t="s">
        <v>122</v>
      </c>
      <c r="B158" s="212"/>
      <c r="C158" s="215"/>
      <c r="D158" s="214"/>
      <c r="E158" s="213"/>
      <c r="F158" s="214"/>
      <c r="G158" s="213"/>
      <c r="H158" s="213"/>
      <c r="I158" s="195"/>
    </row>
    <row r="159" spans="1:9" ht="13.5" thickBot="1" x14ac:dyDescent="0.25">
      <c r="A159" s="216" t="s">
        <v>63</v>
      </c>
      <c r="B159" s="217"/>
      <c r="C159" s="218"/>
      <c r="D159" s="219"/>
      <c r="E159" s="220"/>
      <c r="F159" s="219"/>
      <c r="G159" s="220"/>
      <c r="H159" s="220"/>
      <c r="I159" s="221"/>
    </row>
    <row r="160" spans="1:9" ht="13.5" thickBot="1" x14ac:dyDescent="0.25">
      <c r="A160" s="222"/>
      <c r="B160" s="223" t="s">
        <v>156</v>
      </c>
      <c r="C160" s="224"/>
      <c r="D160" s="224"/>
      <c r="E160" s="224">
        <f>SUM(E157:E159)</f>
        <v>0</v>
      </c>
      <c r="F160" s="224">
        <f>SUM(F157:F159)</f>
        <v>0</v>
      </c>
      <c r="G160" s="224">
        <f>SUM(G157:G159)</f>
        <v>0</v>
      </c>
      <c r="H160" s="224"/>
      <c r="I160" s="224"/>
    </row>
    <row r="161" spans="1:15" ht="105.6" customHeight="1" thickBot="1" x14ac:dyDescent="0.25">
      <c r="A161" s="203"/>
      <c r="B161" s="225"/>
      <c r="C161" s="204" t="s">
        <v>271</v>
      </c>
      <c r="D161" s="205" t="s">
        <v>61</v>
      </c>
      <c r="E161" s="204" t="s">
        <v>336</v>
      </c>
      <c r="F161" s="206" t="s">
        <v>337</v>
      </c>
      <c r="G161" s="204" t="s">
        <v>363</v>
      </c>
      <c r="H161" s="204" t="s">
        <v>383</v>
      </c>
      <c r="I161" s="204" t="s">
        <v>364</v>
      </c>
    </row>
    <row r="162" spans="1:15" x14ac:dyDescent="0.2">
      <c r="A162" s="532" t="s">
        <v>166</v>
      </c>
      <c r="B162" s="534"/>
      <c r="C162" s="226"/>
      <c r="D162" s="227"/>
      <c r="E162" s="226"/>
      <c r="F162" s="227"/>
      <c r="G162" s="226"/>
      <c r="H162" s="226"/>
      <c r="I162" s="228"/>
    </row>
    <row r="163" spans="1:15" x14ac:dyDescent="0.2">
      <c r="A163" s="229"/>
      <c r="B163" s="230" t="s">
        <v>62</v>
      </c>
      <c r="C163" s="213"/>
      <c r="D163" s="214"/>
      <c r="E163" s="213"/>
      <c r="F163" s="214"/>
      <c r="G163" s="213"/>
      <c r="H163" s="213"/>
      <c r="I163" s="195"/>
    </row>
    <row r="164" spans="1:15" x14ac:dyDescent="0.2">
      <c r="A164" s="196" t="s">
        <v>121</v>
      </c>
      <c r="B164" s="212"/>
      <c r="C164" s="215"/>
      <c r="D164" s="214"/>
      <c r="E164" s="213"/>
      <c r="F164" s="214"/>
      <c r="G164" s="213"/>
      <c r="H164" s="213"/>
      <c r="I164" s="195"/>
    </row>
    <row r="165" spans="1:15" x14ac:dyDescent="0.2">
      <c r="A165" s="196" t="s">
        <v>122</v>
      </c>
      <c r="B165" s="212"/>
      <c r="C165" s="215"/>
      <c r="D165" s="214"/>
      <c r="E165" s="213"/>
      <c r="F165" s="214"/>
      <c r="G165" s="213"/>
      <c r="H165" s="213"/>
      <c r="I165" s="195"/>
    </row>
    <row r="166" spans="1:15" ht="13.5" thickBot="1" x14ac:dyDescent="0.25">
      <c r="A166" s="216" t="s">
        <v>63</v>
      </c>
      <c r="B166" s="217"/>
      <c r="C166" s="218"/>
      <c r="D166" s="219"/>
      <c r="E166" s="220"/>
      <c r="F166" s="219"/>
      <c r="G166" s="220"/>
      <c r="H166" s="220"/>
      <c r="I166" s="221"/>
    </row>
    <row r="167" spans="1:15" ht="13.5" thickBot="1" x14ac:dyDescent="0.25">
      <c r="A167" s="222"/>
      <c r="B167" s="223" t="s">
        <v>156</v>
      </c>
      <c r="C167" s="224"/>
      <c r="D167" s="231"/>
      <c r="E167" s="224">
        <f>SUM(E164:E166)</f>
        <v>0</v>
      </c>
      <c r="F167" s="224">
        <f>SUM(F164:F166)</f>
        <v>0</v>
      </c>
      <c r="G167" s="224">
        <f>SUM(G164:G166)</f>
        <v>0</v>
      </c>
      <c r="H167" s="224"/>
      <c r="I167" s="232"/>
    </row>
    <row r="170" spans="1:15" x14ac:dyDescent="0.2">
      <c r="A170" s="535" t="s">
        <v>373</v>
      </c>
      <c r="B170" s="536"/>
      <c r="C170" s="536"/>
      <c r="D170" s="536"/>
      <c r="E170" s="536"/>
      <c r="F170" s="536"/>
      <c r="G170" s="536"/>
      <c r="H170" s="536"/>
      <c r="I170" s="536"/>
    </row>
    <row r="171" spans="1:15" ht="13.5" thickBot="1" x14ac:dyDescent="0.25">
      <c r="A171" s="234"/>
      <c r="B171" s="234"/>
      <c r="C171" s="234"/>
      <c r="D171" s="234"/>
      <c r="E171" s="234"/>
      <c r="F171" s="234"/>
      <c r="G171" s="234"/>
      <c r="H171" s="234"/>
      <c r="I171" s="234"/>
    </row>
    <row r="172" spans="1:15" ht="13.5" customHeight="1" thickBot="1" x14ac:dyDescent="0.25">
      <c r="A172" s="511" t="s">
        <v>241</v>
      </c>
      <c r="B172" s="512"/>
      <c r="C172" s="512"/>
      <c r="D172" s="513"/>
      <c r="E172" s="517" t="s">
        <v>166</v>
      </c>
      <c r="F172" s="519" t="s">
        <v>242</v>
      </c>
      <c r="G172" s="520"/>
      <c r="H172" s="521"/>
      <c r="I172" s="237" t="s">
        <v>167</v>
      </c>
    </row>
    <row r="173" spans="1:15" ht="13.5" thickBot="1" x14ac:dyDescent="0.25">
      <c r="A173" s="514"/>
      <c r="B173" s="515"/>
      <c r="C173" s="515"/>
      <c r="D173" s="516"/>
      <c r="E173" s="518"/>
      <c r="F173" s="239" t="s">
        <v>51</v>
      </c>
      <c r="G173" s="237" t="s">
        <v>273</v>
      </c>
      <c r="H173" s="239" t="s">
        <v>274</v>
      </c>
      <c r="I173" s="240"/>
      <c r="M173" s="241"/>
      <c r="N173" s="241"/>
      <c r="O173" s="241"/>
    </row>
    <row r="174" spans="1:15" ht="12.75" customHeight="1" x14ac:dyDescent="0.2">
      <c r="A174" s="242">
        <v>1</v>
      </c>
      <c r="B174" s="522" t="s">
        <v>592</v>
      </c>
      <c r="C174" s="523"/>
      <c r="D174" s="524"/>
      <c r="E174" s="243"/>
      <c r="F174" s="244"/>
      <c r="G174" s="244"/>
      <c r="H174" s="244"/>
      <c r="I174" s="244">
        <f>E174+F174-G174-H174</f>
        <v>0</v>
      </c>
      <c r="M174" s="202"/>
      <c r="O174" s="202"/>
    </row>
    <row r="175" spans="1:15" x14ac:dyDescent="0.2">
      <c r="A175" s="245"/>
      <c r="B175" s="525" t="s">
        <v>406</v>
      </c>
      <c r="C175" s="526"/>
      <c r="D175" s="527"/>
      <c r="E175" s="246"/>
      <c r="F175" s="247"/>
      <c r="G175" s="247"/>
      <c r="H175" s="247"/>
      <c r="I175" s="248">
        <f>E175+F175-G175-H175</f>
        <v>0</v>
      </c>
      <c r="M175" s="202"/>
      <c r="O175" s="202"/>
    </row>
    <row r="176" spans="1:15" x14ac:dyDescent="0.2">
      <c r="A176" s="245" t="s">
        <v>175</v>
      </c>
      <c r="B176" s="541" t="s">
        <v>593</v>
      </c>
      <c r="C176" s="542"/>
      <c r="D176" s="543"/>
      <c r="E176" s="249">
        <v>47803004.729999997</v>
      </c>
      <c r="F176" s="250">
        <v>41866283.82</v>
      </c>
      <c r="G176" s="250">
        <v>2610359.87</v>
      </c>
      <c r="H176" s="250">
        <v>45192644.859999999</v>
      </c>
      <c r="I176" s="250">
        <f>E176+F176-G176-H176</f>
        <v>41866283.819999993</v>
      </c>
      <c r="M176" s="202"/>
      <c r="O176" s="202"/>
    </row>
    <row r="177" spans="1:15" x14ac:dyDescent="0.2">
      <c r="A177" s="245"/>
      <c r="B177" s="525" t="s">
        <v>407</v>
      </c>
      <c r="C177" s="526"/>
      <c r="D177" s="527"/>
      <c r="E177" s="249"/>
      <c r="F177" s="250"/>
      <c r="G177" s="250"/>
      <c r="H177" s="250"/>
      <c r="I177" s="250">
        <f>E177+F177-G177-H177</f>
        <v>0</v>
      </c>
      <c r="M177" s="202"/>
      <c r="O177" s="202"/>
    </row>
    <row r="178" spans="1:15" ht="13.5" thickBot="1" x14ac:dyDescent="0.25">
      <c r="A178" s="251" t="s">
        <v>177</v>
      </c>
      <c r="B178" s="541" t="s">
        <v>247</v>
      </c>
      <c r="C178" s="542"/>
      <c r="D178" s="543"/>
      <c r="E178" s="249">
        <v>19288464.48</v>
      </c>
      <c r="F178" s="250">
        <v>19747468.690000001</v>
      </c>
      <c r="G178" s="250">
        <v>679675.78</v>
      </c>
      <c r="H178" s="250">
        <v>18608788.699999999</v>
      </c>
      <c r="I178" s="247">
        <f>E178+F178-G178-H178</f>
        <v>19747468.690000001</v>
      </c>
      <c r="M178" s="202"/>
      <c r="O178" s="202"/>
    </row>
    <row r="179" spans="1:15" ht="13.5" thickBot="1" x14ac:dyDescent="0.25">
      <c r="A179" s="252" t="s">
        <v>139</v>
      </c>
      <c r="B179" s="253"/>
      <c r="C179" s="253"/>
      <c r="D179" s="254"/>
      <c r="E179" s="255">
        <f>E174+E176+E178</f>
        <v>67091469.209999993</v>
      </c>
      <c r="F179" s="255">
        <f>F174+F176+F178</f>
        <v>61613752.510000005</v>
      </c>
      <c r="G179" s="255">
        <f>G174+G176+G178</f>
        <v>3290035.6500000004</v>
      </c>
      <c r="H179" s="255">
        <f>H174+H176+H178</f>
        <v>63801433.560000002</v>
      </c>
      <c r="I179" s="256">
        <f>I174+I176+I178</f>
        <v>61613752.50999999</v>
      </c>
      <c r="M179" s="202"/>
      <c r="O179" s="202"/>
    </row>
    <row r="180" spans="1:15" x14ac:dyDescent="0.2">
      <c r="A180" s="1"/>
      <c r="B180" s="1"/>
      <c r="C180" s="1"/>
      <c r="D180" s="1"/>
      <c r="E180" s="1"/>
      <c r="F180" s="1"/>
      <c r="G180" s="1"/>
      <c r="H180" s="1"/>
      <c r="I180" s="1"/>
    </row>
    <row r="181" spans="1:15" x14ac:dyDescent="0.2">
      <c r="A181" s="257" t="s">
        <v>606</v>
      </c>
      <c r="B181" s="1"/>
      <c r="C181" s="1"/>
      <c r="D181" s="1"/>
      <c r="E181" s="1"/>
      <c r="F181" s="1"/>
      <c r="G181" s="1"/>
      <c r="H181" s="1"/>
      <c r="I181" s="1"/>
    </row>
    <row r="182" spans="1:15" x14ac:dyDescent="0.2">
      <c r="A182" s="257" t="s">
        <v>607</v>
      </c>
      <c r="B182" s="1"/>
      <c r="C182" s="1"/>
      <c r="D182" s="1"/>
      <c r="E182" s="1"/>
      <c r="F182" s="1"/>
      <c r="G182" s="1"/>
      <c r="H182" s="1"/>
      <c r="I182" s="1"/>
    </row>
    <row r="184" spans="1:15" ht="15" x14ac:dyDescent="0.2">
      <c r="A184" s="544" t="s">
        <v>335</v>
      </c>
      <c r="B184" s="544"/>
      <c r="C184" s="544"/>
      <c r="D184" s="544"/>
      <c r="E184" s="544"/>
      <c r="F184" s="544"/>
      <c r="G184" s="544"/>
    </row>
    <row r="185" spans="1:15" ht="13.5" thickBot="1" x14ac:dyDescent="0.25">
      <c r="A185" s="259"/>
      <c r="B185" s="234"/>
      <c r="C185" s="234"/>
      <c r="D185" s="234"/>
      <c r="E185" s="234"/>
      <c r="F185" s="234"/>
      <c r="G185" s="234"/>
    </row>
    <row r="186" spans="1:15" ht="13.5" customHeight="1" thickBot="1" x14ac:dyDescent="0.25">
      <c r="A186" s="545" t="s">
        <v>131</v>
      </c>
      <c r="B186" s="531"/>
      <c r="C186" s="261" t="s">
        <v>248</v>
      </c>
      <c r="D186" s="262" t="s">
        <v>75</v>
      </c>
      <c r="E186" s="263" t="s">
        <v>401</v>
      </c>
      <c r="F186" s="262" t="s">
        <v>402</v>
      </c>
      <c r="G186" s="237" t="s">
        <v>279</v>
      </c>
      <c r="K186" s="202"/>
      <c r="L186" s="202"/>
    </row>
    <row r="187" spans="1:15" ht="26.25" customHeight="1" x14ac:dyDescent="0.2">
      <c r="A187" s="537" t="s">
        <v>76</v>
      </c>
      <c r="B187" s="538"/>
      <c r="C187" s="264"/>
      <c r="D187" s="264"/>
      <c r="E187" s="264"/>
      <c r="F187" s="264"/>
      <c r="G187" s="265">
        <f>C187+D187-E187-F187</f>
        <v>0</v>
      </c>
      <c r="K187" s="202"/>
      <c r="L187" s="202"/>
    </row>
    <row r="188" spans="1:15" ht="25.5" customHeight="1" x14ac:dyDescent="0.2">
      <c r="A188" s="539" t="s">
        <v>224</v>
      </c>
      <c r="B188" s="540"/>
      <c r="C188" s="266"/>
      <c r="D188" s="266"/>
      <c r="E188" s="266"/>
      <c r="F188" s="266"/>
      <c r="G188" s="267">
        <f t="shared" ref="G188:G195" si="10">C188+D188-E188-F188</f>
        <v>0</v>
      </c>
      <c r="K188" s="202"/>
      <c r="L188" s="202"/>
    </row>
    <row r="189" spans="1:15" x14ac:dyDescent="0.2">
      <c r="A189" s="539" t="s">
        <v>225</v>
      </c>
      <c r="B189" s="540"/>
      <c r="C189" s="266"/>
      <c r="D189" s="266"/>
      <c r="E189" s="266"/>
      <c r="F189" s="266"/>
      <c r="G189" s="267">
        <f t="shared" si="10"/>
        <v>0</v>
      </c>
      <c r="K189" s="202"/>
      <c r="L189" s="202"/>
    </row>
    <row r="190" spans="1:15" x14ac:dyDescent="0.2">
      <c r="A190" s="539" t="s">
        <v>226</v>
      </c>
      <c r="B190" s="540"/>
      <c r="C190" s="266"/>
      <c r="D190" s="266"/>
      <c r="E190" s="266"/>
      <c r="F190" s="266"/>
      <c r="G190" s="267">
        <f t="shared" si="10"/>
        <v>0</v>
      </c>
      <c r="K190" s="202"/>
      <c r="L190" s="202"/>
    </row>
    <row r="191" spans="1:15" ht="38.25" customHeight="1" x14ac:dyDescent="0.2">
      <c r="A191" s="539" t="s">
        <v>594</v>
      </c>
      <c r="B191" s="540"/>
      <c r="C191" s="266"/>
      <c r="D191" s="266"/>
      <c r="E191" s="266"/>
      <c r="F191" s="266"/>
      <c r="G191" s="267">
        <f t="shared" si="10"/>
        <v>0</v>
      </c>
      <c r="K191" s="268"/>
      <c r="L191" s="269"/>
    </row>
    <row r="192" spans="1:15" ht="32.25" customHeight="1" x14ac:dyDescent="0.2">
      <c r="A192" s="539" t="s">
        <v>227</v>
      </c>
      <c r="B192" s="540"/>
      <c r="C192" s="266">
        <v>71830746.299999997</v>
      </c>
      <c r="D192" s="266">
        <v>7083912</v>
      </c>
      <c r="E192" s="266">
        <v>127740.81</v>
      </c>
      <c r="F192" s="266">
        <v>6172362.9900000002</v>
      </c>
      <c r="G192" s="267">
        <f t="shared" si="10"/>
        <v>72614554.5</v>
      </c>
    </row>
    <row r="193" spans="1:14" x14ac:dyDescent="0.2">
      <c r="A193" s="539" t="s">
        <v>228</v>
      </c>
      <c r="B193" s="540"/>
      <c r="C193" s="266"/>
      <c r="D193" s="266"/>
      <c r="E193" s="266"/>
      <c r="F193" s="266"/>
      <c r="G193" s="267">
        <f t="shared" si="10"/>
        <v>0</v>
      </c>
    </row>
    <row r="194" spans="1:14" ht="24.75" customHeight="1" thickBot="1" x14ac:dyDescent="0.25">
      <c r="A194" s="539" t="s">
        <v>595</v>
      </c>
      <c r="B194" s="540"/>
      <c r="C194" s="266"/>
      <c r="D194" s="266"/>
      <c r="E194" s="266"/>
      <c r="F194" s="266"/>
      <c r="G194" s="267">
        <f t="shared" si="10"/>
        <v>0</v>
      </c>
      <c r="K194" s="202"/>
      <c r="L194" s="202"/>
      <c r="M194" s="202"/>
      <c r="N194" s="202"/>
    </row>
    <row r="195" spans="1:14" ht="27.75" customHeight="1" thickBot="1" x14ac:dyDescent="0.25">
      <c r="A195" s="548" t="s">
        <v>596</v>
      </c>
      <c r="B195" s="549"/>
      <c r="C195" s="271">
        <v>0</v>
      </c>
      <c r="D195" s="271"/>
      <c r="E195" s="271"/>
      <c r="F195" s="271">
        <v>0</v>
      </c>
      <c r="G195" s="272">
        <f t="shared" si="10"/>
        <v>0</v>
      </c>
      <c r="K195" s="202"/>
      <c r="L195" s="202"/>
      <c r="M195" s="202"/>
      <c r="N195" s="202"/>
    </row>
    <row r="196" spans="1:14" x14ac:dyDescent="0.2">
      <c r="A196" s="550" t="s">
        <v>391</v>
      </c>
      <c r="B196" s="551"/>
      <c r="C196" s="273">
        <f>SUM(C197:C216)</f>
        <v>38652823.789999999</v>
      </c>
      <c r="D196" s="273">
        <f>SUM(D197:D216)</f>
        <v>33028657.780000001</v>
      </c>
      <c r="E196" s="273">
        <f>SUM(E197:E216)</f>
        <v>14285.83</v>
      </c>
      <c r="F196" s="273">
        <f>SUM(F197:F216)</f>
        <v>4644349.84</v>
      </c>
      <c r="G196" s="274">
        <f>SUM(G197:G216)</f>
        <v>67022845.900000006</v>
      </c>
    </row>
    <row r="197" spans="1:14" x14ac:dyDescent="0.2">
      <c r="A197" s="546" t="s">
        <v>0</v>
      </c>
      <c r="B197" s="540"/>
      <c r="C197" s="97">
        <v>4678314</v>
      </c>
      <c r="D197" s="97">
        <v>11788</v>
      </c>
      <c r="E197" s="266"/>
      <c r="F197" s="266">
        <v>4163082</v>
      </c>
      <c r="G197" s="267">
        <f t="shared" ref="G197:G216" si="11">C197+D197-E197-F197</f>
        <v>527020</v>
      </c>
    </row>
    <row r="198" spans="1:14" x14ac:dyDescent="0.2">
      <c r="A198" s="546" t="s">
        <v>23</v>
      </c>
      <c r="B198" s="540"/>
      <c r="C198" s="97"/>
      <c r="D198" s="97"/>
      <c r="E198" s="266"/>
      <c r="F198" s="266"/>
      <c r="G198" s="267">
        <f t="shared" si="11"/>
        <v>0</v>
      </c>
    </row>
    <row r="199" spans="1:14" ht="13.5" customHeight="1" x14ac:dyDescent="0.2">
      <c r="A199" s="546" t="s">
        <v>1</v>
      </c>
      <c r="B199" s="540"/>
      <c r="C199" s="97">
        <v>6150</v>
      </c>
      <c r="D199" s="97">
        <v>4869</v>
      </c>
      <c r="E199" s="266"/>
      <c r="F199" s="266">
        <v>0</v>
      </c>
      <c r="G199" s="267">
        <f t="shared" si="11"/>
        <v>11019</v>
      </c>
    </row>
    <row r="200" spans="1:14" ht="43.5" customHeight="1" x14ac:dyDescent="0.2">
      <c r="A200" s="547" t="s">
        <v>408</v>
      </c>
      <c r="B200" s="540"/>
      <c r="C200" s="97"/>
      <c r="D200" s="97"/>
      <c r="E200" s="266"/>
      <c r="F200" s="266"/>
      <c r="G200" s="267">
        <f t="shared" si="11"/>
        <v>0</v>
      </c>
    </row>
    <row r="201" spans="1:14" x14ac:dyDescent="0.2">
      <c r="A201" s="539" t="s">
        <v>2</v>
      </c>
      <c r="B201" s="540"/>
      <c r="C201" s="97">
        <v>35000</v>
      </c>
      <c r="D201" s="97">
        <v>25577.78</v>
      </c>
      <c r="E201" s="266"/>
      <c r="F201" s="266">
        <v>0</v>
      </c>
      <c r="G201" s="267">
        <f t="shared" si="11"/>
        <v>60577.78</v>
      </c>
    </row>
    <row r="202" spans="1:14" x14ac:dyDescent="0.2">
      <c r="A202" s="539" t="s">
        <v>3</v>
      </c>
      <c r="B202" s="540"/>
      <c r="C202" s="97"/>
      <c r="D202" s="97"/>
      <c r="E202" s="266"/>
      <c r="F202" s="266"/>
      <c r="G202" s="267">
        <f t="shared" si="11"/>
        <v>0</v>
      </c>
    </row>
    <row r="203" spans="1:14" x14ac:dyDescent="0.2">
      <c r="A203" s="539" t="s">
        <v>4</v>
      </c>
      <c r="B203" s="540"/>
      <c r="C203" s="97"/>
      <c r="D203" s="97"/>
      <c r="E203" s="266"/>
      <c r="F203" s="266"/>
      <c r="G203" s="267">
        <f t="shared" si="11"/>
        <v>0</v>
      </c>
    </row>
    <row r="204" spans="1:14" ht="27" customHeight="1" x14ac:dyDescent="0.2">
      <c r="A204" s="539" t="s">
        <v>5</v>
      </c>
      <c r="B204" s="540"/>
      <c r="C204" s="97"/>
      <c r="D204" s="97"/>
      <c r="E204" s="266"/>
      <c r="F204" s="266"/>
      <c r="G204" s="267">
        <f t="shared" si="11"/>
        <v>0</v>
      </c>
    </row>
    <row r="205" spans="1:14" x14ac:dyDescent="0.2">
      <c r="A205" s="539" t="s">
        <v>6</v>
      </c>
      <c r="B205" s="540"/>
      <c r="C205" s="97"/>
      <c r="D205" s="97"/>
      <c r="E205" s="266"/>
      <c r="F205" s="266"/>
      <c r="G205" s="267">
        <f t="shared" si="11"/>
        <v>0</v>
      </c>
    </row>
    <row r="206" spans="1:14" x14ac:dyDescent="0.2">
      <c r="A206" s="539" t="s">
        <v>7</v>
      </c>
      <c r="B206" s="540"/>
      <c r="C206" s="97"/>
      <c r="D206" s="97"/>
      <c r="E206" s="266"/>
      <c r="F206" s="266"/>
      <c r="G206" s="267">
        <f t="shared" si="11"/>
        <v>0</v>
      </c>
    </row>
    <row r="207" spans="1:14" x14ac:dyDescent="0.2">
      <c r="A207" s="539" t="s">
        <v>8</v>
      </c>
      <c r="B207" s="540"/>
      <c r="C207" s="97"/>
      <c r="D207" s="97">
        <v>32001000</v>
      </c>
      <c r="E207" s="266"/>
      <c r="F207" s="266"/>
      <c r="G207" s="267">
        <f t="shared" si="11"/>
        <v>32001000</v>
      </c>
    </row>
    <row r="208" spans="1:14" x14ac:dyDescent="0.2">
      <c r="A208" s="539" t="s">
        <v>9</v>
      </c>
      <c r="B208" s="540"/>
      <c r="C208" s="97"/>
      <c r="D208" s="97"/>
      <c r="E208" s="266"/>
      <c r="F208" s="266"/>
      <c r="G208" s="267">
        <f t="shared" si="11"/>
        <v>0</v>
      </c>
    </row>
    <row r="209" spans="1:7" x14ac:dyDescent="0.2">
      <c r="A209" s="539" t="s">
        <v>10</v>
      </c>
      <c r="B209" s="540"/>
      <c r="C209" s="97">
        <v>967535.29</v>
      </c>
      <c r="D209" s="97">
        <v>32298</v>
      </c>
      <c r="E209" s="266">
        <v>9121.35</v>
      </c>
      <c r="F209" s="266">
        <v>187564.82</v>
      </c>
      <c r="G209" s="267">
        <f t="shared" si="11"/>
        <v>803147.12000000011</v>
      </c>
    </row>
    <row r="210" spans="1:7" x14ac:dyDescent="0.2">
      <c r="A210" s="552" t="s">
        <v>16</v>
      </c>
      <c r="B210" s="540"/>
      <c r="C210" s="97"/>
      <c r="D210" s="97"/>
      <c r="E210" s="266">
        <v>0</v>
      </c>
      <c r="F210" s="266"/>
      <c r="G210" s="267">
        <f>C210+D210-E210-F210</f>
        <v>0</v>
      </c>
    </row>
    <row r="211" spans="1:7" x14ac:dyDescent="0.2">
      <c r="A211" s="552" t="s">
        <v>17</v>
      </c>
      <c r="B211" s="540"/>
      <c r="C211" s="97"/>
      <c r="D211" s="97"/>
      <c r="E211" s="266"/>
      <c r="F211" s="266"/>
      <c r="G211" s="267">
        <f>C211+D211-E211-F211</f>
        <v>0</v>
      </c>
    </row>
    <row r="212" spans="1:7" ht="27.75" customHeight="1" x14ac:dyDescent="0.2">
      <c r="A212" s="547" t="s">
        <v>18</v>
      </c>
      <c r="B212" s="540"/>
      <c r="C212" s="97"/>
      <c r="D212" s="97"/>
      <c r="E212" s="266"/>
      <c r="F212" s="266"/>
      <c r="G212" s="267">
        <f t="shared" si="11"/>
        <v>0</v>
      </c>
    </row>
    <row r="213" spans="1:7" ht="26.25" customHeight="1" x14ac:dyDescent="0.2">
      <c r="A213" s="547" t="s">
        <v>19</v>
      </c>
      <c r="B213" s="540"/>
      <c r="C213" s="97"/>
      <c r="D213" s="97"/>
      <c r="E213" s="266"/>
      <c r="F213" s="266"/>
      <c r="G213" s="267">
        <f t="shared" si="11"/>
        <v>0</v>
      </c>
    </row>
    <row r="214" spans="1:7" x14ac:dyDescent="0.2">
      <c r="A214" s="552" t="s">
        <v>365</v>
      </c>
      <c r="B214" s="540"/>
      <c r="C214" s="97"/>
      <c r="D214" s="97"/>
      <c r="E214" s="266"/>
      <c r="F214" s="266"/>
      <c r="G214" s="267">
        <f t="shared" si="11"/>
        <v>0</v>
      </c>
    </row>
    <row r="215" spans="1:7" x14ac:dyDescent="0.2">
      <c r="A215" s="552" t="s">
        <v>20</v>
      </c>
      <c r="B215" s="540"/>
      <c r="C215" s="97"/>
      <c r="D215" s="97">
        <v>125000</v>
      </c>
      <c r="E215" s="266"/>
      <c r="F215" s="266"/>
      <c r="G215" s="267">
        <f t="shared" si="11"/>
        <v>125000</v>
      </c>
    </row>
    <row r="216" spans="1:7" ht="13.5" thickBot="1" x14ac:dyDescent="0.25">
      <c r="A216" s="553" t="s">
        <v>275</v>
      </c>
      <c r="B216" s="554"/>
      <c r="C216" s="98">
        <v>32965824.5</v>
      </c>
      <c r="D216" s="98">
        <v>828125</v>
      </c>
      <c r="E216" s="271">
        <v>5164.4799999999996</v>
      </c>
      <c r="F216" s="271">
        <v>293703.02</v>
      </c>
      <c r="G216" s="275">
        <f t="shared" si="11"/>
        <v>33495082.000000004</v>
      </c>
    </row>
    <row r="217" spans="1:7" ht="13.5" thickBot="1" x14ac:dyDescent="0.25">
      <c r="A217" s="556" t="s">
        <v>32</v>
      </c>
      <c r="B217" s="560"/>
      <c r="C217" s="276">
        <f>SUM(C187:C196)</f>
        <v>110483570.09</v>
      </c>
      <c r="D217" s="276">
        <f>SUM(D187:D196)</f>
        <v>40112569.780000001</v>
      </c>
      <c r="E217" s="276">
        <f>SUM(E187:E196)</f>
        <v>142026.63999999998</v>
      </c>
      <c r="F217" s="276">
        <f>SUM(F187:F196)</f>
        <v>10816712.83</v>
      </c>
      <c r="G217" s="277">
        <f>SUM(G187:G196)</f>
        <v>139637400.40000001</v>
      </c>
    </row>
    <row r="218" spans="1:7" x14ac:dyDescent="0.2">
      <c r="A218" s="1"/>
      <c r="B218" s="1"/>
      <c r="C218" s="1"/>
      <c r="D218" s="1"/>
      <c r="E218" s="1"/>
      <c r="F218" s="1"/>
      <c r="G218" s="1"/>
    </row>
    <row r="219" spans="1:7" x14ac:dyDescent="0.2">
      <c r="A219" s="278"/>
      <c r="B219" s="278"/>
      <c r="C219" s="278"/>
      <c r="D219" s="278"/>
      <c r="E219" s="278"/>
      <c r="F219" s="278"/>
      <c r="G219" s="278"/>
    </row>
    <row r="220" spans="1:7" ht="15" x14ac:dyDescent="0.2">
      <c r="A220" s="528" t="s">
        <v>381</v>
      </c>
      <c r="B220" s="528"/>
      <c r="C220" s="528"/>
      <c r="D220" s="561"/>
      <c r="E220" s="529"/>
    </row>
    <row r="221" spans="1:7" ht="13.5" thickBot="1" x14ac:dyDescent="0.25">
      <c r="A221" s="1"/>
      <c r="B221" s="1"/>
      <c r="C221" s="1"/>
    </row>
    <row r="222" spans="1:7" ht="13.5" thickBot="1" x14ac:dyDescent="0.25">
      <c r="A222" s="556" t="s">
        <v>108</v>
      </c>
      <c r="B222" s="557"/>
      <c r="C222" s="279" t="s">
        <v>166</v>
      </c>
      <c r="D222" s="280" t="s">
        <v>167</v>
      </c>
    </row>
    <row r="223" spans="1:7" ht="13.5" thickBot="1" x14ac:dyDescent="0.25">
      <c r="A223" s="556" t="s">
        <v>324</v>
      </c>
      <c r="B223" s="557"/>
      <c r="C223" s="281">
        <f>SUM(C224:C226)</f>
        <v>0</v>
      </c>
      <c r="D223" s="281">
        <f>SUM(D224:D226)</f>
        <v>0</v>
      </c>
    </row>
    <row r="224" spans="1:7" x14ac:dyDescent="0.2">
      <c r="A224" s="537" t="s">
        <v>276</v>
      </c>
      <c r="B224" s="558"/>
      <c r="C224" s="282"/>
      <c r="D224" s="283"/>
    </row>
    <row r="225" spans="1:4" x14ac:dyDescent="0.2">
      <c r="A225" s="539" t="s">
        <v>277</v>
      </c>
      <c r="B225" s="559"/>
      <c r="C225" s="284"/>
      <c r="D225" s="285"/>
    </row>
    <row r="226" spans="1:4" ht="13.5" thickBot="1" x14ac:dyDescent="0.25">
      <c r="A226" s="553" t="s">
        <v>278</v>
      </c>
      <c r="B226" s="555"/>
      <c r="C226" s="284"/>
      <c r="D226" s="285"/>
    </row>
    <row r="227" spans="1:4" ht="26.25" customHeight="1" thickBot="1" x14ac:dyDescent="0.25">
      <c r="A227" s="556" t="s">
        <v>325</v>
      </c>
      <c r="B227" s="557"/>
      <c r="C227" s="286">
        <f>SUM(C228:C230)</f>
        <v>23421.119999999999</v>
      </c>
      <c r="D227" s="281">
        <f>SUM(D228:D230)</f>
        <v>21805.59</v>
      </c>
    </row>
    <row r="228" spans="1:4" x14ac:dyDescent="0.2">
      <c r="A228" s="537" t="s">
        <v>276</v>
      </c>
      <c r="B228" s="558"/>
      <c r="C228" s="282">
        <v>3146.59</v>
      </c>
      <c r="D228" s="283">
        <v>2881.59</v>
      </c>
    </row>
    <row r="229" spans="1:4" x14ac:dyDescent="0.2">
      <c r="A229" s="539" t="s">
        <v>277</v>
      </c>
      <c r="B229" s="559"/>
      <c r="C229" s="284">
        <v>1814.43</v>
      </c>
      <c r="D229" s="285">
        <v>1627.8</v>
      </c>
    </row>
    <row r="230" spans="1:4" ht="13.5" thickBot="1" x14ac:dyDescent="0.25">
      <c r="A230" s="553" t="s">
        <v>278</v>
      </c>
      <c r="B230" s="555"/>
      <c r="C230" s="284">
        <v>18460.099999999999</v>
      </c>
      <c r="D230" s="285">
        <v>17296.2</v>
      </c>
    </row>
    <row r="231" spans="1:4" ht="26.25" customHeight="1" thickBot="1" x14ac:dyDescent="0.25">
      <c r="A231" s="556" t="s">
        <v>326</v>
      </c>
      <c r="B231" s="557"/>
      <c r="C231" s="286">
        <f>SUM(C232:C234)</f>
        <v>0</v>
      </c>
      <c r="D231" s="287">
        <f>SUM(D232:D234)</f>
        <v>0</v>
      </c>
    </row>
    <row r="232" spans="1:4" x14ac:dyDescent="0.2">
      <c r="A232" s="537" t="s">
        <v>276</v>
      </c>
      <c r="B232" s="558"/>
      <c r="C232" s="282"/>
      <c r="D232" s="283"/>
    </row>
    <row r="233" spans="1:4" x14ac:dyDescent="0.2">
      <c r="A233" s="539" t="s">
        <v>277</v>
      </c>
      <c r="B233" s="559"/>
      <c r="C233" s="284"/>
      <c r="D233" s="285"/>
    </row>
    <row r="234" spans="1:4" ht="13.5" thickBot="1" x14ac:dyDescent="0.25">
      <c r="A234" s="553" t="s">
        <v>278</v>
      </c>
      <c r="B234" s="555"/>
      <c r="C234" s="284"/>
      <c r="D234" s="285"/>
    </row>
    <row r="235" spans="1:4" ht="13.5" thickBot="1" x14ac:dyDescent="0.25">
      <c r="A235" s="556" t="s">
        <v>21</v>
      </c>
      <c r="B235" s="557"/>
      <c r="C235" s="288">
        <f>C227+C231+C223</f>
        <v>23421.119999999999</v>
      </c>
      <c r="D235" s="288">
        <f>D227+D231+D223</f>
        <v>21805.59</v>
      </c>
    </row>
    <row r="238" spans="1:4" ht="60.75" customHeight="1" x14ac:dyDescent="0.2">
      <c r="A238" s="528" t="s">
        <v>374</v>
      </c>
      <c r="B238" s="528"/>
      <c r="C238" s="528"/>
      <c r="D238" s="529"/>
    </row>
    <row r="239" spans="1:4" ht="13.5" thickBot="1" x14ac:dyDescent="0.25">
      <c r="A239" s="202"/>
      <c r="B239" s="202"/>
      <c r="C239" s="202"/>
    </row>
    <row r="240" spans="1:4" ht="13.5" thickBot="1" x14ac:dyDescent="0.25">
      <c r="A240" s="568" t="s">
        <v>82</v>
      </c>
      <c r="B240" s="569"/>
      <c r="C240" s="206" t="s">
        <v>248</v>
      </c>
      <c r="D240" s="204" t="s">
        <v>279</v>
      </c>
    </row>
    <row r="241" spans="1:5" ht="25.5" customHeight="1" x14ac:dyDescent="0.2">
      <c r="A241" s="532" t="s">
        <v>280</v>
      </c>
      <c r="B241" s="562"/>
      <c r="C241" s="289"/>
      <c r="D241" s="290"/>
    </row>
    <row r="242" spans="1:5" ht="26.25" customHeight="1" thickBot="1" x14ac:dyDescent="0.25">
      <c r="A242" s="563" t="s">
        <v>281</v>
      </c>
      <c r="B242" s="564"/>
      <c r="C242" s="291"/>
      <c r="D242" s="292"/>
    </row>
    <row r="243" spans="1:5" ht="13.5" thickBot="1" x14ac:dyDescent="0.25">
      <c r="A243" s="565" t="s">
        <v>32</v>
      </c>
      <c r="B243" s="566"/>
      <c r="C243" s="293">
        <f>SUM(C241:C242)</f>
        <v>0</v>
      </c>
      <c r="D243" s="281">
        <f>SUM(D241:D242)</f>
        <v>0</v>
      </c>
    </row>
    <row r="249" spans="1:5" ht="15" x14ac:dyDescent="0.2">
      <c r="A249" s="528" t="s">
        <v>334</v>
      </c>
      <c r="B249" s="528"/>
      <c r="C249" s="528"/>
      <c r="D249" s="528"/>
      <c r="E249" s="528"/>
    </row>
    <row r="250" spans="1:5" ht="13.5" thickBot="1" x14ac:dyDescent="0.25"/>
    <row r="251" spans="1:5" ht="26.25" thickBot="1" x14ac:dyDescent="0.25">
      <c r="A251" s="204" t="s">
        <v>282</v>
      </c>
      <c r="B251" s="567" t="s">
        <v>103</v>
      </c>
      <c r="C251" s="549"/>
      <c r="D251" s="567" t="s">
        <v>283</v>
      </c>
      <c r="E251" s="549"/>
    </row>
    <row r="252" spans="1:5" ht="13.5" thickBot="1" x14ac:dyDescent="0.25">
      <c r="A252" s="295"/>
      <c r="B252" s="207" t="s">
        <v>285</v>
      </c>
      <c r="C252" s="207" t="s">
        <v>286</v>
      </c>
      <c r="D252" s="206" t="s">
        <v>287</v>
      </c>
      <c r="E252" s="207" t="s">
        <v>288</v>
      </c>
    </row>
    <row r="253" spans="1:5" ht="13.5" thickBot="1" x14ac:dyDescent="0.25">
      <c r="A253" s="296" t="s">
        <v>284</v>
      </c>
      <c r="B253" s="294"/>
      <c r="C253" s="297"/>
      <c r="D253" s="297"/>
      <c r="E253" s="298"/>
    </row>
    <row r="254" spans="1:5" x14ac:dyDescent="0.2">
      <c r="A254" s="299" t="s">
        <v>289</v>
      </c>
      <c r="B254" s="226"/>
      <c r="C254" s="226"/>
      <c r="D254" s="227"/>
      <c r="E254" s="226"/>
    </row>
    <row r="255" spans="1:5" ht="25.5" x14ac:dyDescent="0.2">
      <c r="A255" s="299" t="s">
        <v>290</v>
      </c>
      <c r="B255" s="226"/>
      <c r="C255" s="226"/>
      <c r="D255" s="227"/>
      <c r="E255" s="226"/>
    </row>
    <row r="256" spans="1:5" x14ac:dyDescent="0.2">
      <c r="A256" s="299" t="s">
        <v>291</v>
      </c>
      <c r="B256" s="226"/>
      <c r="C256" s="226"/>
      <c r="D256" s="227"/>
      <c r="E256" s="226"/>
    </row>
    <row r="257" spans="1:5" x14ac:dyDescent="0.2">
      <c r="A257" s="299" t="s">
        <v>375</v>
      </c>
      <c r="B257" s="213">
        <f>SUM(B258:B259)</f>
        <v>0</v>
      </c>
      <c r="C257" s="213">
        <f>SUM(C258:C259)</f>
        <v>0</v>
      </c>
      <c r="D257" s="213">
        <f>SUM(D258:D259)</f>
        <v>0</v>
      </c>
      <c r="E257" s="213">
        <f>SUM(E258:E259)</f>
        <v>0</v>
      </c>
    </row>
    <row r="258" spans="1:5" x14ac:dyDescent="0.2">
      <c r="A258" s="300" t="s">
        <v>63</v>
      </c>
      <c r="B258" s="213"/>
      <c r="C258" s="213"/>
      <c r="D258" s="214"/>
      <c r="E258" s="213"/>
    </row>
    <row r="259" spans="1:5" ht="13.5" thickBot="1" x14ac:dyDescent="0.25">
      <c r="A259" s="301" t="s">
        <v>63</v>
      </c>
      <c r="B259" s="302"/>
      <c r="C259" s="302"/>
      <c r="E259" s="302"/>
    </row>
    <row r="260" spans="1:5" ht="13.5" thickBot="1" x14ac:dyDescent="0.25">
      <c r="A260" s="303" t="s">
        <v>32</v>
      </c>
      <c r="B260" s="224">
        <f>SUM(B254:B257)</f>
        <v>0</v>
      </c>
      <c r="C260" s="224">
        <f>SUM(C254:C257)</f>
        <v>0</v>
      </c>
      <c r="D260" s="224">
        <f>SUM(D254:D257)</f>
        <v>0</v>
      </c>
      <c r="E260" s="224">
        <f>SUM(E254:E257)</f>
        <v>0</v>
      </c>
    </row>
    <row r="261" spans="1:5" ht="13.5" thickBot="1" x14ac:dyDescent="0.25">
      <c r="A261" s="296" t="s">
        <v>292</v>
      </c>
      <c r="B261" s="294"/>
      <c r="C261" s="297"/>
      <c r="D261" s="297"/>
      <c r="E261" s="298"/>
    </row>
    <row r="262" spans="1:5" x14ac:dyDescent="0.2">
      <c r="A262" s="299" t="s">
        <v>289</v>
      </c>
      <c r="B262" s="226"/>
      <c r="C262" s="226"/>
      <c r="D262" s="227"/>
      <c r="E262" s="226"/>
    </row>
    <row r="263" spans="1:5" ht="25.5" x14ac:dyDescent="0.2">
      <c r="A263" s="299" t="s">
        <v>290</v>
      </c>
      <c r="B263" s="226"/>
      <c r="C263" s="226"/>
      <c r="D263" s="227"/>
      <c r="E263" s="226"/>
    </row>
    <row r="264" spans="1:5" x14ac:dyDescent="0.2">
      <c r="A264" s="299" t="s">
        <v>291</v>
      </c>
      <c r="B264" s="226"/>
      <c r="C264" s="226"/>
      <c r="D264" s="227"/>
      <c r="E264" s="226"/>
    </row>
    <row r="265" spans="1:5" x14ac:dyDescent="0.2">
      <c r="A265" s="299" t="s">
        <v>375</v>
      </c>
      <c r="B265" s="213">
        <f>SUM(B266:B267)</f>
        <v>0</v>
      </c>
      <c r="C265" s="213">
        <f>SUM(C266:C267)</f>
        <v>0</v>
      </c>
      <c r="D265" s="213">
        <f>SUM(D266:D267)</f>
        <v>0</v>
      </c>
      <c r="E265" s="213">
        <f>SUM(E266:E267)</f>
        <v>0</v>
      </c>
    </row>
    <row r="266" spans="1:5" x14ac:dyDescent="0.2">
      <c r="A266" s="300" t="s">
        <v>63</v>
      </c>
      <c r="B266" s="213"/>
      <c r="C266" s="213"/>
      <c r="D266" s="214"/>
      <c r="E266" s="213"/>
    </row>
    <row r="267" spans="1:5" ht="13.5" thickBot="1" x14ac:dyDescent="0.25">
      <c r="A267" s="301" t="s">
        <v>63</v>
      </c>
      <c r="B267" s="302"/>
      <c r="C267" s="302"/>
      <c r="E267" s="302"/>
    </row>
    <row r="268" spans="1:5" ht="13.5" thickBot="1" x14ac:dyDescent="0.25">
      <c r="A268" s="304" t="s">
        <v>32</v>
      </c>
      <c r="B268" s="224">
        <f>SUM(B262:B265)</f>
        <v>0</v>
      </c>
      <c r="C268" s="224">
        <f>SUM(C262:C265)</f>
        <v>0</v>
      </c>
      <c r="D268" s="224">
        <f>SUM(D262:D265)</f>
        <v>0</v>
      </c>
      <c r="E268" s="224">
        <f>SUM(E262:E265)</f>
        <v>0</v>
      </c>
    </row>
    <row r="272" spans="1:5" ht="29.25" customHeight="1" x14ac:dyDescent="0.2">
      <c r="A272" s="528" t="s">
        <v>333</v>
      </c>
      <c r="B272" s="528"/>
      <c r="C272" s="528"/>
      <c r="D272" s="528"/>
      <c r="E272" s="528"/>
    </row>
    <row r="273" spans="1:7" ht="13.5" thickBot="1" x14ac:dyDescent="0.25">
      <c r="A273" s="305"/>
    </row>
    <row r="274" spans="1:7" ht="64.5" thickBot="1" x14ac:dyDescent="0.25">
      <c r="A274" s="530" t="s">
        <v>168</v>
      </c>
      <c r="B274" s="574"/>
      <c r="C274" s="206" t="s">
        <v>248</v>
      </c>
      <c r="D274" s="204" t="s">
        <v>167</v>
      </c>
      <c r="E274" s="204" t="s">
        <v>357</v>
      </c>
      <c r="G274" s="306"/>
    </row>
    <row r="275" spans="1:7" ht="25.5" customHeight="1" x14ac:dyDescent="0.2">
      <c r="A275" s="575" t="s">
        <v>114</v>
      </c>
      <c r="B275" s="576"/>
      <c r="C275" s="307"/>
      <c r="D275" s="308"/>
      <c r="E275" s="308"/>
      <c r="G275" s="306"/>
    </row>
    <row r="276" spans="1:7" x14ac:dyDescent="0.2">
      <c r="A276" s="570" t="s">
        <v>597</v>
      </c>
      <c r="B276" s="571"/>
      <c r="C276" s="309"/>
      <c r="D276" s="285"/>
      <c r="E276" s="285"/>
      <c r="G276" s="306"/>
    </row>
    <row r="277" spans="1:7" ht="12.75" customHeight="1" x14ac:dyDescent="0.2">
      <c r="A277" s="570" t="s">
        <v>234</v>
      </c>
      <c r="B277" s="571"/>
      <c r="C277" s="309"/>
      <c r="D277" s="285"/>
      <c r="E277" s="285"/>
      <c r="G277" s="310"/>
    </row>
    <row r="278" spans="1:7" x14ac:dyDescent="0.2">
      <c r="A278" s="572" t="s">
        <v>115</v>
      </c>
      <c r="B278" s="573"/>
      <c r="C278" s="309"/>
      <c r="D278" s="285"/>
      <c r="E278" s="285"/>
      <c r="G278" s="306"/>
    </row>
    <row r="279" spans="1:7" x14ac:dyDescent="0.2">
      <c r="A279" s="570" t="s">
        <v>354</v>
      </c>
      <c r="B279" s="571"/>
      <c r="C279" s="311"/>
      <c r="D279" s="312"/>
      <c r="E279" s="312"/>
      <c r="G279" s="306"/>
    </row>
    <row r="280" spans="1:7" x14ac:dyDescent="0.2">
      <c r="A280" s="570" t="s">
        <v>355</v>
      </c>
      <c r="B280" s="571"/>
      <c r="C280" s="311"/>
      <c r="D280" s="312"/>
      <c r="E280" s="312"/>
      <c r="G280" s="306"/>
    </row>
    <row r="281" spans="1:7" x14ac:dyDescent="0.2">
      <c r="A281" s="570" t="s">
        <v>356</v>
      </c>
      <c r="B281" s="571"/>
      <c r="C281" s="313"/>
      <c r="D281" s="312"/>
      <c r="E281" s="312"/>
      <c r="G281" s="306"/>
    </row>
    <row r="282" spans="1:7" x14ac:dyDescent="0.2">
      <c r="A282" s="570" t="s">
        <v>116</v>
      </c>
      <c r="B282" s="571"/>
      <c r="C282" s="314"/>
      <c r="D282" s="285"/>
      <c r="E282" s="285"/>
    </row>
    <row r="283" spans="1:7" ht="13.5" thickBot="1" x14ac:dyDescent="0.25">
      <c r="A283" s="577" t="s">
        <v>36</v>
      </c>
      <c r="B283" s="578"/>
      <c r="C283" s="315"/>
      <c r="D283" s="316"/>
      <c r="E283" s="316"/>
    </row>
    <row r="284" spans="1:7" ht="13.5" thickBot="1" x14ac:dyDescent="0.25">
      <c r="A284" s="579" t="s">
        <v>139</v>
      </c>
      <c r="B284" s="580"/>
      <c r="C284" s="317">
        <f>C275+C276+C278+C282+C279+C280+C281+C283</f>
        <v>0</v>
      </c>
      <c r="D284" s="317">
        <f>D275+D276+D278+D282+D279+D280+D281+D283</f>
        <v>0</v>
      </c>
      <c r="E284" s="318"/>
    </row>
    <row r="285" spans="1:7" ht="15" x14ac:dyDescent="0.2">
      <c r="A285" s="258" t="s">
        <v>332</v>
      </c>
      <c r="B285" s="258"/>
      <c r="C285" s="258"/>
      <c r="D285" s="258"/>
    </row>
    <row r="286" spans="1:7" ht="13.5" thickBot="1" x14ac:dyDescent="0.25">
      <c r="A286" s="259"/>
      <c r="B286" s="234"/>
      <c r="C286" s="234"/>
      <c r="D286" s="234"/>
    </row>
    <row r="287" spans="1:7" ht="13.5" thickBot="1" x14ac:dyDescent="0.25">
      <c r="A287" s="581" t="s">
        <v>384</v>
      </c>
      <c r="B287" s="582"/>
      <c r="C287" s="261" t="s">
        <v>248</v>
      </c>
      <c r="D287" s="237" t="s">
        <v>279</v>
      </c>
    </row>
    <row r="288" spans="1:7" ht="32.25" customHeight="1" thickBot="1" x14ac:dyDescent="0.25">
      <c r="A288" s="548" t="s">
        <v>229</v>
      </c>
      <c r="B288" s="549"/>
      <c r="C288" s="319"/>
      <c r="D288" s="320"/>
    </row>
    <row r="289" spans="1:4" ht="13.5" thickBot="1" x14ac:dyDescent="0.25">
      <c r="A289" s="548" t="s">
        <v>230</v>
      </c>
      <c r="B289" s="549"/>
      <c r="C289" s="319"/>
      <c r="D289" s="320"/>
    </row>
    <row r="290" spans="1:4" ht="13.5" thickBot="1" x14ac:dyDescent="0.25">
      <c r="A290" s="548" t="s">
        <v>231</v>
      </c>
      <c r="B290" s="549"/>
      <c r="C290" s="319"/>
      <c r="D290" s="320"/>
    </row>
    <row r="291" spans="1:4" ht="25.5" customHeight="1" thickBot="1" x14ac:dyDescent="0.25">
      <c r="A291" s="548" t="s">
        <v>598</v>
      </c>
      <c r="B291" s="549"/>
      <c r="C291" s="319"/>
      <c r="D291" s="320"/>
    </row>
    <row r="292" spans="1:4" ht="27" customHeight="1" thickBot="1" x14ac:dyDescent="0.25">
      <c r="A292" s="548" t="s">
        <v>232</v>
      </c>
      <c r="B292" s="549"/>
      <c r="C292" s="319"/>
      <c r="D292" s="320"/>
    </row>
    <row r="293" spans="1:4" ht="13.5" thickBot="1" x14ac:dyDescent="0.25">
      <c r="A293" s="548" t="s">
        <v>233</v>
      </c>
      <c r="B293" s="549"/>
      <c r="C293" s="319"/>
      <c r="D293" s="320"/>
    </row>
    <row r="294" spans="1:4" ht="29.25" customHeight="1" thickBot="1" x14ac:dyDescent="0.25">
      <c r="A294" s="548" t="s">
        <v>599</v>
      </c>
      <c r="B294" s="549"/>
      <c r="C294" s="319"/>
      <c r="D294" s="320"/>
    </row>
    <row r="295" spans="1:4" ht="25.5" customHeight="1" thickBot="1" x14ac:dyDescent="0.25">
      <c r="A295" s="548" t="s">
        <v>596</v>
      </c>
      <c r="B295" s="549"/>
      <c r="C295" s="319">
        <v>56102</v>
      </c>
      <c r="D295" s="320">
        <v>56102</v>
      </c>
    </row>
    <row r="296" spans="1:4" ht="13.5" thickBot="1" x14ac:dyDescent="0.25">
      <c r="A296" s="548" t="s">
        <v>392</v>
      </c>
      <c r="B296" s="549"/>
      <c r="C296" s="321">
        <f>SUM(C297:C316)</f>
        <v>32733423</v>
      </c>
      <c r="D296" s="322">
        <f>SUM(D297:D316)</f>
        <v>1403694</v>
      </c>
    </row>
    <row r="297" spans="1:4" ht="13.5" customHeight="1" x14ac:dyDescent="0.2">
      <c r="A297" s="522" t="s">
        <v>0</v>
      </c>
      <c r="B297" s="538"/>
      <c r="C297" s="99">
        <v>57000</v>
      </c>
      <c r="D297" s="100">
        <v>137000</v>
      </c>
    </row>
    <row r="298" spans="1:4" x14ac:dyDescent="0.2">
      <c r="A298" s="546" t="s">
        <v>23</v>
      </c>
      <c r="B298" s="540"/>
      <c r="C298" s="101">
        <v>955</v>
      </c>
      <c r="D298" s="100">
        <v>0</v>
      </c>
    </row>
    <row r="299" spans="1:4" x14ac:dyDescent="0.2">
      <c r="A299" s="539" t="s">
        <v>1</v>
      </c>
      <c r="B299" s="540"/>
      <c r="C299" s="101">
        <v>56226</v>
      </c>
      <c r="D299" s="100">
        <v>56226</v>
      </c>
    </row>
    <row r="300" spans="1:4" ht="39.75" customHeight="1" x14ac:dyDescent="0.2">
      <c r="A300" s="547" t="s">
        <v>408</v>
      </c>
      <c r="B300" s="540"/>
      <c r="C300" s="101"/>
      <c r="D300" s="100"/>
    </row>
    <row r="301" spans="1:4" x14ac:dyDescent="0.2">
      <c r="A301" s="539" t="s">
        <v>2</v>
      </c>
      <c r="B301" s="540"/>
      <c r="C301" s="101">
        <v>0</v>
      </c>
      <c r="D301" s="100"/>
    </row>
    <row r="302" spans="1:4" x14ac:dyDescent="0.2">
      <c r="A302" s="539" t="s">
        <v>3</v>
      </c>
      <c r="B302" s="540"/>
      <c r="C302" s="101"/>
      <c r="D302" s="100"/>
    </row>
    <row r="303" spans="1:4" x14ac:dyDescent="0.2">
      <c r="A303" s="539" t="s">
        <v>4</v>
      </c>
      <c r="B303" s="540"/>
      <c r="C303" s="101"/>
      <c r="D303" s="100"/>
    </row>
    <row r="304" spans="1:4" ht="26.25" customHeight="1" x14ac:dyDescent="0.2">
      <c r="A304" s="539" t="s">
        <v>5</v>
      </c>
      <c r="B304" s="540"/>
      <c r="C304" s="97"/>
      <c r="D304" s="102"/>
    </row>
    <row r="305" spans="1:4" x14ac:dyDescent="0.2">
      <c r="A305" s="539" t="s">
        <v>6</v>
      </c>
      <c r="B305" s="540"/>
      <c r="C305" s="97"/>
      <c r="D305" s="102"/>
    </row>
    <row r="306" spans="1:4" x14ac:dyDescent="0.2">
      <c r="A306" s="539" t="s">
        <v>7</v>
      </c>
      <c r="B306" s="540"/>
      <c r="C306" s="97"/>
      <c r="D306" s="102"/>
    </row>
    <row r="307" spans="1:4" x14ac:dyDescent="0.2">
      <c r="A307" s="539" t="s">
        <v>8</v>
      </c>
      <c r="B307" s="540"/>
      <c r="C307" s="97">
        <v>32001000</v>
      </c>
      <c r="D307" s="102">
        <v>0</v>
      </c>
    </row>
    <row r="308" spans="1:4" x14ac:dyDescent="0.2">
      <c r="A308" s="539" t="s">
        <v>9</v>
      </c>
      <c r="B308" s="540"/>
      <c r="C308" s="97"/>
      <c r="D308" s="102"/>
    </row>
    <row r="309" spans="1:4" x14ac:dyDescent="0.2">
      <c r="A309" s="539" t="s">
        <v>10</v>
      </c>
      <c r="B309" s="540"/>
      <c r="C309" s="97">
        <v>238286</v>
      </c>
      <c r="D309" s="102">
        <v>150109</v>
      </c>
    </row>
    <row r="310" spans="1:4" x14ac:dyDescent="0.2">
      <c r="A310" s="552" t="s">
        <v>16</v>
      </c>
      <c r="B310" s="540"/>
      <c r="C310" s="97"/>
      <c r="D310" s="102"/>
    </row>
    <row r="311" spans="1:4" x14ac:dyDescent="0.2">
      <c r="A311" s="552" t="s">
        <v>17</v>
      </c>
      <c r="B311" s="540"/>
      <c r="C311" s="97"/>
      <c r="D311" s="102"/>
    </row>
    <row r="312" spans="1:4" ht="27" customHeight="1" x14ac:dyDescent="0.2">
      <c r="A312" s="547" t="s">
        <v>18</v>
      </c>
      <c r="B312" s="540"/>
      <c r="C312" s="97"/>
      <c r="D312" s="102"/>
    </row>
    <row r="313" spans="1:4" ht="27" customHeight="1" x14ac:dyDescent="0.2">
      <c r="A313" s="547" t="s">
        <v>19</v>
      </c>
      <c r="B313" s="540"/>
      <c r="C313" s="97"/>
      <c r="D313" s="102"/>
    </row>
    <row r="314" spans="1:4" x14ac:dyDescent="0.2">
      <c r="A314" s="552" t="s">
        <v>365</v>
      </c>
      <c r="B314" s="540"/>
      <c r="C314" s="97"/>
      <c r="D314" s="102"/>
    </row>
    <row r="315" spans="1:4" x14ac:dyDescent="0.2">
      <c r="A315" s="552" t="s">
        <v>20</v>
      </c>
      <c r="B315" s="540"/>
      <c r="C315" s="97"/>
      <c r="D315" s="102"/>
    </row>
    <row r="316" spans="1:4" ht="13.5" thickBot="1" x14ac:dyDescent="0.25">
      <c r="A316" s="553" t="s">
        <v>275</v>
      </c>
      <c r="B316" s="554"/>
      <c r="C316" s="98">
        <v>379956</v>
      </c>
      <c r="D316" s="102">
        <v>1060359</v>
      </c>
    </row>
    <row r="317" spans="1:4" ht="13.5" thickBot="1" x14ac:dyDescent="0.25">
      <c r="A317" s="556" t="s">
        <v>32</v>
      </c>
      <c r="B317" s="549"/>
      <c r="C317" s="287">
        <f>SUM(C288:C296)</f>
        <v>32789525</v>
      </c>
      <c r="D317" s="287">
        <f>SUM(D288:D296)</f>
        <v>1459796</v>
      </c>
    </row>
    <row r="318" spans="1:4" x14ac:dyDescent="0.2">
      <c r="A318" s="1"/>
      <c r="B318" s="1"/>
      <c r="C318" s="1"/>
      <c r="D318" s="1"/>
    </row>
    <row r="319" spans="1:4" x14ac:dyDescent="0.2">
      <c r="A319" s="1"/>
      <c r="B319" s="1"/>
      <c r="C319" s="1"/>
      <c r="D319" s="1"/>
    </row>
    <row r="320" spans="1:4" x14ac:dyDescent="0.2">
      <c r="A320" s="583"/>
      <c r="B320" s="584"/>
      <c r="C320" s="584"/>
      <c r="D320" s="1"/>
    </row>
    <row r="323" spans="1:8" ht="15" x14ac:dyDescent="0.2">
      <c r="A323" s="544" t="s">
        <v>331</v>
      </c>
      <c r="B323" s="544"/>
      <c r="C323" s="544"/>
    </row>
    <row r="324" spans="1:8" ht="13.5" thickBot="1" x14ac:dyDescent="0.25">
      <c r="A324" s="234"/>
      <c r="B324" s="234"/>
      <c r="C324" s="234"/>
    </row>
    <row r="325" spans="1:8" ht="13.5" thickBot="1" x14ac:dyDescent="0.25">
      <c r="A325" s="556" t="s">
        <v>65</v>
      </c>
      <c r="B325" s="588"/>
      <c r="C325" s="323" t="s">
        <v>166</v>
      </c>
      <c r="D325" s="237" t="s">
        <v>167</v>
      </c>
      <c r="G325" s="589"/>
      <c r="H325" s="589"/>
    </row>
    <row r="326" spans="1:8" ht="13.5" thickBot="1" x14ac:dyDescent="0.25">
      <c r="A326" s="590" t="s">
        <v>66</v>
      </c>
      <c r="B326" s="591"/>
      <c r="C326" s="317">
        <f>SUM(C327:C336)</f>
        <v>25567.57</v>
      </c>
      <c r="D326" s="324">
        <f>SUM(D327:D336)</f>
        <v>21563.97</v>
      </c>
      <c r="G326" s="589"/>
      <c r="H326" s="589"/>
    </row>
    <row r="327" spans="1:8" ht="55.5" customHeight="1" x14ac:dyDescent="0.2">
      <c r="A327" s="522" t="s">
        <v>366</v>
      </c>
      <c r="B327" s="524"/>
      <c r="C327" s="325"/>
      <c r="D327" s="326"/>
      <c r="G327" s="589"/>
      <c r="H327" s="589"/>
    </row>
    <row r="328" spans="1:8" x14ac:dyDescent="0.2">
      <c r="A328" s="585" t="s">
        <v>169</v>
      </c>
      <c r="B328" s="586"/>
      <c r="C328" s="325"/>
      <c r="D328" s="326"/>
    </row>
    <row r="329" spans="1:8" x14ac:dyDescent="0.2">
      <c r="A329" s="585" t="s">
        <v>67</v>
      </c>
      <c r="B329" s="586"/>
      <c r="C329" s="309"/>
      <c r="D329" s="327"/>
    </row>
    <row r="330" spans="1:8" ht="28.5" customHeight="1" x14ac:dyDescent="0.2">
      <c r="A330" s="546" t="s">
        <v>608</v>
      </c>
      <c r="B330" s="587"/>
      <c r="C330" s="309"/>
      <c r="D330" s="327"/>
    </row>
    <row r="331" spans="1:8" ht="32.25" customHeight="1" x14ac:dyDescent="0.2">
      <c r="A331" s="546" t="s">
        <v>170</v>
      </c>
      <c r="B331" s="587"/>
      <c r="C331" s="309"/>
      <c r="D331" s="327"/>
    </row>
    <row r="332" spans="1:8" x14ac:dyDescent="0.2">
      <c r="A332" s="585" t="s">
        <v>171</v>
      </c>
      <c r="B332" s="586"/>
      <c r="C332" s="309">
        <v>0</v>
      </c>
      <c r="D332" s="327">
        <v>0</v>
      </c>
    </row>
    <row r="333" spans="1:8" x14ac:dyDescent="0.2">
      <c r="A333" s="585" t="s">
        <v>172</v>
      </c>
      <c r="B333" s="586"/>
      <c r="C333" s="309">
        <v>0</v>
      </c>
      <c r="D333" s="327"/>
    </row>
    <row r="334" spans="1:8" x14ac:dyDescent="0.2">
      <c r="A334" s="585" t="s">
        <v>68</v>
      </c>
      <c r="B334" s="586"/>
      <c r="C334" s="309"/>
      <c r="D334" s="327"/>
    </row>
    <row r="335" spans="1:8" x14ac:dyDescent="0.2">
      <c r="A335" s="585" t="s">
        <v>173</v>
      </c>
      <c r="B335" s="586"/>
      <c r="C335" s="309"/>
      <c r="D335" s="327"/>
    </row>
    <row r="336" spans="1:8" ht="13.5" thickBot="1" x14ac:dyDescent="0.25">
      <c r="A336" s="592" t="s">
        <v>36</v>
      </c>
      <c r="B336" s="593"/>
      <c r="C336" s="311">
        <v>25567.57</v>
      </c>
      <c r="D336" s="328">
        <v>21563.97</v>
      </c>
    </row>
    <row r="337" spans="1:4" ht="13.5" thickBot="1" x14ac:dyDescent="0.25">
      <c r="A337" s="590" t="s">
        <v>69</v>
      </c>
      <c r="B337" s="591"/>
      <c r="C337" s="317">
        <f>SUM(C338:C347)</f>
        <v>20168.759999999998</v>
      </c>
      <c r="D337" s="318">
        <f>SUM(D338:D347)</f>
        <v>43392.85</v>
      </c>
    </row>
    <row r="338" spans="1:4" ht="59.25" customHeight="1" x14ac:dyDescent="0.2">
      <c r="A338" s="522" t="s">
        <v>366</v>
      </c>
      <c r="B338" s="524"/>
      <c r="C338" s="325"/>
      <c r="D338" s="326"/>
    </row>
    <row r="339" spans="1:4" x14ac:dyDescent="0.2">
      <c r="A339" s="585" t="s">
        <v>169</v>
      </c>
      <c r="B339" s="586"/>
      <c r="C339" s="325"/>
      <c r="D339" s="326"/>
    </row>
    <row r="340" spans="1:4" x14ac:dyDescent="0.2">
      <c r="A340" s="585" t="s">
        <v>67</v>
      </c>
      <c r="B340" s="586"/>
      <c r="C340" s="309"/>
      <c r="D340" s="327"/>
    </row>
    <row r="341" spans="1:4" ht="27.75" customHeight="1" x14ac:dyDescent="0.2">
      <c r="A341" s="546" t="s">
        <v>608</v>
      </c>
      <c r="B341" s="587"/>
      <c r="C341" s="309"/>
      <c r="D341" s="327"/>
    </row>
    <row r="342" spans="1:4" ht="24.75" customHeight="1" x14ac:dyDescent="0.2">
      <c r="A342" s="546" t="s">
        <v>170</v>
      </c>
      <c r="B342" s="587"/>
      <c r="C342" s="309">
        <v>4272.58</v>
      </c>
      <c r="D342" s="327">
        <v>4227.82</v>
      </c>
    </row>
    <row r="343" spans="1:4" x14ac:dyDescent="0.2">
      <c r="A343" s="546" t="s">
        <v>171</v>
      </c>
      <c r="B343" s="587"/>
      <c r="C343" s="309">
        <v>12435.8</v>
      </c>
      <c r="D343" s="327">
        <v>35761.43</v>
      </c>
    </row>
    <row r="344" spans="1:4" x14ac:dyDescent="0.2">
      <c r="A344" s="585" t="s">
        <v>172</v>
      </c>
      <c r="B344" s="586"/>
      <c r="C344" s="309">
        <v>0</v>
      </c>
      <c r="D344" s="327">
        <v>0</v>
      </c>
    </row>
    <row r="345" spans="1:4" x14ac:dyDescent="0.2">
      <c r="A345" s="585" t="s">
        <v>174</v>
      </c>
      <c r="B345" s="586"/>
      <c r="C345" s="309"/>
      <c r="D345" s="327"/>
    </row>
    <row r="346" spans="1:4" x14ac:dyDescent="0.2">
      <c r="A346" s="585" t="s">
        <v>173</v>
      </c>
      <c r="B346" s="586"/>
      <c r="C346" s="309"/>
      <c r="D346" s="327"/>
    </row>
    <row r="347" spans="1:4" ht="13.5" thickBot="1" x14ac:dyDescent="0.25">
      <c r="A347" s="596" t="s">
        <v>409</v>
      </c>
      <c r="B347" s="597"/>
      <c r="C347" s="329">
        <v>3460.38</v>
      </c>
      <c r="D347" s="330">
        <v>3403.6</v>
      </c>
    </row>
    <row r="348" spans="1:4" ht="13.5" thickBot="1" x14ac:dyDescent="0.25">
      <c r="A348" s="598" t="s">
        <v>105</v>
      </c>
      <c r="B348" s="599"/>
      <c r="C348" s="331">
        <f>C326+C337</f>
        <v>45736.33</v>
      </c>
      <c r="D348" s="256">
        <f>D326+D337</f>
        <v>64956.82</v>
      </c>
    </row>
    <row r="353" spans="1:5" ht="15" x14ac:dyDescent="0.25">
      <c r="A353" s="544" t="s">
        <v>330</v>
      </c>
      <c r="B353" s="544"/>
      <c r="C353" s="544"/>
      <c r="D353" s="469"/>
      <c r="E353" s="469"/>
    </row>
    <row r="354" spans="1:5" ht="13.5" thickBot="1" x14ac:dyDescent="0.25">
      <c r="A354" s="234"/>
      <c r="B354" s="234"/>
      <c r="C354" s="234"/>
      <c r="D354" s="1"/>
    </row>
    <row r="355" spans="1:5" ht="13.5" thickBot="1" x14ac:dyDescent="0.25">
      <c r="A355" s="545" t="s">
        <v>179</v>
      </c>
      <c r="B355" s="600"/>
      <c r="C355" s="260" t="s">
        <v>166</v>
      </c>
      <c r="D355" s="280" t="s">
        <v>279</v>
      </c>
    </row>
    <row r="356" spans="1:5" x14ac:dyDescent="0.2">
      <c r="A356" s="601" t="s">
        <v>11</v>
      </c>
      <c r="B356" s="602"/>
      <c r="C356" s="247">
        <f>SUM(C357:C363)</f>
        <v>16221283.4</v>
      </c>
      <c r="D356" s="247">
        <f>SUM(D357:D363)</f>
        <v>16609117.67</v>
      </c>
    </row>
    <row r="357" spans="1:5" x14ac:dyDescent="0.2">
      <c r="A357" s="594" t="s">
        <v>180</v>
      </c>
      <c r="B357" s="595"/>
      <c r="C357" s="247">
        <v>16221283.4</v>
      </c>
      <c r="D357" s="335">
        <v>16609117.67</v>
      </c>
    </row>
    <row r="358" spans="1:5" x14ac:dyDescent="0.2">
      <c r="A358" s="594" t="s">
        <v>181</v>
      </c>
      <c r="B358" s="595"/>
      <c r="C358" s="247"/>
      <c r="D358" s="335"/>
    </row>
    <row r="359" spans="1:5" ht="27.75" customHeight="1" x14ac:dyDescent="0.2">
      <c r="A359" s="539" t="s">
        <v>182</v>
      </c>
      <c r="B359" s="559"/>
      <c r="C359" s="247"/>
      <c r="D359" s="335"/>
    </row>
    <row r="360" spans="1:5" x14ac:dyDescent="0.2">
      <c r="A360" s="539" t="s">
        <v>183</v>
      </c>
      <c r="B360" s="559"/>
      <c r="C360" s="247"/>
      <c r="D360" s="335"/>
    </row>
    <row r="361" spans="1:5" x14ac:dyDescent="0.2">
      <c r="A361" s="539" t="s">
        <v>295</v>
      </c>
      <c r="B361" s="559"/>
      <c r="C361" s="247"/>
      <c r="D361" s="335"/>
    </row>
    <row r="362" spans="1:5" x14ac:dyDescent="0.2">
      <c r="A362" s="539" t="s">
        <v>12</v>
      </c>
      <c r="B362" s="559"/>
      <c r="C362" s="247"/>
      <c r="D362" s="335"/>
    </row>
    <row r="363" spans="1:5" x14ac:dyDescent="0.2">
      <c r="A363" s="539" t="s">
        <v>275</v>
      </c>
      <c r="B363" s="559"/>
      <c r="C363" s="247">
        <v>0</v>
      </c>
      <c r="D363" s="335">
        <v>0</v>
      </c>
    </row>
    <row r="364" spans="1:5" x14ac:dyDescent="0.2">
      <c r="A364" s="594" t="s">
        <v>184</v>
      </c>
      <c r="B364" s="595"/>
      <c r="C364" s="247">
        <f>C365+C366+C368</f>
        <v>0</v>
      </c>
      <c r="D364" s="335">
        <f>D365+D366+D368</f>
        <v>0</v>
      </c>
    </row>
    <row r="365" spans="1:5" x14ac:dyDescent="0.2">
      <c r="A365" s="585" t="s">
        <v>77</v>
      </c>
      <c r="B365" s="586"/>
      <c r="C365" s="327"/>
      <c r="D365" s="336"/>
    </row>
    <row r="366" spans="1:5" x14ac:dyDescent="0.2">
      <c r="A366" s="585" t="s">
        <v>185</v>
      </c>
      <c r="B366" s="586"/>
      <c r="C366" s="327"/>
      <c r="D366" s="336"/>
    </row>
    <row r="367" spans="1:5" x14ac:dyDescent="0.2">
      <c r="A367" s="606" t="s">
        <v>186</v>
      </c>
      <c r="B367" s="607"/>
      <c r="C367" s="327"/>
      <c r="D367" s="336"/>
    </row>
    <row r="368" spans="1:5" ht="13.5" thickBot="1" x14ac:dyDescent="0.25">
      <c r="A368" s="596" t="s">
        <v>275</v>
      </c>
      <c r="B368" s="597"/>
      <c r="C368" s="327"/>
      <c r="D368" s="336"/>
    </row>
    <row r="369" spans="1:5" ht="13.5" thickBot="1" x14ac:dyDescent="0.25">
      <c r="A369" s="598" t="s">
        <v>105</v>
      </c>
      <c r="B369" s="599"/>
      <c r="C369" s="337">
        <f>C356+C364</f>
        <v>16221283.4</v>
      </c>
      <c r="D369" s="337">
        <f>D356+D364</f>
        <v>16609117.67</v>
      </c>
    </row>
    <row r="372" spans="1:5" ht="26.25" customHeight="1" x14ac:dyDescent="0.2">
      <c r="A372" s="528" t="s">
        <v>358</v>
      </c>
      <c r="B372" s="603"/>
      <c r="C372" s="603"/>
      <c r="D372" s="603"/>
    </row>
    <row r="373" spans="1:5" ht="13.5" thickBot="1" x14ac:dyDescent="0.25">
      <c r="B373" s="305"/>
    </row>
    <row r="374" spans="1:5" ht="13.5" thickBot="1" x14ac:dyDescent="0.25">
      <c r="A374" s="604"/>
      <c r="B374" s="605"/>
      <c r="C374" s="294" t="s">
        <v>248</v>
      </c>
      <c r="D374" s="204" t="s">
        <v>167</v>
      </c>
    </row>
    <row r="375" spans="1:5" ht="13.5" thickBot="1" x14ac:dyDescent="0.25">
      <c r="A375" s="570" t="s">
        <v>240</v>
      </c>
      <c r="B375" s="571"/>
      <c r="C375" s="309">
        <v>6270478.7599999998</v>
      </c>
      <c r="D375" s="285">
        <v>4721627.5199999996</v>
      </c>
    </row>
    <row r="376" spans="1:5" ht="13.5" thickBot="1" x14ac:dyDescent="0.25">
      <c r="A376" s="590" t="s">
        <v>139</v>
      </c>
      <c r="B376" s="591"/>
      <c r="C376" s="318">
        <f>SUM(C375:C375)</f>
        <v>6270478.7599999998</v>
      </c>
      <c r="D376" s="318">
        <f>SUM(D375:D375)</f>
        <v>4721627.5199999996</v>
      </c>
    </row>
    <row r="379" spans="1:5" ht="14.45" customHeight="1" x14ac:dyDescent="0.2">
      <c r="A379" s="528" t="s">
        <v>329</v>
      </c>
      <c r="B379" s="528"/>
      <c r="C379" s="528"/>
      <c r="D379" s="528"/>
      <c r="E379" s="528"/>
    </row>
    <row r="380" spans="1:5" ht="13.5" thickBot="1" x14ac:dyDescent="0.25">
      <c r="E380" s="1"/>
    </row>
    <row r="381" spans="1:5" ht="26.25" thickBot="1" x14ac:dyDescent="0.25">
      <c r="A381" s="568" t="s">
        <v>108</v>
      </c>
      <c r="B381" s="609"/>
      <c r="C381" s="204" t="s">
        <v>293</v>
      </c>
      <c r="D381" s="204" t="s">
        <v>294</v>
      </c>
      <c r="E381" s="1"/>
    </row>
    <row r="382" spans="1:5" ht="13.5" thickBot="1" x14ac:dyDescent="0.25">
      <c r="A382" s="610" t="s">
        <v>382</v>
      </c>
      <c r="B382" s="611"/>
      <c r="C382" s="338">
        <v>788475.54</v>
      </c>
      <c r="D382" s="339">
        <v>963801.2</v>
      </c>
      <c r="E382" s="1"/>
    </row>
    <row r="383" spans="1:5" x14ac:dyDescent="0.2">
      <c r="A383" s="1"/>
      <c r="B383" s="1"/>
      <c r="C383" s="1"/>
      <c r="D383" s="1"/>
      <c r="E383" s="1"/>
    </row>
    <row r="384" spans="1:5" ht="29.25" customHeight="1" x14ac:dyDescent="0.2">
      <c r="A384" s="612" t="s">
        <v>380</v>
      </c>
      <c r="B384" s="612"/>
      <c r="C384" s="612"/>
      <c r="D384" s="613"/>
      <c r="E384" s="613"/>
    </row>
    <row r="389" spans="1:9" ht="15" x14ac:dyDescent="0.2">
      <c r="A389" s="614" t="s">
        <v>359</v>
      </c>
      <c r="B389" s="614"/>
      <c r="C389" s="614"/>
      <c r="D389" s="614"/>
      <c r="E389" s="614"/>
      <c r="F389" s="614"/>
      <c r="G389" s="614"/>
      <c r="H389" s="614"/>
      <c r="I389" s="614"/>
    </row>
    <row r="391" spans="1:9" ht="15" x14ac:dyDescent="0.2">
      <c r="A391" s="614" t="s">
        <v>328</v>
      </c>
      <c r="B391" s="614"/>
      <c r="C391" s="614"/>
      <c r="D391" s="614"/>
      <c r="E391" s="614"/>
      <c r="F391" s="614"/>
      <c r="G391" s="614"/>
      <c r="H391" s="614"/>
      <c r="I391" s="614"/>
    </row>
    <row r="392" spans="1:9" ht="13.5" thickBot="1" x14ac:dyDescent="0.25">
      <c r="A392" s="234"/>
      <c r="B392" s="234"/>
      <c r="C392" s="234"/>
      <c r="D392" s="234"/>
      <c r="E392" s="234"/>
      <c r="F392" s="234"/>
      <c r="G392" s="234"/>
      <c r="H392" s="234"/>
      <c r="I392" s="234"/>
    </row>
    <row r="393" spans="1:9" ht="26.25" thickBot="1" x14ac:dyDescent="0.25">
      <c r="A393" s="517" t="s">
        <v>102</v>
      </c>
      <c r="B393" s="545" t="s">
        <v>49</v>
      </c>
      <c r="C393" s="615"/>
      <c r="D393" s="600"/>
      <c r="E393" s="263" t="s">
        <v>129</v>
      </c>
      <c r="F393" s="545" t="s">
        <v>50</v>
      </c>
      <c r="G393" s="615"/>
      <c r="H393" s="600"/>
      <c r="I393" s="235" t="s">
        <v>156</v>
      </c>
    </row>
    <row r="394" spans="1:9" ht="64.5" thickBot="1" x14ac:dyDescent="0.25">
      <c r="A394" s="518"/>
      <c r="B394" s="340" t="s">
        <v>128</v>
      </c>
      <c r="C394" s="341" t="s">
        <v>113</v>
      </c>
      <c r="D394" s="342" t="s">
        <v>39</v>
      </c>
      <c r="E394" s="263" t="s">
        <v>238</v>
      </c>
      <c r="F394" s="340" t="s">
        <v>128</v>
      </c>
      <c r="G394" s="341" t="s">
        <v>130</v>
      </c>
      <c r="H394" s="342" t="s">
        <v>150</v>
      </c>
      <c r="I394" s="238"/>
    </row>
    <row r="395" spans="1:9" ht="26.25" thickBot="1" x14ac:dyDescent="0.25">
      <c r="A395" s="343" t="s">
        <v>405</v>
      </c>
      <c r="B395" s="344"/>
      <c r="C395" s="345"/>
      <c r="D395" s="346"/>
      <c r="E395" s="321">
        <v>4755738.54</v>
      </c>
      <c r="F395" s="344"/>
      <c r="G395" s="347"/>
      <c r="H395" s="346"/>
      <c r="I395" s="321">
        <f>SUM(B395:H395)</f>
        <v>4755738.54</v>
      </c>
    </row>
    <row r="396" spans="1:9" ht="13.5" thickBot="1" x14ac:dyDescent="0.25">
      <c r="A396" s="348" t="s">
        <v>51</v>
      </c>
      <c r="B396" s="349">
        <f t="shared" ref="B396:I396" si="12">SUM(B397:B399)</f>
        <v>0</v>
      </c>
      <c r="C396" s="350">
        <f t="shared" si="12"/>
        <v>0</v>
      </c>
      <c r="D396" s="351">
        <f t="shared" si="12"/>
        <v>0</v>
      </c>
      <c r="E396" s="348">
        <f t="shared" si="12"/>
        <v>0</v>
      </c>
      <c r="F396" s="349">
        <f t="shared" si="12"/>
        <v>0</v>
      </c>
      <c r="G396" s="349">
        <f t="shared" si="12"/>
        <v>0</v>
      </c>
      <c r="H396" s="348">
        <f t="shared" si="12"/>
        <v>0</v>
      </c>
      <c r="I396" s="348">
        <f t="shared" si="12"/>
        <v>0</v>
      </c>
    </row>
    <row r="397" spans="1:9" x14ac:dyDescent="0.2">
      <c r="A397" s="352" t="s">
        <v>52</v>
      </c>
      <c r="B397" s="353"/>
      <c r="C397" s="354"/>
      <c r="D397" s="355"/>
      <c r="E397" s="308"/>
      <c r="F397" s="353"/>
      <c r="G397" s="356"/>
      <c r="H397" s="355"/>
      <c r="I397" s="283">
        <f>SUM(B397:H397)</f>
        <v>0</v>
      </c>
    </row>
    <row r="398" spans="1:9" x14ac:dyDescent="0.2">
      <c r="A398" s="357" t="s">
        <v>53</v>
      </c>
      <c r="B398" s="358"/>
      <c r="C398" s="266"/>
      <c r="D398" s="359"/>
      <c r="E398" s="285"/>
      <c r="F398" s="358"/>
      <c r="G398" s="360"/>
      <c r="H398" s="359"/>
      <c r="I398" s="283">
        <f>SUM(B398:H398)</f>
        <v>0</v>
      </c>
    </row>
    <row r="399" spans="1:9" ht="13.5" thickBot="1" x14ac:dyDescent="0.25">
      <c r="A399" s="357" t="s">
        <v>54</v>
      </c>
      <c r="B399" s="358"/>
      <c r="C399" s="266"/>
      <c r="D399" s="359"/>
      <c r="E399" s="285"/>
      <c r="F399" s="358"/>
      <c r="G399" s="360"/>
      <c r="H399" s="359"/>
      <c r="I399" s="283">
        <f>SUM(B399:H399)</f>
        <v>0</v>
      </c>
    </row>
    <row r="400" spans="1:9" ht="13.5" thickBot="1" x14ac:dyDescent="0.25">
      <c r="A400" s="348" t="s">
        <v>55</v>
      </c>
      <c r="B400" s="344">
        <f t="shared" ref="B400:I400" si="13">SUM(B401:B404)</f>
        <v>0</v>
      </c>
      <c r="C400" s="345">
        <f t="shared" si="13"/>
        <v>0</v>
      </c>
      <c r="D400" s="347">
        <f t="shared" si="13"/>
        <v>0</v>
      </c>
      <c r="E400" s="321">
        <f t="shared" si="13"/>
        <v>0</v>
      </c>
      <c r="F400" s="344">
        <f t="shared" si="13"/>
        <v>0</v>
      </c>
      <c r="G400" s="344">
        <f t="shared" si="13"/>
        <v>0</v>
      </c>
      <c r="H400" s="321">
        <f t="shared" si="13"/>
        <v>0</v>
      </c>
      <c r="I400" s="321">
        <f t="shared" si="13"/>
        <v>0</v>
      </c>
    </row>
    <row r="401" spans="1:9" ht="13.5" customHeight="1" x14ac:dyDescent="0.2">
      <c r="A401" s="361" t="s">
        <v>56</v>
      </c>
      <c r="B401" s="358"/>
      <c r="C401" s="266"/>
      <c r="D401" s="359"/>
      <c r="E401" s="285"/>
      <c r="F401" s="358"/>
      <c r="G401" s="360"/>
      <c r="H401" s="359"/>
      <c r="I401" s="283">
        <f>SUM(B401:H401)</f>
        <v>0</v>
      </c>
    </row>
    <row r="402" spans="1:9" x14ac:dyDescent="0.2">
      <c r="A402" s="361" t="s">
        <v>57</v>
      </c>
      <c r="B402" s="358"/>
      <c r="C402" s="266"/>
      <c r="D402" s="359"/>
      <c r="E402" s="285"/>
      <c r="F402" s="358"/>
      <c r="G402" s="360"/>
      <c r="H402" s="359"/>
      <c r="I402" s="283">
        <f>SUM(B402:H402)</f>
        <v>0</v>
      </c>
    </row>
    <row r="403" spans="1:9" x14ac:dyDescent="0.2">
      <c r="A403" s="361" t="s">
        <v>58</v>
      </c>
      <c r="B403" s="358"/>
      <c r="C403" s="266"/>
      <c r="D403" s="359"/>
      <c r="E403" s="285"/>
      <c r="F403" s="358"/>
      <c r="G403" s="360"/>
      <c r="H403" s="359"/>
      <c r="I403" s="283">
        <f>SUM(B403:H403)</f>
        <v>0</v>
      </c>
    </row>
    <row r="404" spans="1:9" ht="13.5" thickBot="1" x14ac:dyDescent="0.25">
      <c r="A404" s="361" t="s">
        <v>59</v>
      </c>
      <c r="B404" s="358"/>
      <c r="C404" s="266"/>
      <c r="D404" s="359"/>
      <c r="E404" s="285"/>
      <c r="F404" s="358"/>
      <c r="G404" s="360"/>
      <c r="H404" s="359"/>
      <c r="I404" s="283">
        <f>SUM(B404:H404)</f>
        <v>0</v>
      </c>
    </row>
    <row r="405" spans="1:9" ht="26.25" customHeight="1" thickBot="1" x14ac:dyDescent="0.25">
      <c r="A405" s="362" t="s">
        <v>389</v>
      </c>
      <c r="B405" s="363">
        <f t="shared" ref="B405:I405" si="14">B395+B396-B400</f>
        <v>0</v>
      </c>
      <c r="C405" s="363">
        <f t="shared" si="14"/>
        <v>0</v>
      </c>
      <c r="D405" s="363">
        <f t="shared" si="14"/>
        <v>0</v>
      </c>
      <c r="E405" s="322">
        <f t="shared" si="14"/>
        <v>4755738.54</v>
      </c>
      <c r="F405" s="363">
        <f t="shared" si="14"/>
        <v>0</v>
      </c>
      <c r="G405" s="363">
        <f t="shared" si="14"/>
        <v>0</v>
      </c>
      <c r="H405" s="322">
        <f t="shared" si="14"/>
        <v>0</v>
      </c>
      <c r="I405" s="322">
        <f t="shared" si="14"/>
        <v>4755738.54</v>
      </c>
    </row>
    <row r="406" spans="1:9" ht="40.5" customHeight="1" thickBot="1" x14ac:dyDescent="0.25">
      <c r="A406" s="343" t="s">
        <v>390</v>
      </c>
      <c r="B406" s="344"/>
      <c r="C406" s="345"/>
      <c r="D406" s="346"/>
      <c r="E406" s="321">
        <v>3673514.34</v>
      </c>
      <c r="F406" s="344"/>
      <c r="G406" s="347"/>
      <c r="H406" s="346"/>
      <c r="I406" s="321">
        <f>SUM(B406:H406)</f>
        <v>3673514.34</v>
      </c>
    </row>
    <row r="407" spans="1:9" x14ac:dyDescent="0.2">
      <c r="A407" s="364" t="s">
        <v>51</v>
      </c>
      <c r="B407" s="365"/>
      <c r="C407" s="264"/>
      <c r="D407" s="366"/>
      <c r="E407" s="308">
        <v>190017.81</v>
      </c>
      <c r="F407" s="365"/>
      <c r="G407" s="367"/>
      <c r="H407" s="366"/>
      <c r="I407" s="308">
        <f>SUM(B407:H407)</f>
        <v>190017.81</v>
      </c>
    </row>
    <row r="408" spans="1:9" ht="13.5" thickBot="1" x14ac:dyDescent="0.25">
      <c r="A408" s="368" t="s">
        <v>55</v>
      </c>
      <c r="B408" s="369"/>
      <c r="C408" s="370"/>
      <c r="D408" s="371"/>
      <c r="E408" s="372"/>
      <c r="F408" s="369"/>
      <c r="G408" s="373"/>
      <c r="H408" s="371"/>
      <c r="I408" s="372">
        <f>SUM(B408:H408)</f>
        <v>0</v>
      </c>
    </row>
    <row r="409" spans="1:9" ht="41.25" customHeight="1" thickBot="1" x14ac:dyDescent="0.25">
      <c r="A409" s="348" t="s">
        <v>388</v>
      </c>
      <c r="B409" s="344">
        <f>B406+B407-B408</f>
        <v>0</v>
      </c>
      <c r="C409" s="345">
        <f t="shared" ref="C409:I409" si="15">C406+C407-C408</f>
        <v>0</v>
      </c>
      <c r="D409" s="346">
        <f t="shared" si="15"/>
        <v>0</v>
      </c>
      <c r="E409" s="321">
        <f t="shared" si="15"/>
        <v>3863532.15</v>
      </c>
      <c r="F409" s="344">
        <f t="shared" si="15"/>
        <v>0</v>
      </c>
      <c r="G409" s="347">
        <f t="shared" si="15"/>
        <v>0</v>
      </c>
      <c r="H409" s="346">
        <f t="shared" si="15"/>
        <v>0</v>
      </c>
      <c r="I409" s="321">
        <f t="shared" si="15"/>
        <v>3863532.15</v>
      </c>
    </row>
    <row r="410" spans="1:9" ht="26.25" customHeight="1" thickBot="1" x14ac:dyDescent="0.25">
      <c r="A410" s="174" t="s">
        <v>600</v>
      </c>
      <c r="B410" s="287">
        <f t="shared" ref="B410:I410" si="16">B395-B406</f>
        <v>0</v>
      </c>
      <c r="C410" s="287">
        <f t="shared" si="16"/>
        <v>0</v>
      </c>
      <c r="D410" s="287">
        <f t="shared" si="16"/>
        <v>0</v>
      </c>
      <c r="E410" s="287">
        <f t="shared" si="16"/>
        <v>1082224.2000000002</v>
      </c>
      <c r="F410" s="287">
        <f t="shared" si="16"/>
        <v>0</v>
      </c>
      <c r="G410" s="287">
        <f t="shared" si="16"/>
        <v>0</v>
      </c>
      <c r="H410" s="287">
        <f t="shared" si="16"/>
        <v>0</v>
      </c>
      <c r="I410" s="287">
        <f t="shared" si="16"/>
        <v>1082224.2000000002</v>
      </c>
    </row>
    <row r="411" spans="1:9" ht="26.25" customHeight="1" thickBot="1" x14ac:dyDescent="0.25">
      <c r="A411" s="374" t="s">
        <v>601</v>
      </c>
      <c r="B411" s="287">
        <f>B405-B409</f>
        <v>0</v>
      </c>
      <c r="C411" s="287">
        <f t="shared" ref="C411:I411" si="17">C405-C409</f>
        <v>0</v>
      </c>
      <c r="D411" s="287">
        <f t="shared" si="17"/>
        <v>0</v>
      </c>
      <c r="E411" s="287">
        <f>E405-E409</f>
        <v>892206.39000000013</v>
      </c>
      <c r="F411" s="287">
        <f t="shared" si="17"/>
        <v>0</v>
      </c>
      <c r="G411" s="287">
        <f t="shared" si="17"/>
        <v>0</v>
      </c>
      <c r="H411" s="287">
        <f t="shared" si="17"/>
        <v>0</v>
      </c>
      <c r="I411" s="287">
        <f t="shared" si="17"/>
        <v>892206.39000000013</v>
      </c>
    </row>
    <row r="412" spans="1:9" ht="26.25" customHeight="1" x14ac:dyDescent="0.2">
      <c r="A412" s="375"/>
      <c r="B412" s="376"/>
      <c r="C412" s="376"/>
      <c r="D412" s="376"/>
      <c r="E412" s="376"/>
      <c r="F412" s="376"/>
      <c r="G412" s="376"/>
      <c r="H412" s="376"/>
      <c r="I412" s="376"/>
    </row>
    <row r="414" spans="1:9" ht="15" x14ac:dyDescent="0.2">
      <c r="A414" s="528" t="s">
        <v>327</v>
      </c>
      <c r="B414" s="608"/>
      <c r="C414" s="608"/>
    </row>
    <row r="415" spans="1:9" ht="13.5" thickBot="1" x14ac:dyDescent="0.25">
      <c r="A415" s="234"/>
      <c r="B415" s="233"/>
      <c r="C415" s="233"/>
      <c r="E415" s="377"/>
      <c r="F415" s="377"/>
      <c r="G415" s="377"/>
      <c r="H415" s="377"/>
      <c r="I415" s="377"/>
    </row>
    <row r="416" spans="1:9" ht="13.5" thickBot="1" x14ac:dyDescent="0.25">
      <c r="A416" s="545" t="s">
        <v>131</v>
      </c>
      <c r="B416" s="600"/>
      <c r="C416" s="378" t="s">
        <v>166</v>
      </c>
      <c r="D416" s="237" t="s">
        <v>279</v>
      </c>
    </row>
    <row r="417" spans="1:12" ht="13.5" x14ac:dyDescent="0.2">
      <c r="A417" s="522" t="s">
        <v>141</v>
      </c>
      <c r="B417" s="524"/>
      <c r="C417" s="308">
        <v>84902.31</v>
      </c>
      <c r="D417" s="308">
        <v>4924.97</v>
      </c>
      <c r="E417" s="377"/>
      <c r="F417" s="377"/>
      <c r="H417" s="377"/>
      <c r="I417" s="377"/>
      <c r="K417" s="379"/>
      <c r="L417" s="377"/>
    </row>
    <row r="418" spans="1:12" ht="13.5" x14ac:dyDescent="0.2">
      <c r="A418" s="546" t="s">
        <v>142</v>
      </c>
      <c r="B418" s="587"/>
      <c r="C418" s="285">
        <v>20524.75</v>
      </c>
      <c r="D418" s="285">
        <v>77631.7</v>
      </c>
      <c r="E418" s="380"/>
      <c r="F418" s="380"/>
      <c r="H418" s="380"/>
      <c r="I418" s="380"/>
      <c r="K418" s="379"/>
      <c r="L418" s="380"/>
    </row>
    <row r="419" spans="1:12" ht="13.5" x14ac:dyDescent="0.2">
      <c r="A419" s="546" t="s">
        <v>112</v>
      </c>
      <c r="B419" s="587"/>
      <c r="C419" s="285"/>
      <c r="D419" s="285"/>
      <c r="E419" s="381"/>
      <c r="F419" s="381"/>
      <c r="H419" s="381"/>
      <c r="I419" s="381"/>
      <c r="K419" s="382"/>
      <c r="L419" s="381"/>
    </row>
    <row r="420" spans="1:12" ht="13.5" x14ac:dyDescent="0.2">
      <c r="A420" s="546" t="s">
        <v>71</v>
      </c>
      <c r="B420" s="587"/>
      <c r="C420" s="383">
        <f>C421+C424+C425+C426+C427</f>
        <v>12574509.960000001</v>
      </c>
      <c r="D420" s="383">
        <f>D421+D424+D425+D426+D427</f>
        <v>16507649.59</v>
      </c>
      <c r="K420" s="382"/>
    </row>
    <row r="421" spans="1:12" ht="27" customHeight="1" x14ac:dyDescent="0.2">
      <c r="A421" s="546" t="s">
        <v>272</v>
      </c>
      <c r="B421" s="587"/>
      <c r="C421" s="285">
        <f>C422-C423</f>
        <v>0</v>
      </c>
      <c r="D421" s="285">
        <f>D422-D423</f>
        <v>0</v>
      </c>
      <c r="K421" s="382"/>
    </row>
    <row r="422" spans="1:12" ht="13.5" x14ac:dyDescent="0.2">
      <c r="A422" s="622" t="s">
        <v>176</v>
      </c>
      <c r="B422" s="623"/>
      <c r="C422" s="285">
        <v>16907106.219999999</v>
      </c>
      <c r="D422" s="285">
        <v>14301334.98</v>
      </c>
      <c r="K422" s="382"/>
    </row>
    <row r="423" spans="1:12" ht="25.5" customHeight="1" x14ac:dyDescent="0.2">
      <c r="A423" s="622" t="s">
        <v>178</v>
      </c>
      <c r="B423" s="623"/>
      <c r="C423" s="285">
        <v>16907106.219999999</v>
      </c>
      <c r="D423" s="285">
        <v>14301334.98</v>
      </c>
      <c r="K423" s="382"/>
    </row>
    <row r="424" spans="1:12" ht="13.5" x14ac:dyDescent="0.2">
      <c r="A424" s="546" t="s">
        <v>72</v>
      </c>
      <c r="B424" s="587"/>
      <c r="C424" s="285">
        <v>186126.66</v>
      </c>
      <c r="D424" s="285">
        <v>0</v>
      </c>
      <c r="K424" s="379"/>
    </row>
    <row r="425" spans="1:12" ht="13.5" x14ac:dyDescent="0.2">
      <c r="A425" s="546" t="s">
        <v>143</v>
      </c>
      <c r="B425" s="587"/>
      <c r="C425" s="285">
        <v>4591390.7300000004</v>
      </c>
      <c r="D425" s="285">
        <v>6444797.3200000003</v>
      </c>
      <c r="K425" s="382"/>
    </row>
    <row r="426" spans="1:12" ht="13.5" x14ac:dyDescent="0.2">
      <c r="A426" s="546" t="s">
        <v>73</v>
      </c>
      <c r="B426" s="587"/>
      <c r="C426" s="285"/>
      <c r="D426" s="285"/>
      <c r="K426" s="382"/>
    </row>
    <row r="427" spans="1:12" ht="13.5" x14ac:dyDescent="0.2">
      <c r="A427" s="546" t="s">
        <v>85</v>
      </c>
      <c r="B427" s="587"/>
      <c r="C427" s="285">
        <v>7796992.5700000003</v>
      </c>
      <c r="D427" s="285">
        <v>10062852.27</v>
      </c>
      <c r="K427" s="382"/>
    </row>
    <row r="428" spans="1:12" ht="24.75" customHeight="1" thickBot="1" x14ac:dyDescent="0.25">
      <c r="A428" s="596" t="s">
        <v>74</v>
      </c>
      <c r="B428" s="597"/>
      <c r="C428" s="285"/>
      <c r="D428" s="285"/>
    </row>
    <row r="429" spans="1:12" ht="13.5" thickBot="1" x14ac:dyDescent="0.25">
      <c r="A429" s="616" t="s">
        <v>139</v>
      </c>
      <c r="B429" s="617"/>
      <c r="C429" s="287">
        <f>SUM(C417+C418+C419+C420+C428)</f>
        <v>12679937.020000001</v>
      </c>
      <c r="D429" s="287">
        <f>SUM(D417+D418+D419+D420+D428)</f>
        <v>16590206.26</v>
      </c>
    </row>
    <row r="432" spans="1:12" ht="15" x14ac:dyDescent="0.2">
      <c r="A432" s="384" t="s">
        <v>296</v>
      </c>
      <c r="B432" s="377"/>
      <c r="C432" s="377"/>
      <c r="D432" s="377"/>
    </row>
    <row r="433" spans="1:4" ht="13.5" thickBot="1" x14ac:dyDescent="0.25"/>
    <row r="434" spans="1:4" ht="13.5" thickBot="1" x14ac:dyDescent="0.25">
      <c r="A434" s="385" t="s">
        <v>70</v>
      </c>
      <c r="B434" s="386"/>
      <c r="C434" s="386"/>
      <c r="D434" s="387"/>
    </row>
    <row r="435" spans="1:4" ht="13.5" thickBot="1" x14ac:dyDescent="0.25">
      <c r="A435" s="388" t="s">
        <v>166</v>
      </c>
      <c r="B435" s="389"/>
      <c r="C435" s="618" t="s">
        <v>279</v>
      </c>
      <c r="D435" s="619"/>
    </row>
    <row r="436" spans="1:4" ht="13.5" thickBot="1" x14ac:dyDescent="0.25">
      <c r="A436" s="390"/>
      <c r="B436" s="391"/>
      <c r="C436" s="620"/>
      <c r="D436" s="621"/>
    </row>
    <row r="439" spans="1:4" ht="15" x14ac:dyDescent="0.2">
      <c r="A439" s="528" t="s">
        <v>400</v>
      </c>
      <c r="B439" s="528"/>
      <c r="C439" s="528"/>
      <c r="D439" s="529"/>
    </row>
    <row r="440" spans="1:4" ht="14.25" customHeight="1" x14ac:dyDescent="0.2">
      <c r="A440" s="635" t="s">
        <v>255</v>
      </c>
      <c r="B440" s="635"/>
      <c r="C440" s="635"/>
    </row>
    <row r="441" spans="1:4" ht="13.5" thickBot="1" x14ac:dyDescent="0.25">
      <c r="A441" s="377"/>
    </row>
    <row r="442" spans="1:4" ht="13.5" thickBot="1" x14ac:dyDescent="0.25">
      <c r="A442" s="567" t="s">
        <v>26</v>
      </c>
      <c r="B442" s="636"/>
      <c r="C442" s="207" t="s">
        <v>40</v>
      </c>
      <c r="D442" s="207" t="s">
        <v>602</v>
      </c>
    </row>
    <row r="443" spans="1:4" ht="28.15" customHeight="1" x14ac:dyDescent="0.2">
      <c r="A443" s="637" t="s">
        <v>398</v>
      </c>
      <c r="B443" s="638"/>
      <c r="C443" s="289">
        <v>0</v>
      </c>
      <c r="D443" s="290">
        <v>0</v>
      </c>
    </row>
    <row r="444" spans="1:4" x14ac:dyDescent="0.2">
      <c r="A444" s="639" t="s">
        <v>399</v>
      </c>
      <c r="B444" s="640"/>
      <c r="C444" s="392">
        <v>0</v>
      </c>
      <c r="D444" s="292">
        <v>0</v>
      </c>
    </row>
    <row r="445" spans="1:4" x14ac:dyDescent="0.2">
      <c r="A445" s="641" t="s">
        <v>46</v>
      </c>
      <c r="B445" s="642"/>
      <c r="C445" s="393"/>
      <c r="D445" s="394"/>
    </row>
    <row r="446" spans="1:4" x14ac:dyDescent="0.2">
      <c r="A446" s="624" t="s">
        <v>47</v>
      </c>
      <c r="B446" s="625"/>
      <c r="C446" s="392"/>
      <c r="D446" s="292"/>
    </row>
    <row r="447" spans="1:4" ht="13.5" customHeight="1" thickBot="1" x14ac:dyDescent="0.25">
      <c r="A447" s="626" t="s">
        <v>48</v>
      </c>
      <c r="B447" s="627"/>
      <c r="C447" s="395"/>
      <c r="D447" s="396"/>
    </row>
    <row r="451" spans="1:3" x14ac:dyDescent="0.2">
      <c r="A451" s="233" t="s">
        <v>353</v>
      </c>
      <c r="B451" s="233"/>
      <c r="C451" s="233"/>
    </row>
    <row r="452" spans="1:3" ht="13.5" thickBot="1" x14ac:dyDescent="0.25">
      <c r="A452" s="234"/>
      <c r="B452" s="234"/>
      <c r="C452" s="234"/>
    </row>
    <row r="453" spans="1:3" ht="26.25" thickBot="1" x14ac:dyDescent="0.25">
      <c r="A453" s="236"/>
      <c r="B453" s="378" t="s">
        <v>41</v>
      </c>
      <c r="C453" s="280" t="s">
        <v>106</v>
      </c>
    </row>
    <row r="454" spans="1:3" ht="13.5" thickBot="1" x14ac:dyDescent="0.25">
      <c r="A454" s="270" t="s">
        <v>119</v>
      </c>
      <c r="B454" s="397">
        <f>B455+B460</f>
        <v>0</v>
      </c>
      <c r="C454" s="397">
        <f>C455+C460</f>
        <v>0</v>
      </c>
    </row>
    <row r="455" spans="1:3" x14ac:dyDescent="0.2">
      <c r="A455" s="244" t="s">
        <v>313</v>
      </c>
      <c r="B455" s="244">
        <f>SUM(B457:B459)</f>
        <v>0</v>
      </c>
      <c r="C455" s="244">
        <f>SUM(C457:C459)</f>
        <v>0</v>
      </c>
    </row>
    <row r="456" spans="1:3" x14ac:dyDescent="0.2">
      <c r="A456" s="250" t="s">
        <v>134</v>
      </c>
      <c r="B456" s="250"/>
      <c r="C456" s="334"/>
    </row>
    <row r="457" spans="1:3" x14ac:dyDescent="0.2">
      <c r="A457" s="398"/>
      <c r="B457" s="250"/>
      <c r="C457" s="334"/>
    </row>
    <row r="458" spans="1:3" x14ac:dyDescent="0.2">
      <c r="A458" s="398"/>
      <c r="B458" s="250"/>
      <c r="C458" s="334"/>
    </row>
    <row r="459" spans="1:3" ht="13.5" thickBot="1" x14ac:dyDescent="0.25">
      <c r="A459" s="399"/>
      <c r="B459" s="400"/>
      <c r="C459" s="401"/>
    </row>
    <row r="460" spans="1:3" x14ac:dyDescent="0.2">
      <c r="A460" s="244" t="s">
        <v>314</v>
      </c>
      <c r="B460" s="244">
        <f>SUM(B462:B464)</f>
        <v>0</v>
      </c>
      <c r="C460" s="244">
        <f>SUM(C462:C464)</f>
        <v>0</v>
      </c>
    </row>
    <row r="461" spans="1:3" x14ac:dyDescent="0.2">
      <c r="A461" s="250" t="s">
        <v>134</v>
      </c>
      <c r="B461" s="247"/>
      <c r="C461" s="335"/>
    </row>
    <row r="462" spans="1:3" x14ac:dyDescent="0.2">
      <c r="A462" s="402"/>
      <c r="B462" s="247"/>
      <c r="C462" s="335"/>
    </row>
    <row r="463" spans="1:3" x14ac:dyDescent="0.2">
      <c r="A463" s="402"/>
      <c r="B463" s="250"/>
      <c r="C463" s="334"/>
    </row>
    <row r="464" spans="1:3" ht="13.5" thickBot="1" x14ac:dyDescent="0.25">
      <c r="A464" s="403"/>
      <c r="B464" s="400"/>
      <c r="C464" s="401"/>
    </row>
    <row r="465" spans="1:15" ht="13.5" thickBot="1" x14ac:dyDescent="0.25">
      <c r="A465" s="270" t="s">
        <v>120</v>
      </c>
      <c r="B465" s="397">
        <f>B466+B471</f>
        <v>4918133.2700000005</v>
      </c>
      <c r="C465" s="397">
        <f>C466+C471</f>
        <v>2760937.26</v>
      </c>
    </row>
    <row r="466" spans="1:15" x14ac:dyDescent="0.2">
      <c r="A466" s="246" t="s">
        <v>313</v>
      </c>
      <c r="B466" s="247">
        <f>SUM(B468:B470)</f>
        <v>0</v>
      </c>
      <c r="C466" s="247">
        <f>SUM(C468:C470)</f>
        <v>0</v>
      </c>
    </row>
    <row r="467" spans="1:15" x14ac:dyDescent="0.2">
      <c r="A467" s="333" t="s">
        <v>134</v>
      </c>
      <c r="B467" s="250"/>
      <c r="C467" s="334"/>
    </row>
    <row r="468" spans="1:15" x14ac:dyDescent="0.2">
      <c r="A468" s="402"/>
      <c r="B468" s="250"/>
      <c r="C468" s="334"/>
    </row>
    <row r="469" spans="1:15" x14ac:dyDescent="0.2">
      <c r="A469" s="402"/>
      <c r="B469" s="250"/>
      <c r="C469" s="334"/>
    </row>
    <row r="470" spans="1:15" ht="13.5" thickBot="1" x14ac:dyDescent="0.25">
      <c r="A470" s="403"/>
      <c r="B470" s="400"/>
      <c r="C470" s="401"/>
    </row>
    <row r="471" spans="1:15" x14ac:dyDescent="0.2">
      <c r="A471" s="404" t="s">
        <v>314</v>
      </c>
      <c r="B471" s="248">
        <f>SUM(B473:B474)</f>
        <v>4918133.2700000005</v>
      </c>
      <c r="C471" s="248">
        <f>SUM(C473:C474)</f>
        <v>2760937.26</v>
      </c>
      <c r="M471" s="405"/>
      <c r="N471" s="234"/>
      <c r="O471" s="234"/>
    </row>
    <row r="472" spans="1:15" x14ac:dyDescent="0.2">
      <c r="A472" s="333" t="s">
        <v>134</v>
      </c>
      <c r="B472" s="250"/>
      <c r="C472" s="250"/>
      <c r="M472" s="405"/>
      <c r="N472" s="234"/>
      <c r="O472" s="234"/>
    </row>
    <row r="473" spans="1:15" ht="46.5" customHeight="1" x14ac:dyDescent="0.2">
      <c r="A473" s="406" t="s">
        <v>577</v>
      </c>
      <c r="B473" s="250">
        <v>4789144.12</v>
      </c>
      <c r="C473" s="250">
        <v>2731288.51</v>
      </c>
      <c r="M473" s="52"/>
    </row>
    <row r="474" spans="1:15" ht="46.5" customHeight="1" thickBot="1" x14ac:dyDescent="0.25">
      <c r="A474" s="407" t="s">
        <v>580</v>
      </c>
      <c r="B474" s="400">
        <v>128989.15</v>
      </c>
      <c r="C474" s="400">
        <v>29648.75</v>
      </c>
      <c r="M474" s="52"/>
    </row>
    <row r="475" spans="1:15" x14ac:dyDescent="0.2">
      <c r="A475" s="233"/>
      <c r="B475" s="233"/>
      <c r="C475" s="233"/>
    </row>
    <row r="476" spans="1:15" x14ac:dyDescent="0.2">
      <c r="A476" s="233"/>
      <c r="B476" s="233"/>
      <c r="C476" s="233"/>
    </row>
    <row r="477" spans="1:15" ht="43.5" customHeight="1" x14ac:dyDescent="0.2">
      <c r="A477" s="628" t="s">
        <v>393</v>
      </c>
      <c r="B477" s="628"/>
      <c r="C477" s="628"/>
      <c r="D477" s="628"/>
      <c r="E477" s="629"/>
      <c r="F477" s="629"/>
      <c r="G477" s="629"/>
      <c r="H477" s="629"/>
      <c r="I477" s="629"/>
    </row>
    <row r="478" spans="1:15" ht="13.5" thickBot="1" x14ac:dyDescent="0.25">
      <c r="A478" s="375"/>
      <c r="B478" s="375"/>
      <c r="C478" s="375"/>
      <c r="D478" s="375"/>
      <c r="E478" s="161"/>
      <c r="F478" s="161"/>
      <c r="G478" s="161"/>
      <c r="H478" s="161"/>
      <c r="I478" s="161"/>
    </row>
    <row r="479" spans="1:15" ht="55.5" customHeight="1" thickBot="1" x14ac:dyDescent="0.25">
      <c r="A479" s="565" t="s">
        <v>418</v>
      </c>
      <c r="B479" s="630"/>
      <c r="C479" s="630"/>
      <c r="D479" s="630"/>
      <c r="E479" s="566"/>
    </row>
    <row r="480" spans="1:15" ht="24.75" customHeight="1" thickBot="1" x14ac:dyDescent="0.25">
      <c r="A480" s="631" t="s">
        <v>166</v>
      </c>
      <c r="B480" s="632"/>
      <c r="C480" s="633" t="s">
        <v>167</v>
      </c>
      <c r="D480" s="634"/>
      <c r="E480" s="409" t="s">
        <v>149</v>
      </c>
    </row>
    <row r="481" spans="1:7" ht="20.25" customHeight="1" thickBot="1" x14ac:dyDescent="0.25">
      <c r="A481" s="620"/>
      <c r="B481" s="645"/>
      <c r="C481" s="646"/>
      <c r="D481" s="647"/>
      <c r="E481" s="410"/>
    </row>
    <row r="482" spans="1:7" x14ac:dyDescent="0.2">
      <c r="A482" s="233"/>
      <c r="B482" s="233"/>
      <c r="C482" s="233"/>
    </row>
    <row r="483" spans="1:7" x14ac:dyDescent="0.2">
      <c r="A483" s="233"/>
      <c r="B483" s="233"/>
      <c r="C483" s="233"/>
    </row>
    <row r="484" spans="1:7" x14ac:dyDescent="0.2">
      <c r="A484" s="233"/>
      <c r="B484" s="233"/>
      <c r="C484" s="233"/>
    </row>
    <row r="485" spans="1:7" x14ac:dyDescent="0.2">
      <c r="A485" s="233"/>
      <c r="B485" s="233"/>
      <c r="C485" s="233"/>
    </row>
    <row r="486" spans="1:7" x14ac:dyDescent="0.2">
      <c r="A486" s="233"/>
      <c r="B486" s="233"/>
      <c r="C486" s="233"/>
    </row>
    <row r="487" spans="1:7" x14ac:dyDescent="0.2">
      <c r="A487" s="233"/>
      <c r="B487" s="233"/>
      <c r="C487" s="233"/>
    </row>
    <row r="488" spans="1:7" x14ac:dyDescent="0.2">
      <c r="A488" s="233"/>
      <c r="B488" s="233"/>
      <c r="C488" s="233"/>
    </row>
    <row r="489" spans="1:7" x14ac:dyDescent="0.2">
      <c r="A489" s="233"/>
      <c r="B489" s="233"/>
      <c r="C489" s="233"/>
    </row>
    <row r="490" spans="1:7" x14ac:dyDescent="0.2">
      <c r="A490" s="233"/>
      <c r="B490" s="233"/>
      <c r="C490" s="233"/>
    </row>
    <row r="491" spans="1:7" x14ac:dyDescent="0.2">
      <c r="A491" s="233" t="s">
        <v>360</v>
      </c>
      <c r="B491" s="233"/>
      <c r="C491" s="233"/>
    </row>
    <row r="492" spans="1:7" x14ac:dyDescent="0.2">
      <c r="A492" s="233" t="s">
        <v>344</v>
      </c>
      <c r="B492" s="233"/>
      <c r="C492" s="233"/>
    </row>
    <row r="493" spans="1:7" ht="13.5" thickBot="1" x14ac:dyDescent="0.25">
      <c r="A493" s="233"/>
      <c r="B493" s="233"/>
      <c r="C493" s="233"/>
    </row>
    <row r="494" spans="1:7" ht="26.25" thickBot="1" x14ac:dyDescent="0.25">
      <c r="A494" s="519" t="s">
        <v>385</v>
      </c>
      <c r="B494" s="520"/>
      <c r="C494" s="520"/>
      <c r="D494" s="521"/>
      <c r="E494" s="378" t="s">
        <v>41</v>
      </c>
      <c r="F494" s="280" t="s">
        <v>106</v>
      </c>
      <c r="G494" s="241"/>
    </row>
    <row r="495" spans="1:7" ht="14.25" customHeight="1" thickBot="1" x14ac:dyDescent="0.25">
      <c r="A495" s="548" t="s">
        <v>603</v>
      </c>
      <c r="B495" s="648"/>
      <c r="C495" s="648"/>
      <c r="D495" s="649"/>
      <c r="E495" s="397">
        <f>SUM(E496:E503)</f>
        <v>35276091.690000005</v>
      </c>
      <c r="F495" s="397">
        <f>SUM(F496:F503)</f>
        <v>35505587.259999998</v>
      </c>
    </row>
    <row r="496" spans="1:7" x14ac:dyDescent="0.2">
      <c r="A496" s="601" t="s">
        <v>187</v>
      </c>
      <c r="B496" s="650"/>
      <c r="C496" s="650"/>
      <c r="D496" s="602"/>
      <c r="E496" s="247">
        <v>15152458.6</v>
      </c>
      <c r="F496" s="335">
        <v>15517764.34</v>
      </c>
      <c r="G496" s="234"/>
    </row>
    <row r="497" spans="1:7" x14ac:dyDescent="0.2">
      <c r="A497" s="594" t="s">
        <v>188</v>
      </c>
      <c r="B497" s="643"/>
      <c r="C497" s="643"/>
      <c r="D497" s="595"/>
      <c r="E497" s="250">
        <v>14784544.49</v>
      </c>
      <c r="F497" s="334">
        <v>16657502.529999999</v>
      </c>
      <c r="G497" s="234"/>
    </row>
    <row r="498" spans="1:7" x14ac:dyDescent="0.2">
      <c r="A498" s="594" t="s">
        <v>189</v>
      </c>
      <c r="B498" s="643"/>
      <c r="C498" s="643"/>
      <c r="D498" s="595"/>
      <c r="E498" s="250">
        <v>3409211.76</v>
      </c>
      <c r="F498" s="334">
        <v>1211405.1399999999</v>
      </c>
      <c r="G498" s="234"/>
    </row>
    <row r="499" spans="1:7" x14ac:dyDescent="0.2">
      <c r="A499" s="594" t="s">
        <v>190</v>
      </c>
      <c r="B499" s="643"/>
      <c r="C499" s="643"/>
      <c r="D499" s="595"/>
      <c r="E499" s="250"/>
      <c r="F499" s="334"/>
      <c r="G499" s="234"/>
    </row>
    <row r="500" spans="1:7" x14ac:dyDescent="0.2">
      <c r="A500" s="594" t="s">
        <v>191</v>
      </c>
      <c r="B500" s="643"/>
      <c r="C500" s="643"/>
      <c r="D500" s="595"/>
      <c r="E500" s="250">
        <v>1662732.63</v>
      </c>
      <c r="F500" s="334">
        <v>2003737.39</v>
      </c>
      <c r="G500" s="234"/>
    </row>
    <row r="501" spans="1:7" ht="24.75" customHeight="1" x14ac:dyDescent="0.2">
      <c r="A501" s="539" t="s">
        <v>192</v>
      </c>
      <c r="B501" s="644"/>
      <c r="C501" s="644"/>
      <c r="D501" s="559"/>
      <c r="E501" s="250"/>
      <c r="F501" s="334"/>
      <c r="G501" s="234"/>
    </row>
    <row r="502" spans="1:7" x14ac:dyDescent="0.2">
      <c r="A502" s="539" t="s">
        <v>193</v>
      </c>
      <c r="B502" s="644"/>
      <c r="C502" s="644"/>
      <c r="D502" s="559"/>
      <c r="E502" s="250">
        <v>235397.1</v>
      </c>
      <c r="F502" s="334">
        <v>78851.990000000005</v>
      </c>
      <c r="G502" s="234"/>
    </row>
    <row r="503" spans="1:7" ht="13.5" thickBot="1" x14ac:dyDescent="0.25">
      <c r="A503" s="553" t="s">
        <v>194</v>
      </c>
      <c r="B503" s="654"/>
      <c r="C503" s="654"/>
      <c r="D503" s="555"/>
      <c r="E503" s="412">
        <v>31747.11</v>
      </c>
      <c r="F503" s="413">
        <v>36325.870000000003</v>
      </c>
      <c r="G503" s="234"/>
    </row>
    <row r="504" spans="1:7" ht="13.5" thickBot="1" x14ac:dyDescent="0.25">
      <c r="A504" s="548" t="s">
        <v>297</v>
      </c>
      <c r="B504" s="648"/>
      <c r="C504" s="648"/>
      <c r="D504" s="649"/>
      <c r="E504" s="414">
        <v>16693.009999999998</v>
      </c>
      <c r="F504" s="415">
        <v>39989.25</v>
      </c>
      <c r="G504" s="234"/>
    </row>
    <row r="505" spans="1:7" ht="13.5" thickBot="1" x14ac:dyDescent="0.25">
      <c r="A505" s="610" t="s">
        <v>298</v>
      </c>
      <c r="B505" s="655"/>
      <c r="C505" s="655"/>
      <c r="D505" s="611"/>
      <c r="E505" s="248"/>
      <c r="F505" s="416"/>
      <c r="G505" s="234"/>
    </row>
    <row r="506" spans="1:7" ht="13.5" thickBot="1" x14ac:dyDescent="0.25">
      <c r="A506" s="610" t="s">
        <v>299</v>
      </c>
      <c r="B506" s="655"/>
      <c r="C506" s="655"/>
      <c r="D506" s="611"/>
      <c r="E506" s="414"/>
      <c r="F506" s="415"/>
      <c r="G506" s="234"/>
    </row>
    <row r="507" spans="1:7" ht="13.5" thickBot="1" x14ac:dyDescent="0.25">
      <c r="A507" s="610" t="s">
        <v>367</v>
      </c>
      <c r="B507" s="655"/>
      <c r="C507" s="655"/>
      <c r="D507" s="611"/>
      <c r="E507" s="414"/>
      <c r="F507" s="415"/>
      <c r="G507" s="234"/>
    </row>
    <row r="508" spans="1:7" ht="13.5" thickBot="1" x14ac:dyDescent="0.25">
      <c r="A508" s="610" t="s">
        <v>300</v>
      </c>
      <c r="B508" s="655"/>
      <c r="C508" s="655"/>
      <c r="D508" s="611"/>
      <c r="E508" s="397">
        <f>E509+E517+E520+E523</f>
        <v>3271091.0700000003</v>
      </c>
      <c r="F508" s="397">
        <f>F509+F517+F520+F523</f>
        <v>2146030.67</v>
      </c>
    </row>
    <row r="509" spans="1:7" x14ac:dyDescent="0.2">
      <c r="A509" s="601" t="s">
        <v>78</v>
      </c>
      <c r="B509" s="650"/>
      <c r="C509" s="650"/>
      <c r="D509" s="602"/>
      <c r="E509" s="226">
        <f>SUM(E510:E516)</f>
        <v>0</v>
      </c>
      <c r="F509" s="226">
        <f>SUM(F510:F516)</f>
        <v>0</v>
      </c>
    </row>
    <row r="510" spans="1:7" x14ac:dyDescent="0.2">
      <c r="A510" s="651" t="s">
        <v>79</v>
      </c>
      <c r="B510" s="652"/>
      <c r="C510" s="652"/>
      <c r="D510" s="653"/>
      <c r="E510" s="398"/>
      <c r="F510" s="417"/>
      <c r="G510" s="418"/>
    </row>
    <row r="511" spans="1:7" x14ac:dyDescent="0.2">
      <c r="A511" s="651" t="s">
        <v>80</v>
      </c>
      <c r="B511" s="652"/>
      <c r="C511" s="652"/>
      <c r="D511" s="653"/>
      <c r="E511" s="398"/>
      <c r="F511" s="417"/>
      <c r="G511" s="418"/>
    </row>
    <row r="512" spans="1:7" x14ac:dyDescent="0.2">
      <c r="A512" s="651" t="s">
        <v>81</v>
      </c>
      <c r="B512" s="652"/>
      <c r="C512" s="652"/>
      <c r="D512" s="653"/>
      <c r="E512" s="398"/>
      <c r="F512" s="417"/>
      <c r="G512" s="418"/>
    </row>
    <row r="513" spans="1:7" x14ac:dyDescent="0.2">
      <c r="A513" s="651" t="s">
        <v>195</v>
      </c>
      <c r="B513" s="652"/>
      <c r="C513" s="652"/>
      <c r="D513" s="653"/>
      <c r="E513" s="398"/>
      <c r="F513" s="417"/>
      <c r="G513" s="418"/>
    </row>
    <row r="514" spans="1:7" x14ac:dyDescent="0.2">
      <c r="A514" s="651" t="s">
        <v>84</v>
      </c>
      <c r="B514" s="652"/>
      <c r="C514" s="652"/>
      <c r="D514" s="653"/>
      <c r="E514" s="398"/>
      <c r="F514" s="417"/>
      <c r="G514" s="418"/>
    </row>
    <row r="515" spans="1:7" x14ac:dyDescent="0.2">
      <c r="A515" s="651" t="s">
        <v>196</v>
      </c>
      <c r="B515" s="652"/>
      <c r="C515" s="652"/>
      <c r="D515" s="653"/>
      <c r="E515" s="398"/>
      <c r="F515" s="417"/>
      <c r="G515" s="418"/>
    </row>
    <row r="516" spans="1:7" x14ac:dyDescent="0.2">
      <c r="A516" s="651" t="s">
        <v>85</v>
      </c>
      <c r="B516" s="652"/>
      <c r="C516" s="652"/>
      <c r="D516" s="653"/>
      <c r="E516" s="398"/>
      <c r="F516" s="417"/>
      <c r="G516" s="418"/>
    </row>
    <row r="517" spans="1:7" x14ac:dyDescent="0.2">
      <c r="A517" s="539" t="s">
        <v>86</v>
      </c>
      <c r="B517" s="644"/>
      <c r="C517" s="644"/>
      <c r="D517" s="559"/>
      <c r="E517" s="213">
        <f>SUM(E518:E519)</f>
        <v>0</v>
      </c>
      <c r="F517" s="213">
        <f>SUM(F518:F519)</f>
        <v>0</v>
      </c>
    </row>
    <row r="518" spans="1:7" x14ac:dyDescent="0.2">
      <c r="A518" s="651" t="s">
        <v>87</v>
      </c>
      <c r="B518" s="652"/>
      <c r="C518" s="652"/>
      <c r="D518" s="653"/>
      <c r="E518" s="398"/>
      <c r="F518" s="417"/>
      <c r="G518" s="418"/>
    </row>
    <row r="519" spans="1:7" x14ac:dyDescent="0.2">
      <c r="A519" s="651" t="s">
        <v>88</v>
      </c>
      <c r="B519" s="652"/>
      <c r="C519" s="652"/>
      <c r="D519" s="653"/>
      <c r="E519" s="398"/>
      <c r="F519" s="417"/>
      <c r="G519" s="418"/>
    </row>
    <row r="520" spans="1:7" x14ac:dyDescent="0.2">
      <c r="A520" s="594" t="s">
        <v>89</v>
      </c>
      <c r="B520" s="643"/>
      <c r="C520" s="643"/>
      <c r="D520" s="595"/>
      <c r="E520" s="213">
        <f>SUM(E521:E522)</f>
        <v>0</v>
      </c>
      <c r="F520" s="213">
        <f>SUM(F521:F522)</f>
        <v>0</v>
      </c>
    </row>
    <row r="521" spans="1:7" x14ac:dyDescent="0.2">
      <c r="A521" s="651" t="s">
        <v>90</v>
      </c>
      <c r="B521" s="652"/>
      <c r="C521" s="652"/>
      <c r="D521" s="653"/>
      <c r="E521" s="398"/>
      <c r="F521" s="417"/>
      <c r="G521" s="418"/>
    </row>
    <row r="522" spans="1:7" x14ac:dyDescent="0.2">
      <c r="A522" s="651" t="s">
        <v>91</v>
      </c>
      <c r="B522" s="652"/>
      <c r="C522" s="652"/>
      <c r="D522" s="653"/>
      <c r="E522" s="398"/>
      <c r="F522" s="417"/>
      <c r="G522" s="418"/>
    </row>
    <row r="523" spans="1:7" x14ac:dyDescent="0.2">
      <c r="A523" s="594" t="s">
        <v>92</v>
      </c>
      <c r="B523" s="643"/>
      <c r="C523" s="643"/>
      <c r="D523" s="595"/>
      <c r="E523" s="213">
        <f>SUM(E524:E537)</f>
        <v>3271091.0700000003</v>
      </c>
      <c r="F523" s="213">
        <f>SUM(F524:F537)</f>
        <v>2146030.67</v>
      </c>
    </row>
    <row r="524" spans="1:7" x14ac:dyDescent="0.2">
      <c r="A524" s="651" t="s">
        <v>93</v>
      </c>
      <c r="B524" s="652"/>
      <c r="C524" s="652"/>
      <c r="D524" s="653"/>
      <c r="E524" s="250">
        <v>621631.88</v>
      </c>
      <c r="F524" s="334">
        <v>526895.39</v>
      </c>
      <c r="G524" s="234"/>
    </row>
    <row r="525" spans="1:7" x14ac:dyDescent="0.2">
      <c r="A525" s="651" t="s">
        <v>94</v>
      </c>
      <c r="B525" s="652"/>
      <c r="C525" s="652"/>
      <c r="D525" s="653"/>
      <c r="E525" s="250"/>
      <c r="F525" s="334">
        <v>0</v>
      </c>
      <c r="G525" s="234"/>
    </row>
    <row r="526" spans="1:7" x14ac:dyDescent="0.2">
      <c r="A526" s="651" t="s">
        <v>394</v>
      </c>
      <c r="B526" s="652"/>
      <c r="C526" s="652"/>
      <c r="D526" s="653"/>
      <c r="E526" s="250"/>
      <c r="F526" s="334"/>
      <c r="G526" s="234"/>
    </row>
    <row r="527" spans="1:7" x14ac:dyDescent="0.2">
      <c r="A527" s="651" t="s">
        <v>95</v>
      </c>
      <c r="B527" s="652"/>
      <c r="C527" s="652"/>
      <c r="D527" s="653"/>
      <c r="E527" s="250"/>
      <c r="F527" s="334"/>
      <c r="G527" s="234"/>
    </row>
    <row r="528" spans="1:7" x14ac:dyDescent="0.2">
      <c r="A528" s="651" t="s">
        <v>197</v>
      </c>
      <c r="B528" s="652"/>
      <c r="C528" s="652"/>
      <c r="D528" s="653"/>
      <c r="E528" s="250"/>
      <c r="F528" s="334"/>
      <c r="G528" s="234"/>
    </row>
    <row r="529" spans="1:9" x14ac:dyDescent="0.2">
      <c r="A529" s="651" t="s">
        <v>198</v>
      </c>
      <c r="B529" s="652"/>
      <c r="C529" s="652"/>
      <c r="D529" s="653"/>
      <c r="E529" s="250"/>
      <c r="F529" s="334"/>
      <c r="G529" s="234"/>
    </row>
    <row r="530" spans="1:9" x14ac:dyDescent="0.2">
      <c r="A530" s="651" t="s">
        <v>97</v>
      </c>
      <c r="B530" s="652"/>
      <c r="C530" s="652"/>
      <c r="D530" s="653"/>
      <c r="E530" s="250"/>
      <c r="F530" s="334"/>
      <c r="G530" s="234"/>
    </row>
    <row r="531" spans="1:9" x14ac:dyDescent="0.2">
      <c r="A531" s="651" t="s">
        <v>98</v>
      </c>
      <c r="B531" s="652"/>
      <c r="C531" s="652"/>
      <c r="D531" s="653"/>
      <c r="E531" s="250"/>
      <c r="F531" s="334"/>
      <c r="G531" s="234"/>
    </row>
    <row r="532" spans="1:9" x14ac:dyDescent="0.2">
      <c r="A532" s="651" t="s">
        <v>99</v>
      </c>
      <c r="B532" s="652"/>
      <c r="C532" s="652"/>
      <c r="D532" s="653"/>
      <c r="E532" s="250"/>
      <c r="F532" s="334"/>
      <c r="G532" s="234"/>
    </row>
    <row r="533" spans="1:9" x14ac:dyDescent="0.2">
      <c r="A533" s="656" t="s">
        <v>100</v>
      </c>
      <c r="B533" s="657"/>
      <c r="C533" s="657"/>
      <c r="D533" s="658"/>
      <c r="E533" s="250">
        <v>1007318.36</v>
      </c>
      <c r="F533" s="334">
        <v>879589.2</v>
      </c>
      <c r="G533" s="234"/>
    </row>
    <row r="534" spans="1:9" x14ac:dyDescent="0.2">
      <c r="A534" s="656" t="s">
        <v>199</v>
      </c>
      <c r="B534" s="657"/>
      <c r="C534" s="657"/>
      <c r="D534" s="658"/>
      <c r="E534" s="250"/>
      <c r="F534" s="334"/>
      <c r="G534" s="234"/>
    </row>
    <row r="535" spans="1:9" x14ac:dyDescent="0.2">
      <c r="A535" s="656" t="s">
        <v>200</v>
      </c>
      <c r="B535" s="657"/>
      <c r="C535" s="657"/>
      <c r="D535" s="658"/>
      <c r="E535" s="250"/>
      <c r="F535" s="334"/>
      <c r="G535" s="234"/>
    </row>
    <row r="536" spans="1:9" x14ac:dyDescent="0.2">
      <c r="A536" s="659" t="s">
        <v>13</v>
      </c>
      <c r="B536" s="660"/>
      <c r="C536" s="660"/>
      <c r="D536" s="661"/>
      <c r="E536" s="250"/>
      <c r="F536" s="334"/>
      <c r="G536" s="234"/>
    </row>
    <row r="537" spans="1:9" ht="15.75" customHeight="1" thickBot="1" x14ac:dyDescent="0.25">
      <c r="A537" s="662" t="s">
        <v>410</v>
      </c>
      <c r="B537" s="663"/>
      <c r="C537" s="663"/>
      <c r="D537" s="664"/>
      <c r="E537" s="250">
        <v>1642140.83</v>
      </c>
      <c r="F537" s="334">
        <v>739546.08</v>
      </c>
      <c r="G537" s="234"/>
      <c r="I537" s="234"/>
    </row>
    <row r="538" spans="1:9" ht="13.5" thickBot="1" x14ac:dyDescent="0.25">
      <c r="A538" s="665" t="s">
        <v>301</v>
      </c>
      <c r="B538" s="666"/>
      <c r="C538" s="666"/>
      <c r="D538" s="667"/>
      <c r="E538" s="337">
        <f>SUM(E495+E504+E505+E506+E507+E508)</f>
        <v>38563875.770000003</v>
      </c>
      <c r="F538" s="337">
        <f>SUM(F495+F504+F505+F506+F507+F508)</f>
        <v>37691607.18</v>
      </c>
    </row>
    <row r="540" spans="1:9" x14ac:dyDescent="0.2">
      <c r="A540" s="467" t="s">
        <v>345</v>
      </c>
      <c r="B540" s="668"/>
      <c r="C540" s="668"/>
      <c r="D540" s="668"/>
    </row>
    <row r="541" spans="1:9" ht="13.5" thickBot="1" x14ac:dyDescent="0.25">
      <c r="A541" s="233"/>
      <c r="B541" s="233"/>
      <c r="C541" s="1"/>
    </row>
    <row r="542" spans="1:9" ht="12.75" customHeight="1" x14ac:dyDescent="0.2">
      <c r="A542" s="511" t="s">
        <v>164</v>
      </c>
      <c r="B542" s="513"/>
      <c r="C542" s="237" t="s">
        <v>41</v>
      </c>
      <c r="D542" s="237" t="s">
        <v>106</v>
      </c>
    </row>
    <row r="543" spans="1:9" ht="13.5" thickBot="1" x14ac:dyDescent="0.25">
      <c r="A543" s="669"/>
      <c r="B543" s="670"/>
      <c r="C543" s="419"/>
      <c r="D543" s="420"/>
    </row>
    <row r="544" spans="1:9" x14ac:dyDescent="0.2">
      <c r="A544" s="671" t="s">
        <v>208</v>
      </c>
      <c r="B544" s="672"/>
      <c r="C544" s="247">
        <v>19761387.859999999</v>
      </c>
      <c r="D544" s="335">
        <v>36684091.240000002</v>
      </c>
    </row>
    <row r="545" spans="1:6" x14ac:dyDescent="0.2">
      <c r="A545" s="585" t="s">
        <v>209</v>
      </c>
      <c r="B545" s="586"/>
      <c r="C545" s="250">
        <v>0</v>
      </c>
      <c r="D545" s="334">
        <v>0</v>
      </c>
    </row>
    <row r="546" spans="1:6" x14ac:dyDescent="0.2">
      <c r="A546" s="585" t="s">
        <v>210</v>
      </c>
      <c r="B546" s="586"/>
      <c r="C546" s="250">
        <v>18224715.100000001</v>
      </c>
      <c r="D546" s="334">
        <v>22512294.18</v>
      </c>
    </row>
    <row r="547" spans="1:6" ht="30" customHeight="1" x14ac:dyDescent="0.2">
      <c r="A547" s="546" t="s">
        <v>211</v>
      </c>
      <c r="B547" s="587"/>
      <c r="C547" s="250">
        <v>0</v>
      </c>
      <c r="D547" s="334"/>
    </row>
    <row r="548" spans="1:6" ht="43.9" customHeight="1" x14ac:dyDescent="0.2">
      <c r="A548" s="546" t="s">
        <v>368</v>
      </c>
      <c r="B548" s="587"/>
      <c r="C548" s="250">
        <v>296678.40999999997</v>
      </c>
      <c r="D548" s="334">
        <v>9000</v>
      </c>
    </row>
    <row r="549" spans="1:6" ht="27" customHeight="1" x14ac:dyDescent="0.2">
      <c r="A549" s="546" t="s">
        <v>302</v>
      </c>
      <c r="B549" s="587"/>
      <c r="C549" s="250">
        <v>33155.660000000003</v>
      </c>
      <c r="D549" s="334">
        <v>47895.16</v>
      </c>
    </row>
    <row r="550" spans="1:6" x14ac:dyDescent="0.2">
      <c r="A550" s="546" t="s">
        <v>212</v>
      </c>
      <c r="B550" s="587"/>
      <c r="C550" s="250">
        <v>0</v>
      </c>
      <c r="D550" s="334"/>
      <c r="E550" s="234"/>
    </row>
    <row r="551" spans="1:6" ht="28.9" customHeight="1" x14ac:dyDescent="0.2">
      <c r="A551" s="546" t="s">
        <v>213</v>
      </c>
      <c r="B551" s="587"/>
      <c r="C551" s="250">
        <v>524706.77</v>
      </c>
      <c r="D551" s="334">
        <v>724377.62</v>
      </c>
    </row>
    <row r="552" spans="1:6" ht="35.450000000000003" customHeight="1" x14ac:dyDescent="0.2">
      <c r="A552" s="546" t="s">
        <v>214</v>
      </c>
      <c r="B552" s="587"/>
      <c r="C552" s="361">
        <v>93939.79</v>
      </c>
      <c r="D552" s="334">
        <v>99872.93</v>
      </c>
    </row>
    <row r="553" spans="1:6" ht="13.5" thickBot="1" x14ac:dyDescent="0.25">
      <c r="A553" s="592" t="s">
        <v>36</v>
      </c>
      <c r="B553" s="593"/>
      <c r="C553" s="421">
        <v>8625</v>
      </c>
      <c r="D553" s="422">
        <v>3675</v>
      </c>
    </row>
    <row r="554" spans="1:6" ht="13.5" thickBot="1" x14ac:dyDescent="0.25">
      <c r="A554" s="590" t="s">
        <v>156</v>
      </c>
      <c r="B554" s="591"/>
      <c r="C554" s="337">
        <f>SUM(C544:C553)</f>
        <v>38943208.589999996</v>
      </c>
      <c r="D554" s="337">
        <f>SUM(D544:D553)</f>
        <v>60081206.129999995</v>
      </c>
    </row>
    <row r="557" spans="1:6" x14ac:dyDescent="0.2">
      <c r="A557" s="535" t="s">
        <v>346</v>
      </c>
      <c r="B557" s="535"/>
      <c r="C557" s="535"/>
    </row>
    <row r="558" spans="1:6" ht="7.9" customHeight="1" thickBot="1" x14ac:dyDescent="0.25">
      <c r="A558" s="233"/>
      <c r="B558" s="233"/>
      <c r="C558" s="233"/>
    </row>
    <row r="559" spans="1:6" ht="26.25" thickBot="1" x14ac:dyDescent="0.25">
      <c r="A559" s="680" t="s">
        <v>165</v>
      </c>
      <c r="B559" s="681"/>
      <c r="C559" s="681"/>
      <c r="D559" s="682"/>
      <c r="E559" s="378" t="s">
        <v>41</v>
      </c>
      <c r="F559" s="280" t="s">
        <v>106</v>
      </c>
    </row>
    <row r="560" spans="1:6" ht="13.5" thickBot="1" x14ac:dyDescent="0.25">
      <c r="A560" s="548" t="s">
        <v>369</v>
      </c>
      <c r="B560" s="648"/>
      <c r="C560" s="648"/>
      <c r="D560" s="649"/>
      <c r="E560" s="414">
        <f>E561+E562+E563</f>
        <v>-8230582.3100000024</v>
      </c>
      <c r="F560" s="414">
        <v>75422155.890000001</v>
      </c>
    </row>
    <row r="561" spans="1:6" x14ac:dyDescent="0.2">
      <c r="A561" s="537" t="s">
        <v>201</v>
      </c>
      <c r="B561" s="673"/>
      <c r="C561" s="673"/>
      <c r="D561" s="558"/>
      <c r="E561" s="244">
        <v>21557965.989999998</v>
      </c>
      <c r="F561" s="332">
        <v>95608442</v>
      </c>
    </row>
    <row r="562" spans="1:6" x14ac:dyDescent="0.2">
      <c r="A562" s="539" t="s">
        <v>202</v>
      </c>
      <c r="B562" s="644"/>
      <c r="C562" s="644"/>
      <c r="D562" s="559"/>
      <c r="E562" s="250">
        <v>0</v>
      </c>
      <c r="F562" s="334">
        <v>92861.79</v>
      </c>
    </row>
    <row r="563" spans="1:6" ht="13.5" thickBot="1" x14ac:dyDescent="0.25">
      <c r="A563" s="553" t="s">
        <v>386</v>
      </c>
      <c r="B563" s="654"/>
      <c r="C563" s="654"/>
      <c r="D563" s="555"/>
      <c r="E563" s="400">
        <v>-29788548.300000001</v>
      </c>
      <c r="F563" s="401">
        <v>-20279147.899999999</v>
      </c>
    </row>
    <row r="564" spans="1:6" ht="13.5" thickBot="1" x14ac:dyDescent="0.25">
      <c r="A564" s="674" t="s">
        <v>303</v>
      </c>
      <c r="B564" s="675"/>
      <c r="C564" s="675"/>
      <c r="D564" s="676"/>
      <c r="E564" s="414">
        <v>0</v>
      </c>
      <c r="F564" s="415">
        <v>0</v>
      </c>
    </row>
    <row r="565" spans="1:6" ht="13.5" thickBot="1" x14ac:dyDescent="0.25">
      <c r="A565" s="677" t="s">
        <v>304</v>
      </c>
      <c r="B565" s="678"/>
      <c r="C565" s="678"/>
      <c r="D565" s="679"/>
      <c r="E565" s="397">
        <v>135548793.77000001</v>
      </c>
      <c r="F565" s="397">
        <f>SUM(F566:F575)</f>
        <v>56675109.979999997</v>
      </c>
    </row>
    <row r="566" spans="1:6" x14ac:dyDescent="0.2">
      <c r="A566" s="601" t="s">
        <v>411</v>
      </c>
      <c r="B566" s="650"/>
      <c r="C566" s="650"/>
      <c r="D566" s="602"/>
      <c r="E566" s="209">
        <v>558749.23</v>
      </c>
      <c r="F566" s="209">
        <v>624190.81999999995</v>
      </c>
    </row>
    <row r="567" spans="1:6" x14ac:dyDescent="0.2">
      <c r="A567" s="594" t="s">
        <v>412</v>
      </c>
      <c r="B567" s="643"/>
      <c r="C567" s="643"/>
      <c r="D567" s="595"/>
      <c r="E567" s="213"/>
      <c r="F567" s="213"/>
    </row>
    <row r="568" spans="1:6" x14ac:dyDescent="0.2">
      <c r="A568" s="594" t="s">
        <v>203</v>
      </c>
      <c r="B568" s="643"/>
      <c r="C568" s="643"/>
      <c r="D568" s="595"/>
      <c r="E568" s="250">
        <v>440408</v>
      </c>
      <c r="F568" s="250">
        <v>1063706.74</v>
      </c>
    </row>
    <row r="569" spans="1:6" x14ac:dyDescent="0.2">
      <c r="A569" s="594" t="s">
        <v>403</v>
      </c>
      <c r="B569" s="643"/>
      <c r="C569" s="643"/>
      <c r="D569" s="595"/>
      <c r="E569" s="250">
        <v>1655.15</v>
      </c>
      <c r="F569" s="334">
        <v>3588.02</v>
      </c>
    </row>
    <row r="570" spans="1:6" x14ac:dyDescent="0.2">
      <c r="A570" s="594" t="s">
        <v>204</v>
      </c>
      <c r="B570" s="643"/>
      <c r="C570" s="643"/>
      <c r="D570" s="595"/>
      <c r="E570" s="250">
        <v>151985.48000000001</v>
      </c>
      <c r="F570" s="334">
        <v>59441.919999999998</v>
      </c>
    </row>
    <row r="571" spans="1:6" x14ac:dyDescent="0.2">
      <c r="A571" s="594" t="s">
        <v>205</v>
      </c>
      <c r="B571" s="643"/>
      <c r="C571" s="643"/>
      <c r="D571" s="595"/>
      <c r="E571" s="421">
        <v>45740953.289999999</v>
      </c>
      <c r="F571" s="422">
        <f>32582949.48+12344955.95</f>
        <v>44927905.43</v>
      </c>
    </row>
    <row r="572" spans="1:6" x14ac:dyDescent="0.2">
      <c r="A572" s="594" t="s">
        <v>206</v>
      </c>
      <c r="B572" s="643"/>
      <c r="C572" s="643"/>
      <c r="D572" s="595"/>
      <c r="E572" s="421">
        <v>80318821.700000003</v>
      </c>
      <c r="F572" s="422">
        <v>6653622.0899999999</v>
      </c>
    </row>
    <row r="573" spans="1:6" ht="31.15" customHeight="1" x14ac:dyDescent="0.2">
      <c r="A573" s="539" t="s">
        <v>413</v>
      </c>
      <c r="B573" s="644"/>
      <c r="C573" s="644"/>
      <c r="D573" s="559"/>
      <c r="E573" s="250"/>
      <c r="F573" s="334"/>
    </row>
    <row r="574" spans="1:6" ht="54.6" customHeight="1" x14ac:dyDescent="0.2">
      <c r="A574" s="539" t="s">
        <v>207</v>
      </c>
      <c r="B574" s="644"/>
      <c r="C574" s="644"/>
      <c r="D574" s="559"/>
      <c r="E574" s="421"/>
      <c r="F574" s="422"/>
    </row>
    <row r="575" spans="1:6" ht="63.6" customHeight="1" thickBot="1" x14ac:dyDescent="0.25">
      <c r="A575" s="553" t="s">
        <v>604</v>
      </c>
      <c r="B575" s="654"/>
      <c r="C575" s="654"/>
      <c r="D575" s="555"/>
      <c r="E575" s="421">
        <v>8336220.9199999999</v>
      </c>
      <c r="F575" s="422">
        <v>3342654.96</v>
      </c>
    </row>
    <row r="576" spans="1:6" ht="13.5" thickBot="1" x14ac:dyDescent="0.25">
      <c r="A576" s="590" t="s">
        <v>156</v>
      </c>
      <c r="B576" s="683"/>
      <c r="C576" s="683"/>
      <c r="D576" s="591"/>
      <c r="E576" s="318">
        <f>SUM(E560+E564+E565)</f>
        <v>127318211.46000001</v>
      </c>
      <c r="F576" s="318">
        <f>SUM(F560+F564+F565)</f>
        <v>132097265.87</v>
      </c>
    </row>
    <row r="577" spans="1:6" ht="18" customHeight="1" x14ac:dyDescent="0.2"/>
    <row r="578" spans="1:6" ht="18" customHeight="1" x14ac:dyDescent="0.2"/>
    <row r="579" spans="1:6" x14ac:dyDescent="0.2">
      <c r="A579" s="467" t="s">
        <v>347</v>
      </c>
      <c r="B579" s="668"/>
      <c r="C579" s="668"/>
      <c r="D579" s="668"/>
    </row>
    <row r="580" spans="1:6" ht="17.45" customHeight="1" thickBot="1" x14ac:dyDescent="0.25">
      <c r="A580" s="233"/>
      <c r="B580" s="233"/>
      <c r="C580" s="1"/>
      <c r="D580" s="1"/>
    </row>
    <row r="581" spans="1:6" ht="26.25" thickBot="1" x14ac:dyDescent="0.25">
      <c r="A581" s="519" t="s">
        <v>83</v>
      </c>
      <c r="B581" s="520"/>
      <c r="C581" s="520"/>
      <c r="D581" s="521"/>
      <c r="E581" s="378" t="s">
        <v>41</v>
      </c>
      <c r="F581" s="280" t="s">
        <v>106</v>
      </c>
    </row>
    <row r="582" spans="1:6" ht="30.75" customHeight="1" thickBot="1" x14ac:dyDescent="0.25">
      <c r="A582" s="610" t="s">
        <v>305</v>
      </c>
      <c r="B582" s="655"/>
      <c r="C582" s="655"/>
      <c r="D582" s="611"/>
      <c r="E582" s="414"/>
      <c r="F582" s="414"/>
    </row>
    <row r="583" spans="1:6" ht="13.5" thickBot="1" x14ac:dyDescent="0.25">
      <c r="A583" s="548" t="s">
        <v>306</v>
      </c>
      <c r="B583" s="648"/>
      <c r="C583" s="648"/>
      <c r="D583" s="649"/>
      <c r="E583" s="397">
        <f>SUM(E584+E585+E589)</f>
        <v>155854937.05000001</v>
      </c>
      <c r="F583" s="397">
        <f>SUM(F584+F585+F589)</f>
        <v>83541878.150000006</v>
      </c>
    </row>
    <row r="584" spans="1:6" x14ac:dyDescent="0.2">
      <c r="A584" s="537" t="s">
        <v>307</v>
      </c>
      <c r="B584" s="673"/>
      <c r="C584" s="673"/>
      <c r="D584" s="558"/>
      <c r="E584" s="247">
        <v>0</v>
      </c>
      <c r="F584" s="247"/>
    </row>
    <row r="585" spans="1:6" x14ac:dyDescent="0.2">
      <c r="A585" s="539" t="s">
        <v>101</v>
      </c>
      <c r="B585" s="644"/>
      <c r="C585" s="644"/>
      <c r="D585" s="559"/>
      <c r="E585" s="213">
        <v>46611040.590000004</v>
      </c>
      <c r="F585" s="213">
        <f>SUM(F586:F588)</f>
        <v>43125273.510000005</v>
      </c>
    </row>
    <row r="586" spans="1:6" ht="27.6" customHeight="1" x14ac:dyDescent="0.2">
      <c r="A586" s="539" t="s">
        <v>414</v>
      </c>
      <c r="B586" s="644"/>
      <c r="C586" s="644"/>
      <c r="D586" s="559"/>
      <c r="E586" s="213"/>
      <c r="F586" s="213"/>
    </row>
    <row r="587" spans="1:6" x14ac:dyDescent="0.2">
      <c r="A587" s="539" t="s">
        <v>415</v>
      </c>
      <c r="B587" s="644"/>
      <c r="C587" s="644"/>
      <c r="D587" s="559"/>
      <c r="E587" s="213">
        <v>190017.81</v>
      </c>
      <c r="F587" s="213">
        <v>190017.81</v>
      </c>
    </row>
    <row r="588" spans="1:6" x14ac:dyDescent="0.2">
      <c r="A588" s="539" t="s">
        <v>416</v>
      </c>
      <c r="B588" s="644"/>
      <c r="C588" s="644"/>
      <c r="D588" s="559"/>
      <c r="E588" s="250">
        <v>46421022.780000001</v>
      </c>
      <c r="F588" s="250">
        <f>30441602.25+12493653.45</f>
        <v>42935255.700000003</v>
      </c>
    </row>
    <row r="589" spans="1:6" x14ac:dyDescent="0.2">
      <c r="A589" s="594" t="s">
        <v>110</v>
      </c>
      <c r="B589" s="643"/>
      <c r="C589" s="643"/>
      <c r="D589" s="595"/>
      <c r="E589" s="213">
        <f>SUM(E591:E594)</f>
        <v>109243896.46000001</v>
      </c>
      <c r="F589" s="213">
        <f>SUM(F591:F594)</f>
        <v>40416604.640000001</v>
      </c>
    </row>
    <row r="590" spans="1:6" x14ac:dyDescent="0.2">
      <c r="A590" s="539" t="s">
        <v>370</v>
      </c>
      <c r="B590" s="644"/>
      <c r="C590" s="644"/>
      <c r="D590" s="559"/>
      <c r="E590" s="213"/>
      <c r="F590" s="213"/>
    </row>
    <row r="591" spans="1:6" x14ac:dyDescent="0.2">
      <c r="A591" s="539" t="s">
        <v>387</v>
      </c>
      <c r="B591" s="644"/>
      <c r="C591" s="644"/>
      <c r="D591" s="559"/>
      <c r="E591" s="250">
        <v>105746854.09</v>
      </c>
      <c r="F591" s="250">
        <v>40096429.780000001</v>
      </c>
    </row>
    <row r="592" spans="1:6" x14ac:dyDescent="0.2">
      <c r="A592" s="639" t="s">
        <v>215</v>
      </c>
      <c r="B592" s="684"/>
      <c r="C592" s="684"/>
      <c r="D592" s="640"/>
      <c r="E592" s="250">
        <v>283573.46999999997</v>
      </c>
      <c r="F592" s="250">
        <v>291305.36</v>
      </c>
    </row>
    <row r="593" spans="1:6" x14ac:dyDescent="0.2">
      <c r="A593" s="639" t="s">
        <v>216</v>
      </c>
      <c r="B593" s="684"/>
      <c r="C593" s="684"/>
      <c r="D593" s="640"/>
      <c r="E593" s="250"/>
      <c r="F593" s="250"/>
    </row>
    <row r="594" spans="1:6" ht="55.15" customHeight="1" thickBot="1" x14ac:dyDescent="0.25">
      <c r="A594" s="553" t="s">
        <v>417</v>
      </c>
      <c r="B594" s="654"/>
      <c r="C594" s="654"/>
      <c r="D594" s="555"/>
      <c r="E594" s="400">
        <v>3213468.9</v>
      </c>
      <c r="F594" s="400">
        <f>664.2+28205.3</f>
        <v>28869.5</v>
      </c>
    </row>
    <row r="595" spans="1:6" ht="13.5" thickBot="1" x14ac:dyDescent="0.25">
      <c r="A595" s="590" t="s">
        <v>308</v>
      </c>
      <c r="B595" s="683"/>
      <c r="C595" s="683"/>
      <c r="D595" s="591"/>
      <c r="E595" s="318">
        <f>SUM(E582+E583)</f>
        <v>155854937.05000001</v>
      </c>
      <c r="F595" s="318">
        <f>SUM(F582+F583)</f>
        <v>83541878.150000006</v>
      </c>
    </row>
    <row r="598" spans="1:6" x14ac:dyDescent="0.2">
      <c r="A598" s="121" t="s">
        <v>348</v>
      </c>
      <c r="B598" s="1"/>
      <c r="C598" s="1"/>
    </row>
    <row r="599" spans="1:6" ht="13.5" thickBot="1" x14ac:dyDescent="0.25">
      <c r="A599" s="1"/>
      <c r="B599" s="1"/>
      <c r="C599" s="1"/>
    </row>
    <row r="600" spans="1:6" ht="26.25" thickBot="1" x14ac:dyDescent="0.25">
      <c r="A600" s="519"/>
      <c r="B600" s="520"/>
      <c r="C600" s="520"/>
      <c r="D600" s="521"/>
      <c r="E600" s="378" t="s">
        <v>41</v>
      </c>
      <c r="F600" s="280" t="s">
        <v>106</v>
      </c>
    </row>
    <row r="601" spans="1:6" ht="13.5" thickBot="1" x14ac:dyDescent="0.25">
      <c r="A601" s="691" t="s">
        <v>309</v>
      </c>
      <c r="B601" s="692"/>
      <c r="C601" s="692"/>
      <c r="D601" s="693"/>
      <c r="E601" s="397"/>
      <c r="F601" s="397"/>
    </row>
    <row r="602" spans="1:6" ht="13.5" thickBot="1" x14ac:dyDescent="0.25">
      <c r="A602" s="674" t="s">
        <v>310</v>
      </c>
      <c r="B602" s="675"/>
      <c r="C602" s="675"/>
      <c r="D602" s="676"/>
      <c r="E602" s="397">
        <f>SUM(E603:E604)</f>
        <v>3565577.42</v>
      </c>
      <c r="F602" s="397">
        <f>SUM(F603:F604)</f>
        <v>2231327.02</v>
      </c>
    </row>
    <row r="603" spans="1:6" ht="26.45" customHeight="1" x14ac:dyDescent="0.2">
      <c r="A603" s="537" t="s">
        <v>371</v>
      </c>
      <c r="B603" s="673"/>
      <c r="C603" s="673"/>
      <c r="D603" s="558"/>
      <c r="E603" s="247">
        <v>3565577.42</v>
      </c>
      <c r="F603" s="335">
        <f>1365532.49+865794.53</f>
        <v>2231327.02</v>
      </c>
    </row>
    <row r="604" spans="1:6" ht="16.149999999999999" customHeight="1" thickBot="1" x14ac:dyDescent="0.25">
      <c r="A604" s="685" t="s">
        <v>217</v>
      </c>
      <c r="B604" s="686"/>
      <c r="C604" s="686"/>
      <c r="D604" s="687"/>
      <c r="E604" s="421"/>
      <c r="F604" s="422"/>
    </row>
    <row r="605" spans="1:6" ht="13.5" thickBot="1" x14ac:dyDescent="0.25">
      <c r="A605" s="674" t="s">
        <v>311</v>
      </c>
      <c r="B605" s="675"/>
      <c r="C605" s="675"/>
      <c r="D605" s="676"/>
      <c r="E605" s="397">
        <f>SUM(E606:E612)</f>
        <v>18271158.850000001</v>
      </c>
      <c r="F605" s="397">
        <f>SUM(F606:F612)</f>
        <v>18873536.870000001</v>
      </c>
    </row>
    <row r="606" spans="1:6" x14ac:dyDescent="0.2">
      <c r="A606" s="601" t="s">
        <v>96</v>
      </c>
      <c r="B606" s="650"/>
      <c r="C606" s="650"/>
      <c r="D606" s="602"/>
      <c r="E606" s="209"/>
      <c r="F606" s="211"/>
    </row>
    <row r="607" spans="1:6" x14ac:dyDescent="0.2">
      <c r="A607" s="688" t="s">
        <v>14</v>
      </c>
      <c r="B607" s="689"/>
      <c r="C607" s="689"/>
      <c r="D607" s="690"/>
      <c r="E607" s="247"/>
      <c r="F607" s="335"/>
    </row>
    <row r="608" spans="1:6" x14ac:dyDescent="0.2">
      <c r="A608" s="594" t="s">
        <v>239</v>
      </c>
      <c r="B608" s="643"/>
      <c r="C608" s="643"/>
      <c r="D608" s="595"/>
      <c r="E608" s="247">
        <v>18176842.850000001</v>
      </c>
      <c r="F608" s="335">
        <f>12609695.38+6263832.75</f>
        <v>18873528.130000003</v>
      </c>
    </row>
    <row r="609" spans="1:6" x14ac:dyDescent="0.2">
      <c r="A609" s="539" t="s">
        <v>218</v>
      </c>
      <c r="B609" s="644"/>
      <c r="C609" s="644"/>
      <c r="D609" s="559"/>
      <c r="E609" s="250"/>
      <c r="F609" s="334"/>
    </row>
    <row r="610" spans="1:6" x14ac:dyDescent="0.2">
      <c r="A610" s="539" t="s">
        <v>219</v>
      </c>
      <c r="B610" s="644"/>
      <c r="C610" s="644"/>
      <c r="D610" s="559"/>
      <c r="E610" s="421"/>
      <c r="F610" s="422"/>
    </row>
    <row r="611" spans="1:6" x14ac:dyDescent="0.2">
      <c r="A611" s="539" t="s">
        <v>220</v>
      </c>
      <c r="B611" s="644"/>
      <c r="C611" s="644"/>
      <c r="D611" s="559"/>
      <c r="E611" s="421">
        <v>94316</v>
      </c>
      <c r="F611" s="422">
        <v>8.74</v>
      </c>
    </row>
    <row r="612" spans="1:6" ht="13.5" thickBot="1" x14ac:dyDescent="0.25">
      <c r="A612" s="716" t="s">
        <v>275</v>
      </c>
      <c r="B612" s="717"/>
      <c r="C612" s="717"/>
      <c r="D612" s="718"/>
      <c r="E612" s="421"/>
      <c r="F612" s="422"/>
    </row>
    <row r="613" spans="1:6" ht="13.5" thickBot="1" x14ac:dyDescent="0.25">
      <c r="A613" s="590" t="s">
        <v>156</v>
      </c>
      <c r="B613" s="683"/>
      <c r="C613" s="683"/>
      <c r="D613" s="591"/>
      <c r="E613" s="318">
        <f>E601+E602+E605</f>
        <v>21836736.270000003</v>
      </c>
      <c r="F613" s="318">
        <f>F601+F602+F605</f>
        <v>21104863.890000001</v>
      </c>
    </row>
    <row r="616" spans="1:6" x14ac:dyDescent="0.2">
      <c r="A616" s="535" t="s">
        <v>349</v>
      </c>
      <c r="B616" s="535"/>
      <c r="C616" s="535"/>
    </row>
    <row r="617" spans="1:6" ht="13.5" thickBot="1" x14ac:dyDescent="0.25">
      <c r="A617" s="234"/>
      <c r="B617" s="234"/>
      <c r="C617" s="234"/>
    </row>
    <row r="618" spans="1:6" ht="26.25" thickBot="1" x14ac:dyDescent="0.25">
      <c r="A618" s="519"/>
      <c r="B618" s="520"/>
      <c r="C618" s="520"/>
      <c r="D618" s="521"/>
      <c r="E618" s="378" t="s">
        <v>41</v>
      </c>
      <c r="F618" s="280" t="s">
        <v>106</v>
      </c>
    </row>
    <row r="619" spans="1:6" ht="13.5" thickBot="1" x14ac:dyDescent="0.25">
      <c r="A619" s="548" t="s">
        <v>310</v>
      </c>
      <c r="B619" s="648"/>
      <c r="C619" s="648"/>
      <c r="D619" s="649"/>
      <c r="E619" s="397">
        <f>E620+E621</f>
        <v>13636.84</v>
      </c>
      <c r="F619" s="397">
        <f>F620+F621</f>
        <v>5632104.4199999999</v>
      </c>
    </row>
    <row r="620" spans="1:6" x14ac:dyDescent="0.2">
      <c r="A620" s="601" t="s">
        <v>221</v>
      </c>
      <c r="B620" s="650"/>
      <c r="C620" s="650"/>
      <c r="D620" s="602"/>
      <c r="E620" s="244"/>
      <c r="F620" s="332"/>
    </row>
    <row r="621" spans="1:6" ht="13.5" thickBot="1" x14ac:dyDescent="0.25">
      <c r="A621" s="688" t="s">
        <v>379</v>
      </c>
      <c r="B621" s="689"/>
      <c r="C621" s="689"/>
      <c r="D621" s="690"/>
      <c r="E621" s="400">
        <v>13636.84</v>
      </c>
      <c r="F621" s="401">
        <v>5632104.4199999999</v>
      </c>
    </row>
    <row r="622" spans="1:6" ht="13.5" thickBot="1" x14ac:dyDescent="0.25">
      <c r="A622" s="548" t="s">
        <v>312</v>
      </c>
      <c r="B622" s="648"/>
      <c r="C622" s="648"/>
      <c r="D622" s="649"/>
      <c r="E622" s="397">
        <f>SUM(E623:E628)</f>
        <v>20778957.43</v>
      </c>
      <c r="F622" s="397">
        <f>SUM(F623:F628)</f>
        <v>18682848.810000002</v>
      </c>
    </row>
    <row r="623" spans="1:6" x14ac:dyDescent="0.2">
      <c r="A623" s="594" t="s">
        <v>15</v>
      </c>
      <c r="B623" s="643"/>
      <c r="C623" s="643"/>
      <c r="D623" s="595"/>
      <c r="E623" s="250"/>
      <c r="F623" s="250"/>
    </row>
    <row r="624" spans="1:6" x14ac:dyDescent="0.2">
      <c r="A624" s="539" t="s">
        <v>222</v>
      </c>
      <c r="B624" s="644"/>
      <c r="C624" s="644"/>
      <c r="D624" s="559"/>
      <c r="E624" s="250"/>
      <c r="F624" s="250"/>
    </row>
    <row r="625" spans="1:6" x14ac:dyDescent="0.2">
      <c r="A625" s="539" t="s">
        <v>223</v>
      </c>
      <c r="B625" s="644"/>
      <c r="C625" s="644"/>
      <c r="D625" s="559"/>
      <c r="E625" s="421">
        <v>20670446.43</v>
      </c>
      <c r="F625" s="421">
        <f>11424681.57+7253815.24</f>
        <v>18678496.810000002</v>
      </c>
    </row>
    <row r="626" spans="1:6" x14ac:dyDescent="0.2">
      <c r="A626" s="539" t="s">
        <v>235</v>
      </c>
      <c r="B626" s="644"/>
      <c r="C626" s="644"/>
      <c r="D626" s="559"/>
      <c r="E626" s="421">
        <v>108511</v>
      </c>
      <c r="F626" s="421">
        <v>4352</v>
      </c>
    </row>
    <row r="627" spans="1:6" x14ac:dyDescent="0.2">
      <c r="A627" s="539" t="s">
        <v>236</v>
      </c>
      <c r="B627" s="644"/>
      <c r="C627" s="644"/>
      <c r="D627" s="559"/>
      <c r="E627" s="421"/>
      <c r="F627" s="421"/>
    </row>
    <row r="628" spans="1:6" ht="13.5" thickBot="1" x14ac:dyDescent="0.25">
      <c r="A628" s="716" t="s">
        <v>275</v>
      </c>
      <c r="B628" s="717"/>
      <c r="C628" s="717"/>
      <c r="D628" s="718"/>
      <c r="E628" s="421"/>
      <c r="F628" s="421"/>
    </row>
    <row r="629" spans="1:6" ht="13.5" thickBot="1" x14ac:dyDescent="0.25">
      <c r="A629" s="590" t="s">
        <v>156</v>
      </c>
      <c r="B629" s="683"/>
      <c r="C629" s="683"/>
      <c r="D629" s="591"/>
      <c r="E629" s="318">
        <f>SUM(E619+E622)</f>
        <v>20792594.27</v>
      </c>
      <c r="F629" s="318">
        <f>SUM(F619+F622)</f>
        <v>24314953.230000004</v>
      </c>
    </row>
    <row r="636" spans="1:6" x14ac:dyDescent="0.2">
      <c r="A636" s="703" t="s">
        <v>350</v>
      </c>
      <c r="B636" s="703"/>
      <c r="C636" s="703"/>
      <c r="D636" s="703"/>
      <c r="E636" s="703"/>
      <c r="F636" s="703"/>
    </row>
    <row r="637" spans="1:6" ht="13.5" thickBot="1" x14ac:dyDescent="0.25">
      <c r="A637" s="161"/>
    </row>
    <row r="638" spans="1:6" ht="13.5" thickBot="1" x14ac:dyDescent="0.25">
      <c r="A638" s="704" t="s">
        <v>125</v>
      </c>
      <c r="B638" s="705"/>
      <c r="C638" s="707" t="s">
        <v>279</v>
      </c>
      <c r="D638" s="708"/>
      <c r="E638" s="708"/>
      <c r="F638" s="709"/>
    </row>
    <row r="639" spans="1:6" ht="13.5" thickBot="1" x14ac:dyDescent="0.25">
      <c r="A639" s="631"/>
      <c r="B639" s="706"/>
      <c r="C639" s="408" t="s">
        <v>117</v>
      </c>
      <c r="D639" s="424" t="s">
        <v>118</v>
      </c>
      <c r="E639" s="425" t="s">
        <v>119</v>
      </c>
      <c r="F639" s="424" t="s">
        <v>120</v>
      </c>
    </row>
    <row r="640" spans="1:6" ht="12.75" customHeight="1" x14ac:dyDescent="0.2">
      <c r="A640" s="710" t="s">
        <v>22</v>
      </c>
      <c r="B640" s="638"/>
      <c r="C640" s="333">
        <f>SUM(C641:C644)</f>
        <v>0</v>
      </c>
      <c r="D640" s="333">
        <f>SUM(D641:D644)</f>
        <v>274682.14</v>
      </c>
      <c r="E640" s="333">
        <f>SUM(E641:E644)</f>
        <v>57905.83</v>
      </c>
      <c r="F640" s="244">
        <f>SUM(F641:F644)</f>
        <v>710422.28</v>
      </c>
    </row>
    <row r="641" spans="1:6" ht="25.5" customHeight="1" x14ac:dyDescent="0.2">
      <c r="A641" s="695" t="s">
        <v>535</v>
      </c>
      <c r="B641" s="696"/>
      <c r="C641" s="333">
        <v>0</v>
      </c>
      <c r="D641" s="250">
        <f>232000+41417.75</f>
        <v>273417.75</v>
      </c>
      <c r="E641" s="411">
        <v>57905.83</v>
      </c>
      <c r="F641" s="250">
        <v>661569.14</v>
      </c>
    </row>
    <row r="642" spans="1:6" ht="12.75" customHeight="1" x14ac:dyDescent="0.2">
      <c r="A642" s="695" t="s">
        <v>536</v>
      </c>
      <c r="B642" s="696"/>
      <c r="C642" s="333"/>
      <c r="D642" s="250">
        <v>264.39</v>
      </c>
      <c r="E642" s="411"/>
      <c r="F642" s="250">
        <v>2953.14</v>
      </c>
    </row>
    <row r="643" spans="1:6" ht="12.75" customHeight="1" x14ac:dyDescent="0.2">
      <c r="A643" s="695" t="s">
        <v>579</v>
      </c>
      <c r="B643" s="696"/>
      <c r="C643" s="333"/>
      <c r="D643" s="250">
        <v>1000</v>
      </c>
      <c r="E643" s="411"/>
      <c r="F643" s="250">
        <v>0</v>
      </c>
    </row>
    <row r="644" spans="1:6" ht="24" customHeight="1" x14ac:dyDescent="0.2">
      <c r="A644" s="697" t="s">
        <v>584</v>
      </c>
      <c r="B644" s="698"/>
      <c r="C644" s="333"/>
      <c r="D644" s="250"/>
      <c r="E644" s="411"/>
      <c r="F644" s="250">
        <v>45900</v>
      </c>
    </row>
    <row r="645" spans="1:6" x14ac:dyDescent="0.2">
      <c r="A645" s="697" t="s">
        <v>42</v>
      </c>
      <c r="B645" s="698"/>
      <c r="C645" s="333"/>
      <c r="D645" s="250"/>
      <c r="E645" s="411">
        <v>150</v>
      </c>
      <c r="F645" s="250"/>
    </row>
    <row r="646" spans="1:6" ht="13.5" thickBot="1" x14ac:dyDescent="0.25">
      <c r="A646" s="699" t="s">
        <v>25</v>
      </c>
      <c r="B646" s="564"/>
      <c r="C646" s="426"/>
      <c r="D646" s="421"/>
      <c r="E646" s="427">
        <v>28560.76</v>
      </c>
      <c r="F646" s="421"/>
    </row>
    <row r="647" spans="1:6" ht="13.5" thickBot="1" x14ac:dyDescent="0.25">
      <c r="A647" s="700" t="s">
        <v>32</v>
      </c>
      <c r="B647" s="701"/>
      <c r="C647" s="318">
        <f>C640+C645+C646</f>
        <v>0</v>
      </c>
      <c r="D647" s="318">
        <f>D640+D645+D646</f>
        <v>274682.14</v>
      </c>
      <c r="E647" s="318">
        <f>E640+E645+E646</f>
        <v>86616.59</v>
      </c>
      <c r="F647" s="318">
        <f>F640+F645+F646</f>
        <v>710422.28</v>
      </c>
    </row>
    <row r="650" spans="1:6" ht="30" customHeight="1" x14ac:dyDescent="0.2">
      <c r="A650" s="628" t="s">
        <v>361</v>
      </c>
      <c r="B650" s="628"/>
      <c r="C650" s="628"/>
      <c r="D650" s="628"/>
      <c r="E650" s="702"/>
      <c r="F650" s="702"/>
    </row>
    <row r="652" spans="1:6" x14ac:dyDescent="0.2">
      <c r="A652" s="703" t="s">
        <v>605</v>
      </c>
      <c r="B652" s="703"/>
      <c r="C652" s="703"/>
      <c r="D652" s="703"/>
    </row>
    <row r="653" spans="1:6" ht="13.5" thickBot="1" x14ac:dyDescent="0.25"/>
    <row r="654" spans="1:6" ht="51.75" thickBot="1" x14ac:dyDescent="0.25">
      <c r="A654" s="568" t="s">
        <v>108</v>
      </c>
      <c r="B654" s="569"/>
      <c r="C654" s="207" t="s">
        <v>60</v>
      </c>
      <c r="D654" s="207" t="s">
        <v>404</v>
      </c>
    </row>
    <row r="655" spans="1:6" ht="13.5" thickBot="1" x14ac:dyDescent="0.25">
      <c r="A655" s="713" t="s">
        <v>109</v>
      </c>
      <c r="B655" s="714"/>
      <c r="C655" s="428">
        <v>296</v>
      </c>
      <c r="D655" s="429">
        <v>296</v>
      </c>
    </row>
    <row r="658" spans="1:5" x14ac:dyDescent="0.2">
      <c r="A658" s="377" t="s">
        <v>315</v>
      </c>
      <c r="B658" s="161"/>
      <c r="C658" s="161"/>
      <c r="D658" s="161"/>
      <c r="E658" s="161"/>
    </row>
    <row r="659" spans="1:5" ht="13.5" thickBot="1" x14ac:dyDescent="0.25"/>
    <row r="660" spans="1:5" ht="51.75" thickBot="1" x14ac:dyDescent="0.25">
      <c r="A660" s="408" t="s">
        <v>27</v>
      </c>
      <c r="B660" s="424" t="s">
        <v>28</v>
      </c>
      <c r="C660" s="424" t="s">
        <v>103</v>
      </c>
      <c r="D660" s="205" t="s">
        <v>29</v>
      </c>
      <c r="E660" s="204" t="s">
        <v>30</v>
      </c>
    </row>
    <row r="661" spans="1:5" ht="86.25" customHeight="1" x14ac:dyDescent="0.2">
      <c r="A661" s="430" t="s">
        <v>121</v>
      </c>
      <c r="B661" s="431"/>
      <c r="C661" s="247"/>
      <c r="D661" s="432"/>
      <c r="E661" s="247"/>
    </row>
    <row r="662" spans="1:5" ht="86.25" customHeight="1" x14ac:dyDescent="0.2">
      <c r="A662" s="433" t="s">
        <v>122</v>
      </c>
      <c r="B662" s="434"/>
      <c r="C662" s="213"/>
      <c r="D662" s="432"/>
      <c r="E662" s="213"/>
    </row>
    <row r="663" spans="1:5" x14ac:dyDescent="0.2">
      <c r="A663" s="433" t="s">
        <v>123</v>
      </c>
      <c r="B663" s="213"/>
      <c r="C663" s="213"/>
      <c r="D663" s="214"/>
      <c r="E663" s="213"/>
    </row>
    <row r="664" spans="1:5" x14ac:dyDescent="0.2">
      <c r="A664" s="433" t="s">
        <v>124</v>
      </c>
      <c r="B664" s="213"/>
      <c r="C664" s="213"/>
      <c r="D664" s="214"/>
      <c r="E664" s="213"/>
    </row>
    <row r="665" spans="1:5" x14ac:dyDescent="0.2">
      <c r="A665" s="433" t="s">
        <v>126</v>
      </c>
      <c r="B665" s="213"/>
      <c r="C665" s="213"/>
      <c r="D665" s="214"/>
      <c r="E665" s="213"/>
    </row>
    <row r="666" spans="1:5" x14ac:dyDescent="0.2">
      <c r="A666" s="433" t="s">
        <v>135</v>
      </c>
      <c r="B666" s="213"/>
      <c r="C666" s="213"/>
      <c r="D666" s="214"/>
      <c r="E666" s="213"/>
    </row>
    <row r="667" spans="1:5" x14ac:dyDescent="0.2">
      <c r="A667" s="433" t="s">
        <v>136</v>
      </c>
      <c r="B667" s="213"/>
      <c r="C667" s="213"/>
      <c r="D667" s="214"/>
      <c r="E667" s="213"/>
    </row>
    <row r="668" spans="1:5" ht="13.5" thickBot="1" x14ac:dyDescent="0.25">
      <c r="A668" s="435" t="s">
        <v>111</v>
      </c>
      <c r="B668" s="436"/>
      <c r="C668" s="436"/>
      <c r="D668" s="437"/>
      <c r="E668" s="436"/>
    </row>
    <row r="671" spans="1:5" x14ac:dyDescent="0.2">
      <c r="A671" s="377" t="s">
        <v>316</v>
      </c>
      <c r="B671" s="96"/>
      <c r="C671" s="96"/>
      <c r="D671" s="96"/>
      <c r="E671" s="96"/>
    </row>
    <row r="672" spans="1:5" ht="13.5" thickBot="1" x14ac:dyDescent="0.25"/>
    <row r="673" spans="1:5" ht="51.75" thickBot="1" x14ac:dyDescent="0.25">
      <c r="A673" s="408" t="s">
        <v>27</v>
      </c>
      <c r="B673" s="424" t="s">
        <v>28</v>
      </c>
      <c r="C673" s="424" t="s">
        <v>103</v>
      </c>
      <c r="D673" s="205" t="s">
        <v>104</v>
      </c>
      <c r="E673" s="204" t="s">
        <v>30</v>
      </c>
    </row>
    <row r="674" spans="1:5" x14ac:dyDescent="0.2">
      <c r="A674" s="430" t="s">
        <v>121</v>
      </c>
      <c r="B674" s="247"/>
      <c r="C674" s="247"/>
      <c r="D674" s="423"/>
      <c r="E674" s="247"/>
    </row>
    <row r="675" spans="1:5" x14ac:dyDescent="0.2">
      <c r="A675" s="433" t="s">
        <v>122</v>
      </c>
      <c r="B675" s="213"/>
      <c r="C675" s="213"/>
      <c r="D675" s="214"/>
      <c r="E675" s="213"/>
    </row>
    <row r="676" spans="1:5" x14ac:dyDescent="0.2">
      <c r="A676" s="433" t="s">
        <v>123</v>
      </c>
      <c r="B676" s="213"/>
      <c r="C676" s="213"/>
      <c r="D676" s="214"/>
      <c r="E676" s="213"/>
    </row>
    <row r="677" spans="1:5" x14ac:dyDescent="0.2">
      <c r="A677" s="433" t="s">
        <v>124</v>
      </c>
      <c r="B677" s="213"/>
      <c r="C677" s="213"/>
      <c r="D677" s="214"/>
      <c r="E677" s="213"/>
    </row>
    <row r="678" spans="1:5" x14ac:dyDescent="0.2">
      <c r="A678" s="433" t="s">
        <v>126</v>
      </c>
      <c r="B678" s="213"/>
      <c r="C678" s="213"/>
      <c r="D678" s="214"/>
      <c r="E678" s="213"/>
    </row>
    <row r="679" spans="1:5" x14ac:dyDescent="0.2">
      <c r="A679" s="433" t="s">
        <v>135</v>
      </c>
      <c r="B679" s="213"/>
      <c r="C679" s="213"/>
      <c r="D679" s="214"/>
      <c r="E679" s="213"/>
    </row>
    <row r="680" spans="1:5" x14ac:dyDescent="0.2">
      <c r="A680" s="433" t="s">
        <v>136</v>
      </c>
      <c r="B680" s="213"/>
      <c r="C680" s="213"/>
      <c r="D680" s="214"/>
      <c r="E680" s="213"/>
    </row>
    <row r="681" spans="1:5" ht="13.5" thickBot="1" x14ac:dyDescent="0.25">
      <c r="A681" s="435" t="s">
        <v>111</v>
      </c>
      <c r="B681" s="436"/>
      <c r="C681" s="436"/>
      <c r="D681" s="437"/>
      <c r="E681" s="436"/>
    </row>
    <row r="689" spans="1:7" x14ac:dyDescent="0.2">
      <c r="A689" s="29"/>
      <c r="B689" s="29"/>
      <c r="C689" s="715"/>
      <c r="D689" s="694"/>
      <c r="E689" s="29"/>
      <c r="F689" s="29"/>
    </row>
    <row r="690" spans="1:7" x14ac:dyDescent="0.2">
      <c r="A690" s="28" t="s">
        <v>321</v>
      </c>
      <c r="B690" s="28"/>
      <c r="C690" s="715">
        <v>45737</v>
      </c>
      <c r="D690" s="694"/>
      <c r="E690" s="28"/>
      <c r="F690" s="694" t="s">
        <v>318</v>
      </c>
      <c r="G690" s="694"/>
    </row>
    <row r="691" spans="1:7" x14ac:dyDescent="0.2">
      <c r="A691" s="28" t="s">
        <v>319</v>
      </c>
      <c r="B691" s="1"/>
      <c r="C691" s="694" t="s">
        <v>317</v>
      </c>
      <c r="D691" s="668"/>
      <c r="E691" s="28"/>
      <c r="F691" s="694" t="s">
        <v>320</v>
      </c>
      <c r="G691" s="694"/>
    </row>
  </sheetData>
  <mergeCells count="375">
    <mergeCell ref="G1:I1"/>
    <mergeCell ref="G2:I2"/>
    <mergeCell ref="A654:B654"/>
    <mergeCell ref="A655:B655"/>
    <mergeCell ref="C689:D689"/>
    <mergeCell ref="C690:D690"/>
    <mergeCell ref="F690:G690"/>
    <mergeCell ref="A624:D624"/>
    <mergeCell ref="A625:D625"/>
    <mergeCell ref="A626:D626"/>
    <mergeCell ref="A627:D627"/>
    <mergeCell ref="A628:D628"/>
    <mergeCell ref="A629:D629"/>
    <mergeCell ref="A618:D618"/>
    <mergeCell ref="A619:D619"/>
    <mergeCell ref="A620:D620"/>
    <mergeCell ref="A621:D621"/>
    <mergeCell ref="A622:D622"/>
    <mergeCell ref="A623:D623"/>
    <mergeCell ref="A609:D609"/>
    <mergeCell ref="A610:D610"/>
    <mergeCell ref="A611:D611"/>
    <mergeCell ref="A612:D612"/>
    <mergeCell ref="A613:D613"/>
    <mergeCell ref="C691:D691"/>
    <mergeCell ref="F691:G691"/>
    <mergeCell ref="A643:B643"/>
    <mergeCell ref="A645:B645"/>
    <mergeCell ref="A646:B646"/>
    <mergeCell ref="A647:B647"/>
    <mergeCell ref="A650:F650"/>
    <mergeCell ref="A652:D652"/>
    <mergeCell ref="A636:F636"/>
    <mergeCell ref="A638:B639"/>
    <mergeCell ref="C638:F638"/>
    <mergeCell ref="A640:B640"/>
    <mergeCell ref="A641:B641"/>
    <mergeCell ref="A642:B642"/>
    <mergeCell ref="A644:B644"/>
    <mergeCell ref="A616:C616"/>
    <mergeCell ref="A603:D603"/>
    <mergeCell ref="A604:D604"/>
    <mergeCell ref="A605:D605"/>
    <mergeCell ref="A606:D606"/>
    <mergeCell ref="A607:D607"/>
    <mergeCell ref="A608:D608"/>
    <mergeCell ref="A593:D593"/>
    <mergeCell ref="A594:D594"/>
    <mergeCell ref="A595:D595"/>
    <mergeCell ref="A600:D600"/>
    <mergeCell ref="A601:D601"/>
    <mergeCell ref="A602:D602"/>
    <mergeCell ref="A587:D587"/>
    <mergeCell ref="A588:D588"/>
    <mergeCell ref="A589:D589"/>
    <mergeCell ref="A590:D590"/>
    <mergeCell ref="A591:D591"/>
    <mergeCell ref="A592:D592"/>
    <mergeCell ref="A581:D581"/>
    <mergeCell ref="A582:D582"/>
    <mergeCell ref="A583:D583"/>
    <mergeCell ref="A584:D584"/>
    <mergeCell ref="A585:D585"/>
    <mergeCell ref="A586:D586"/>
    <mergeCell ref="A572:D572"/>
    <mergeCell ref="A573:D573"/>
    <mergeCell ref="A574:D574"/>
    <mergeCell ref="A575:D575"/>
    <mergeCell ref="A576:D576"/>
    <mergeCell ref="A579:D579"/>
    <mergeCell ref="A566:D566"/>
    <mergeCell ref="A567:D567"/>
    <mergeCell ref="A568:D568"/>
    <mergeCell ref="A569:D569"/>
    <mergeCell ref="A570:D570"/>
    <mergeCell ref="A571:D571"/>
    <mergeCell ref="A560:D560"/>
    <mergeCell ref="A561:D561"/>
    <mergeCell ref="A562:D562"/>
    <mergeCell ref="A563:D563"/>
    <mergeCell ref="A564:D564"/>
    <mergeCell ref="A565:D565"/>
    <mergeCell ref="A551:B551"/>
    <mergeCell ref="A552:B552"/>
    <mergeCell ref="A553:B553"/>
    <mergeCell ref="A554:B554"/>
    <mergeCell ref="A557:C557"/>
    <mergeCell ref="A559:D559"/>
    <mergeCell ref="A545:B545"/>
    <mergeCell ref="A546:B546"/>
    <mergeCell ref="A547:B547"/>
    <mergeCell ref="A548:B548"/>
    <mergeCell ref="A549:B549"/>
    <mergeCell ref="A550:B550"/>
    <mergeCell ref="A540:D540"/>
    <mergeCell ref="A542:B542"/>
    <mergeCell ref="A543:B543"/>
    <mergeCell ref="A544:B544"/>
    <mergeCell ref="A533:D533"/>
    <mergeCell ref="A534:D534"/>
    <mergeCell ref="A535:D535"/>
    <mergeCell ref="A536:D536"/>
    <mergeCell ref="A537:D537"/>
    <mergeCell ref="A538:D538"/>
    <mergeCell ref="A527:D527"/>
    <mergeCell ref="A528:D528"/>
    <mergeCell ref="A529:D529"/>
    <mergeCell ref="A530:D530"/>
    <mergeCell ref="A531:D531"/>
    <mergeCell ref="A532:D532"/>
    <mergeCell ref="A521:D521"/>
    <mergeCell ref="A522:D522"/>
    <mergeCell ref="A523:D523"/>
    <mergeCell ref="A524:D524"/>
    <mergeCell ref="A525:D525"/>
    <mergeCell ref="A526:D526"/>
    <mergeCell ref="A515:D515"/>
    <mergeCell ref="A516:D516"/>
    <mergeCell ref="A517:D517"/>
    <mergeCell ref="A518:D518"/>
    <mergeCell ref="A519:D519"/>
    <mergeCell ref="A520:D520"/>
    <mergeCell ref="A509:D509"/>
    <mergeCell ref="A510:D510"/>
    <mergeCell ref="A511:D511"/>
    <mergeCell ref="A512:D512"/>
    <mergeCell ref="A513:D513"/>
    <mergeCell ref="A514:D514"/>
    <mergeCell ref="A503:D503"/>
    <mergeCell ref="A504:D504"/>
    <mergeCell ref="A505:D505"/>
    <mergeCell ref="A506:D506"/>
    <mergeCell ref="A507:D507"/>
    <mergeCell ref="A508:D508"/>
    <mergeCell ref="A497:D497"/>
    <mergeCell ref="A498:D498"/>
    <mergeCell ref="A499:D499"/>
    <mergeCell ref="A500:D500"/>
    <mergeCell ref="A501:D501"/>
    <mergeCell ref="A502:D502"/>
    <mergeCell ref="A481:B481"/>
    <mergeCell ref="C481:D481"/>
    <mergeCell ref="A494:D494"/>
    <mergeCell ref="A495:D495"/>
    <mergeCell ref="A496:D496"/>
    <mergeCell ref="A446:B446"/>
    <mergeCell ref="A447:B447"/>
    <mergeCell ref="A477:I477"/>
    <mergeCell ref="A479:E479"/>
    <mergeCell ref="A480:B480"/>
    <mergeCell ref="C480:D480"/>
    <mergeCell ref="A439:D439"/>
    <mergeCell ref="A440:C440"/>
    <mergeCell ref="A442:B442"/>
    <mergeCell ref="A443:B443"/>
    <mergeCell ref="A444:B444"/>
    <mergeCell ref="A445:B445"/>
    <mergeCell ref="A427:B427"/>
    <mergeCell ref="A428:B428"/>
    <mergeCell ref="A429:B429"/>
    <mergeCell ref="C435:D435"/>
    <mergeCell ref="C436:D436"/>
    <mergeCell ref="A421:B421"/>
    <mergeCell ref="A422:B422"/>
    <mergeCell ref="A423:B423"/>
    <mergeCell ref="A424:B424"/>
    <mergeCell ref="A425:B425"/>
    <mergeCell ref="A426:B426"/>
    <mergeCell ref="A414:C414"/>
    <mergeCell ref="A416:B416"/>
    <mergeCell ref="A417:B417"/>
    <mergeCell ref="A418:B418"/>
    <mergeCell ref="A419:B419"/>
    <mergeCell ref="A420:B420"/>
    <mergeCell ref="A381:B381"/>
    <mergeCell ref="A382:B382"/>
    <mergeCell ref="A384:E384"/>
    <mergeCell ref="A389:I389"/>
    <mergeCell ref="A391:I391"/>
    <mergeCell ref="A393:A394"/>
    <mergeCell ref="B393:D393"/>
    <mergeCell ref="F393:H393"/>
    <mergeCell ref="A369:B369"/>
    <mergeCell ref="A372:D372"/>
    <mergeCell ref="A374:B374"/>
    <mergeCell ref="A375:B375"/>
    <mergeCell ref="A376:B376"/>
    <mergeCell ref="A379:E379"/>
    <mergeCell ref="A363:B363"/>
    <mergeCell ref="A364:B364"/>
    <mergeCell ref="A365:B365"/>
    <mergeCell ref="A366:B366"/>
    <mergeCell ref="A367:B367"/>
    <mergeCell ref="A368:B368"/>
    <mergeCell ref="A357:B357"/>
    <mergeCell ref="A358:B358"/>
    <mergeCell ref="A359:B359"/>
    <mergeCell ref="A360:B360"/>
    <mergeCell ref="A361:B361"/>
    <mergeCell ref="A362:B362"/>
    <mergeCell ref="A346:B346"/>
    <mergeCell ref="A347:B347"/>
    <mergeCell ref="A348:B348"/>
    <mergeCell ref="A353:E353"/>
    <mergeCell ref="A355:B355"/>
    <mergeCell ref="A356:B356"/>
    <mergeCell ref="A340:B340"/>
    <mergeCell ref="A341:B341"/>
    <mergeCell ref="A342:B342"/>
    <mergeCell ref="A343:B343"/>
    <mergeCell ref="A344:B344"/>
    <mergeCell ref="A345:B345"/>
    <mergeCell ref="A334:B334"/>
    <mergeCell ref="A335:B335"/>
    <mergeCell ref="A336:B336"/>
    <mergeCell ref="A337:B337"/>
    <mergeCell ref="A338:B338"/>
    <mergeCell ref="A339:B339"/>
    <mergeCell ref="A328:B328"/>
    <mergeCell ref="A329:B329"/>
    <mergeCell ref="A330:B330"/>
    <mergeCell ref="A331:B331"/>
    <mergeCell ref="A332:B332"/>
    <mergeCell ref="A333:B333"/>
    <mergeCell ref="A325:B325"/>
    <mergeCell ref="G325:H325"/>
    <mergeCell ref="A326:B326"/>
    <mergeCell ref="G326:H326"/>
    <mergeCell ref="A327:B327"/>
    <mergeCell ref="G327:H327"/>
    <mergeCell ref="A314:B314"/>
    <mergeCell ref="A315:B315"/>
    <mergeCell ref="A316:B316"/>
    <mergeCell ref="A317:B317"/>
    <mergeCell ref="A320:C320"/>
    <mergeCell ref="A323:C323"/>
    <mergeCell ref="A308:B308"/>
    <mergeCell ref="A309:B309"/>
    <mergeCell ref="A310:B310"/>
    <mergeCell ref="A311:B311"/>
    <mergeCell ref="A312:B312"/>
    <mergeCell ref="A313:B313"/>
    <mergeCell ref="A302:B302"/>
    <mergeCell ref="A303:B303"/>
    <mergeCell ref="A304:B304"/>
    <mergeCell ref="A305:B305"/>
    <mergeCell ref="A306:B306"/>
    <mergeCell ref="A307:B307"/>
    <mergeCell ref="A296:B296"/>
    <mergeCell ref="A297:B297"/>
    <mergeCell ref="A298:B298"/>
    <mergeCell ref="A299:B299"/>
    <mergeCell ref="A300:B300"/>
    <mergeCell ref="A301:B301"/>
    <mergeCell ref="A290:B290"/>
    <mergeCell ref="A291:B291"/>
    <mergeCell ref="A292:B292"/>
    <mergeCell ref="A293:B293"/>
    <mergeCell ref="A294:B294"/>
    <mergeCell ref="A295:B295"/>
    <mergeCell ref="A283:B283"/>
    <mergeCell ref="A284:B284"/>
    <mergeCell ref="A287:B287"/>
    <mergeCell ref="A288:B288"/>
    <mergeCell ref="A289:B289"/>
    <mergeCell ref="A277:B277"/>
    <mergeCell ref="A278:B278"/>
    <mergeCell ref="A279:B279"/>
    <mergeCell ref="A280:B280"/>
    <mergeCell ref="A281:B281"/>
    <mergeCell ref="A282:B282"/>
    <mergeCell ref="A272:E272"/>
    <mergeCell ref="A274:B274"/>
    <mergeCell ref="A275:B275"/>
    <mergeCell ref="A276:B276"/>
    <mergeCell ref="A241:B241"/>
    <mergeCell ref="A242:B242"/>
    <mergeCell ref="A243:B243"/>
    <mergeCell ref="A249:E249"/>
    <mergeCell ref="B251:C251"/>
    <mergeCell ref="D251:E251"/>
    <mergeCell ref="A232:B232"/>
    <mergeCell ref="A233:B233"/>
    <mergeCell ref="A234:B234"/>
    <mergeCell ref="A235:B235"/>
    <mergeCell ref="A238:D238"/>
    <mergeCell ref="A240:B240"/>
    <mergeCell ref="A226:B226"/>
    <mergeCell ref="A227:B227"/>
    <mergeCell ref="A228:B228"/>
    <mergeCell ref="A229:B229"/>
    <mergeCell ref="A230:B230"/>
    <mergeCell ref="A231:B231"/>
    <mergeCell ref="A217:B217"/>
    <mergeCell ref="A220:E220"/>
    <mergeCell ref="A222:B222"/>
    <mergeCell ref="A223:B223"/>
    <mergeCell ref="A224:B224"/>
    <mergeCell ref="A225:B225"/>
    <mergeCell ref="A211:B211"/>
    <mergeCell ref="A212:B212"/>
    <mergeCell ref="A213:B213"/>
    <mergeCell ref="A214:B214"/>
    <mergeCell ref="A215:B215"/>
    <mergeCell ref="A216:B216"/>
    <mergeCell ref="A205:B205"/>
    <mergeCell ref="A206:B206"/>
    <mergeCell ref="A207:B207"/>
    <mergeCell ref="A208:B208"/>
    <mergeCell ref="A209:B209"/>
    <mergeCell ref="A210:B210"/>
    <mergeCell ref="A199:B199"/>
    <mergeCell ref="A200:B200"/>
    <mergeCell ref="A201:B201"/>
    <mergeCell ref="A202:B202"/>
    <mergeCell ref="A203:B203"/>
    <mergeCell ref="A204:B204"/>
    <mergeCell ref="A193:B193"/>
    <mergeCell ref="A194:B194"/>
    <mergeCell ref="A195:B195"/>
    <mergeCell ref="A196:B196"/>
    <mergeCell ref="A197:B197"/>
    <mergeCell ref="A198:B198"/>
    <mergeCell ref="A187:B187"/>
    <mergeCell ref="A188:B188"/>
    <mergeCell ref="A189:B189"/>
    <mergeCell ref="A190:B190"/>
    <mergeCell ref="A191:B191"/>
    <mergeCell ref="A192:B192"/>
    <mergeCell ref="B176:D176"/>
    <mergeCell ref="B177:D177"/>
    <mergeCell ref="B178:D178"/>
    <mergeCell ref="A184:G184"/>
    <mergeCell ref="A186:B186"/>
    <mergeCell ref="A172:D173"/>
    <mergeCell ref="E172:E173"/>
    <mergeCell ref="F172:H172"/>
    <mergeCell ref="B174:D174"/>
    <mergeCell ref="B175:D175"/>
    <mergeCell ref="A152:I152"/>
    <mergeCell ref="A154:B154"/>
    <mergeCell ref="A155:B155"/>
    <mergeCell ref="A162:B162"/>
    <mergeCell ref="A170:I170"/>
    <mergeCell ref="A129:B129"/>
    <mergeCell ref="A130:B130"/>
    <mergeCell ref="A131:B131"/>
    <mergeCell ref="A132:B132"/>
    <mergeCell ref="A133:B133"/>
    <mergeCell ref="A134:B134"/>
    <mergeCell ref="A118:C118"/>
    <mergeCell ref="A119:C119"/>
    <mergeCell ref="A125:D125"/>
    <mergeCell ref="A126:C126"/>
    <mergeCell ref="A127:B127"/>
    <mergeCell ref="A128:B128"/>
    <mergeCell ref="A100:D100"/>
    <mergeCell ref="A101:C101"/>
    <mergeCell ref="A108:G108"/>
    <mergeCell ref="A109:C109"/>
    <mergeCell ref="A110:A111"/>
    <mergeCell ref="G110:I110"/>
    <mergeCell ref="A75:E75"/>
    <mergeCell ref="B5:G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A39:B41"/>
    <mergeCell ref="C39:C41"/>
  </mergeCells>
  <pageMargins left="0.31496062992125984" right="0.11811023622047245" top="0.86614173228346458" bottom="0.15748031496062992" header="0.31496062992125984" footer="0.31496062992125984"/>
  <pageSetup paperSize="9" scale="81" orientation="landscape" horizontalDpi="4294967293" verticalDpi="4294967293" r:id="rId1"/>
  <headerFooter>
    <oddHeader>&amp;C&amp;"-,Standardowy"Urząd m.st. Warszawy dla Dzielnicy Ursynów 
Informacja dodatkowa do sprawozdania finansowego za rok obrotowy zakończony 31 grudnia 2024 r.
II. Dodatkowe informacje i objaśnienia</oddHeader>
    <oddFooter>&amp;CWprowadzenie oraz dodatkowe  informacje i objaśnienia stanowią integralną część sprawozdania finansowego</oddFooter>
  </headerFooter>
  <rowBreaks count="34" manualBreakCount="34">
    <brk id="36" max="16383" man="1"/>
    <brk id="74" max="8" man="1"/>
    <brk id="99" max="8" man="1"/>
    <brk id="107" max="8" man="1"/>
    <brk id="117" max="8" man="1"/>
    <brk id="124" max="8" man="1"/>
    <brk id="151" max="8" man="1"/>
    <brk id="169" max="8" man="1"/>
    <brk id="183" max="8" man="1"/>
    <brk id="219" max="16383" man="1"/>
    <brk id="237" max="8" man="1"/>
    <brk id="248" max="8" man="1"/>
    <brk id="271" max="8" man="1"/>
    <brk id="284" max="8" man="1"/>
    <brk id="322" max="8" man="1"/>
    <brk id="352" max="8" man="1"/>
    <brk id="371" max="8" man="1"/>
    <brk id="378" max="8" man="1"/>
    <brk id="388" max="8" man="1"/>
    <brk id="413" max="8" man="1"/>
    <brk id="431" max="8" man="1"/>
    <brk id="438" max="8" man="1"/>
    <brk id="450" max="8" man="1"/>
    <brk id="476" max="8" man="1"/>
    <brk id="490" max="8" man="1"/>
    <brk id="539" max="8" man="1"/>
    <brk id="556" max="16383" man="1"/>
    <brk id="578" max="8" man="1"/>
    <brk id="597" max="8" man="1"/>
    <brk id="615" max="8" man="1"/>
    <brk id="635" max="8" man="1"/>
    <brk id="649" max="8" man="1"/>
    <brk id="657" max="8" man="1"/>
    <brk id="670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1</vt:i4>
      </vt:variant>
    </vt:vector>
  </HeadingPairs>
  <TitlesOfParts>
    <vt:vector size="5" baseType="lpstr">
      <vt:lpstr>BILANS</vt:lpstr>
      <vt:lpstr>RZiS</vt:lpstr>
      <vt:lpstr>ZZwFJ</vt:lpstr>
      <vt:lpstr>NOTY</vt:lpstr>
      <vt:lpstr>NOTY!Obszar_wydruku</vt:lpstr>
    </vt:vector>
  </TitlesOfParts>
  <Company>UMstW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Załaczniki 1-19 i 21-23 do Zasad obiegu oraz kontroli sprawozdań budżetowych, sprawozdań w zakresie operacji finansowych i sprawozdań  finansowych w Urzędzie m.st. Warszawy i  jednostkach organizacyjnych m.st. Warszawy</dc:title>
  <dc:creator>atyrakowska</dc:creator>
  <cp:lastModifiedBy>Ginda Iwona</cp:lastModifiedBy>
  <cp:lastPrinted>2025-03-14T09:38:08Z</cp:lastPrinted>
  <dcterms:created xsi:type="dcterms:W3CDTF">2005-12-16T09:59:57Z</dcterms:created>
  <dcterms:modified xsi:type="dcterms:W3CDTF">2025-04-15T13:03:57Z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Załaczniki nr 1 - 49.xls</vt:lpwstr>
  </property>
</Properties>
</file>