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showInkAnnotation="0" updateLinks="never"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O:\Referat Finans.-Księgowy\Ania Rewińska\BILANS 24\BILANS 2024 - Wysłany\BILANS BIP DOSTĘPNOŚĆ\DOSTĘPNOŚĆ\"/>
    </mc:Choice>
  </mc:AlternateContent>
  <xr:revisionPtr revIDLastSave="0" documentId="13_ncr:1_{7671AAA9-5985-4796-91FA-B3AF283827D8}" xr6:coauthVersionLast="47" xr6:coauthVersionMax="47" xr10:uidLastSave="{00000000-0000-0000-0000-000000000000}"/>
  <bookViews>
    <workbookView xWindow="-120" yWindow="-120" windowWidth="29040" windowHeight="15720" tabRatio="599" activeTab="4" xr2:uid="{00000000-000D-0000-FFFF-FFFF00000000}"/>
  </bookViews>
  <sheets>
    <sheet name="Bilans 2024" sheetId="73" r:id="rId1"/>
    <sheet name="RZiS 2024" sheetId="72" r:id="rId2"/>
    <sheet name="ZZwF 2024" sheetId="71" r:id="rId3"/>
    <sheet name="BExRepositorySheet" sheetId="2" state="veryHidden" r:id="rId4"/>
    <sheet name="Informacja dodatkowa do bilansu" sheetId="67" r:id="rId5"/>
  </sheets>
  <calcPr calcId="191029"/>
  <customWorkbookViews>
    <customWorkbookView name="Buczyńska Agnieszka - Widok osobisty" guid="{DE9178B7-7BAA-4669-9575-43FAD4CFD495}" mergeInterval="0" personalView="1" maximized="1" windowWidth="1596" windowHeight="665" tabRatio="599" activeSheetId="12"/>
    <customWorkbookView name="atyrakowska - Widok osobisty" guid="{17151551-8460-47BF-8C20-7FE2DB216614}" mergeInterval="0" personalView="1" maximized="1" windowWidth="1276" windowHeight="852" tabRatio="599" activeSheetId="1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3" i="67" l="1"/>
  <c r="I16" i="67"/>
  <c r="I17" i="67"/>
  <c r="H11" i="67"/>
  <c r="I15" i="67" l="1"/>
  <c r="D10" i="72"/>
  <c r="D604" i="67"/>
  <c r="F604" i="67"/>
  <c r="E604" i="67"/>
  <c r="C604" i="67"/>
  <c r="C393" i="67"/>
  <c r="D393" i="67"/>
  <c r="E243" i="67" l="1"/>
  <c r="D243" i="67"/>
  <c r="I10" i="67"/>
  <c r="E78" i="67"/>
  <c r="E75" i="67"/>
  <c r="H159" i="67"/>
  <c r="E86" i="67"/>
  <c r="I26" i="67"/>
  <c r="K40" i="71" l="1"/>
  <c r="I40" i="71"/>
  <c r="K27" i="71"/>
  <c r="I27" i="71"/>
  <c r="K16" i="71"/>
  <c r="I16" i="71"/>
  <c r="I39" i="71" s="1"/>
  <c r="I46" i="71" s="1"/>
  <c r="D34" i="72"/>
  <c r="C34" i="72"/>
  <c r="D30" i="72"/>
  <c r="C30" i="72"/>
  <c r="D26" i="72"/>
  <c r="C26" i="72"/>
  <c r="D22" i="72"/>
  <c r="C22" i="72"/>
  <c r="C10" i="72"/>
  <c r="D3" i="72"/>
  <c r="C3" i="72"/>
  <c r="C21" i="72" s="1"/>
  <c r="C29" i="72" s="1"/>
  <c r="C37" i="72" s="1"/>
  <c r="C40" i="72" s="1"/>
  <c r="E36" i="73"/>
  <c r="D36" i="73"/>
  <c r="D24" i="73" s="1"/>
  <c r="D45" i="73" s="1"/>
  <c r="E30" i="73"/>
  <c r="E24" i="73" s="1"/>
  <c r="D30" i="73"/>
  <c r="I28" i="73"/>
  <c r="H28" i="73"/>
  <c r="E25" i="73"/>
  <c r="D25" i="73"/>
  <c r="I24" i="73"/>
  <c r="H24" i="73"/>
  <c r="H16" i="73" s="1"/>
  <c r="H14" i="73" s="1"/>
  <c r="E18" i="73"/>
  <c r="D18" i="73"/>
  <c r="I16" i="73"/>
  <c r="I14" i="73" s="1"/>
  <c r="E8" i="73"/>
  <c r="D8" i="73"/>
  <c r="I7" i="73"/>
  <c r="I5" i="73" s="1"/>
  <c r="H7" i="73"/>
  <c r="H5" i="73" s="1"/>
  <c r="E7" i="73"/>
  <c r="E5" i="73" s="1"/>
  <c r="D7" i="73"/>
  <c r="D5" i="73" s="1"/>
  <c r="D21" i="72" l="1"/>
  <c r="K39" i="71"/>
  <c r="K46" i="71" s="1"/>
  <c r="D29" i="72"/>
  <c r="D37" i="72" s="1"/>
  <c r="D40" i="72" s="1"/>
  <c r="H45" i="73"/>
  <c r="I45" i="73"/>
  <c r="E45" i="73"/>
  <c r="H35" i="67" l="1"/>
  <c r="G35" i="67"/>
  <c r="F35" i="67"/>
  <c r="E35" i="67"/>
  <c r="D35" i="67"/>
  <c r="C35" i="67"/>
  <c r="B35" i="67"/>
  <c r="H33" i="67"/>
  <c r="G33" i="67"/>
  <c r="F33" i="67"/>
  <c r="E33" i="67"/>
  <c r="D33" i="67"/>
  <c r="C33" i="67"/>
  <c r="B33" i="67"/>
  <c r="I32" i="67"/>
  <c r="I31" i="67"/>
  <c r="I30" i="67"/>
  <c r="I27" i="67"/>
  <c r="H25" i="67"/>
  <c r="G25" i="67"/>
  <c r="F25" i="67"/>
  <c r="E25" i="67"/>
  <c r="D25" i="67"/>
  <c r="C25" i="67"/>
  <c r="B25" i="67"/>
  <c r="I24" i="67"/>
  <c r="I23" i="67"/>
  <c r="I22" i="67"/>
  <c r="H21" i="67"/>
  <c r="G21" i="67"/>
  <c r="F21" i="67"/>
  <c r="E21" i="67"/>
  <c r="D21" i="67"/>
  <c r="C21" i="67"/>
  <c r="B21" i="67"/>
  <c r="I20" i="67"/>
  <c r="H15" i="67"/>
  <c r="G15" i="67"/>
  <c r="F15" i="67"/>
  <c r="E15" i="67"/>
  <c r="D15" i="67"/>
  <c r="C15" i="67"/>
  <c r="B15" i="67"/>
  <c r="I14" i="67"/>
  <c r="I12" i="67"/>
  <c r="G11" i="67"/>
  <c r="F11" i="67"/>
  <c r="E11" i="67"/>
  <c r="D11" i="67"/>
  <c r="C11" i="67"/>
  <c r="B11" i="67"/>
  <c r="C28" i="67" l="1"/>
  <c r="B28" i="67"/>
  <c r="I25" i="67"/>
  <c r="F28" i="67"/>
  <c r="D28" i="67"/>
  <c r="E28" i="67"/>
  <c r="I33" i="67"/>
  <c r="G18" i="67"/>
  <c r="F18" i="67"/>
  <c r="H18" i="67"/>
  <c r="D18" i="67"/>
  <c r="I11" i="67"/>
  <c r="B18" i="67"/>
  <c r="E18" i="67"/>
  <c r="H28" i="67"/>
  <c r="I156" i="67"/>
  <c r="I21" i="67"/>
  <c r="C18" i="67"/>
  <c r="G28" i="67"/>
  <c r="I35" i="67"/>
  <c r="G36" i="67" l="1"/>
  <c r="B36" i="67"/>
  <c r="F36" i="67"/>
  <c r="D36" i="67"/>
  <c r="C36" i="67"/>
  <c r="I28" i="67"/>
  <c r="E36" i="67"/>
  <c r="I18" i="67"/>
  <c r="H36" i="67"/>
  <c r="B443" i="67"/>
  <c r="I36" i="67" l="1"/>
  <c r="C382" i="67" l="1"/>
  <c r="D382" i="67"/>
  <c r="E382" i="67"/>
  <c r="F382" i="67"/>
  <c r="G382" i="67"/>
  <c r="H382" i="67"/>
  <c r="B382" i="67"/>
  <c r="C381" i="67"/>
  <c r="D381" i="67"/>
  <c r="E381" i="67"/>
  <c r="F381" i="67"/>
  <c r="G381" i="67"/>
  <c r="H381" i="67"/>
  <c r="B381" i="67"/>
  <c r="I380" i="67"/>
  <c r="I379" i="67"/>
  <c r="I378" i="67"/>
  <c r="D90" i="67"/>
  <c r="C90" i="67"/>
  <c r="B90" i="67"/>
  <c r="I373" i="67"/>
  <c r="I374" i="67"/>
  <c r="I375" i="67"/>
  <c r="I376" i="67"/>
  <c r="I370" i="67"/>
  <c r="I371" i="67"/>
  <c r="I369" i="67"/>
  <c r="I367" i="67"/>
  <c r="H372" i="67"/>
  <c r="G372" i="67"/>
  <c r="F372" i="67"/>
  <c r="H368" i="67"/>
  <c r="G368" i="67"/>
  <c r="G377" i="67" s="1"/>
  <c r="F368" i="67"/>
  <c r="E372" i="67"/>
  <c r="E368" i="67"/>
  <c r="E87" i="67"/>
  <c r="F573" i="67"/>
  <c r="E573" i="67"/>
  <c r="F553" i="67"/>
  <c r="E553" i="67"/>
  <c r="D261" i="67"/>
  <c r="C261" i="67"/>
  <c r="E246" i="67"/>
  <c r="D246" i="67"/>
  <c r="C243" i="67"/>
  <c r="C246" i="67" s="1"/>
  <c r="B243" i="67"/>
  <c r="B246" i="67" s="1"/>
  <c r="C235" i="67"/>
  <c r="C238" i="67" s="1"/>
  <c r="D235" i="67"/>
  <c r="D238" i="67" s="1"/>
  <c r="E235" i="67"/>
  <c r="E238" i="67" s="1"/>
  <c r="B235" i="67"/>
  <c r="B238" i="67" s="1"/>
  <c r="D203" i="67"/>
  <c r="C203" i="67"/>
  <c r="D121" i="67"/>
  <c r="C121" i="67"/>
  <c r="F109" i="67"/>
  <c r="G109" i="67"/>
  <c r="H109" i="67"/>
  <c r="I109" i="67"/>
  <c r="C443" i="67"/>
  <c r="C438" i="67"/>
  <c r="B438" i="67"/>
  <c r="B437" i="67" s="1"/>
  <c r="C432" i="67"/>
  <c r="B432" i="67"/>
  <c r="C427" i="67"/>
  <c r="B427" i="67"/>
  <c r="F590" i="67"/>
  <c r="E590" i="67"/>
  <c r="F587" i="67"/>
  <c r="E587" i="67"/>
  <c r="F570" i="67"/>
  <c r="E570" i="67"/>
  <c r="F557" i="67"/>
  <c r="E557" i="67"/>
  <c r="F533" i="67"/>
  <c r="E533" i="67"/>
  <c r="F528" i="67"/>
  <c r="E528" i="67"/>
  <c r="D522" i="67"/>
  <c r="C522" i="67"/>
  <c r="F490" i="67"/>
  <c r="E490" i="67"/>
  <c r="F487" i="67"/>
  <c r="E487" i="67"/>
  <c r="F484" i="67"/>
  <c r="E484" i="67"/>
  <c r="F476" i="67"/>
  <c r="E476" i="67"/>
  <c r="F462" i="67"/>
  <c r="E462" i="67"/>
  <c r="C392" i="67"/>
  <c r="C401" i="67" s="1"/>
  <c r="D392" i="67"/>
  <c r="D401" i="67" s="1"/>
  <c r="D372" i="67"/>
  <c r="C372" i="67"/>
  <c r="B372" i="67"/>
  <c r="D368" i="67"/>
  <c r="C368" i="67"/>
  <c r="B368" i="67"/>
  <c r="E109" i="67"/>
  <c r="D109" i="67"/>
  <c r="C109" i="67"/>
  <c r="B109" i="67"/>
  <c r="D349" i="67"/>
  <c r="C349" i="67"/>
  <c r="C223" i="67"/>
  <c r="D223" i="67"/>
  <c r="C211" i="67"/>
  <c r="D211" i="67"/>
  <c r="C67" i="67"/>
  <c r="C65" i="67"/>
  <c r="C57" i="67"/>
  <c r="C54" i="67"/>
  <c r="C48" i="67"/>
  <c r="C45" i="67"/>
  <c r="C329" i="67"/>
  <c r="D329" i="67"/>
  <c r="C337" i="67"/>
  <c r="D337" i="67"/>
  <c r="C301" i="67"/>
  <c r="D301" i="67"/>
  <c r="C312" i="67"/>
  <c r="D312" i="67"/>
  <c r="D274" i="67"/>
  <c r="D295" i="67" s="1"/>
  <c r="C274" i="67"/>
  <c r="C295" i="67" s="1"/>
  <c r="G196" i="67"/>
  <c r="G195" i="67"/>
  <c r="G194" i="67"/>
  <c r="G193" i="67"/>
  <c r="G192" i="67"/>
  <c r="G191" i="67"/>
  <c r="G190" i="67"/>
  <c r="G189" i="67"/>
  <c r="G188" i="67"/>
  <c r="G187" i="67"/>
  <c r="G186" i="67"/>
  <c r="G185" i="67"/>
  <c r="G184" i="67"/>
  <c r="G183" i="67"/>
  <c r="G182" i="67"/>
  <c r="G181" i="67"/>
  <c r="G180" i="67"/>
  <c r="G179" i="67"/>
  <c r="G178" i="67"/>
  <c r="G177" i="67"/>
  <c r="F176" i="67"/>
  <c r="F197" i="67" s="1"/>
  <c r="E176" i="67"/>
  <c r="E197" i="67" s="1"/>
  <c r="D176" i="67"/>
  <c r="D197" i="67" s="1"/>
  <c r="C176" i="67"/>
  <c r="C197" i="67" s="1"/>
  <c r="G175" i="67"/>
  <c r="G174" i="67"/>
  <c r="G173" i="67"/>
  <c r="G172" i="67"/>
  <c r="G171" i="67"/>
  <c r="G170" i="67"/>
  <c r="G169" i="67"/>
  <c r="G168" i="67"/>
  <c r="G167" i="67"/>
  <c r="G159" i="67"/>
  <c r="F159" i="67"/>
  <c r="E159" i="67"/>
  <c r="I158" i="67"/>
  <c r="I157" i="67"/>
  <c r="I155" i="67"/>
  <c r="I154" i="67"/>
  <c r="G147" i="67"/>
  <c r="F147" i="67"/>
  <c r="E147" i="67"/>
  <c r="G140" i="67"/>
  <c r="F140" i="67"/>
  <c r="E140" i="67"/>
  <c r="D88" i="67"/>
  <c r="C88" i="67"/>
  <c r="B88" i="67"/>
  <c r="E85" i="67"/>
  <c r="E82" i="67"/>
  <c r="E81" i="67"/>
  <c r="E80" i="67"/>
  <c r="D79" i="67"/>
  <c r="C79" i="67"/>
  <c r="B79" i="67"/>
  <c r="E77" i="67"/>
  <c r="E76" i="67" s="1"/>
  <c r="D76" i="67"/>
  <c r="C76" i="67"/>
  <c r="B76" i="67"/>
  <c r="F377" i="67" l="1"/>
  <c r="F383" i="67" s="1"/>
  <c r="H377" i="67"/>
  <c r="I381" i="67"/>
  <c r="I368" i="67"/>
  <c r="H383" i="67"/>
  <c r="B377" i="67"/>
  <c r="B383" i="67" s="1"/>
  <c r="F597" i="67"/>
  <c r="D215" i="67"/>
  <c r="C215" i="67"/>
  <c r="D83" i="67"/>
  <c r="D91" i="67" s="1"/>
  <c r="C83" i="67"/>
  <c r="C91" i="67" s="1"/>
  <c r="E88" i="67"/>
  <c r="C60" i="67"/>
  <c r="E377" i="67"/>
  <c r="E383" i="67" s="1"/>
  <c r="I382" i="67"/>
  <c r="D377" i="67"/>
  <c r="D383" i="67" s="1"/>
  <c r="I372" i="67"/>
  <c r="I377" i="67" s="1"/>
  <c r="I383" i="67" s="1"/>
  <c r="C437" i="67"/>
  <c r="D323" i="67"/>
  <c r="G176" i="67"/>
  <c r="G197" i="67" s="1"/>
  <c r="C426" i="67"/>
  <c r="E581" i="67"/>
  <c r="G383" i="67"/>
  <c r="C323" i="67"/>
  <c r="B426" i="67"/>
  <c r="E475" i="67"/>
  <c r="E505" i="67" s="1"/>
  <c r="C342" i="67"/>
  <c r="C51" i="67"/>
  <c r="F475" i="67"/>
  <c r="F505" i="67" s="1"/>
  <c r="E597" i="67"/>
  <c r="E551" i="67"/>
  <c r="E563" i="67" s="1"/>
  <c r="F544" i="67"/>
  <c r="E544" i="67"/>
  <c r="E90" i="67"/>
  <c r="B83" i="67"/>
  <c r="B91" i="67" s="1"/>
  <c r="F581" i="67"/>
  <c r="D342" i="67"/>
  <c r="C377" i="67"/>
  <c r="C383" i="67" s="1"/>
  <c r="E79" i="67"/>
  <c r="F551" i="67"/>
  <c r="F563" i="67" s="1"/>
  <c r="I159" i="67"/>
  <c r="C68" i="67" l="1"/>
  <c r="E83" i="67"/>
  <c r="E91" i="67" s="1"/>
</calcChain>
</file>

<file path=xl/sharedStrings.xml><?xml version="1.0" encoding="utf-8"?>
<sst xmlns="http://schemas.openxmlformats.org/spreadsheetml/2006/main" count="918" uniqueCount="591">
  <si>
    <t>o zasiedzenie</t>
  </si>
  <si>
    <t>za niedostarczenie lokalu socjalnego</t>
  </si>
  <si>
    <t>z tyt. wypadku (szkoda komunikacyjna, osobowa)</t>
  </si>
  <si>
    <t>z tyt. odmowy wydania zezwolenia</t>
  </si>
  <si>
    <t>z tyt. poniesionych nakładów</t>
  </si>
  <si>
    <t>z tyt. wydania decyzji z naruszeniem prawa lub nieważności decyzji</t>
  </si>
  <si>
    <t>z tyt. utraty praw własności</t>
  </si>
  <si>
    <t>z tyt. przewlekłości postępowania sądowego</t>
  </si>
  <si>
    <t>z tyt. zbycia wywłaszczonej nieruchomości</t>
  </si>
  <si>
    <t>kary umowne</t>
  </si>
  <si>
    <t>za użytkowanie wieczyste</t>
  </si>
  <si>
    <t>Rozliczenia międzyokresowe przychodów, w tym:</t>
  </si>
  <si>
    <t xml:space="preserve">wpłaty z ZUS za  pensjonariuszy </t>
  </si>
  <si>
    <t xml:space="preserve">opłaty za odpady komunalne </t>
  </si>
  <si>
    <t>dodatnie różnice kursowe</t>
  </si>
  <si>
    <t>ujemne różnice kursowe</t>
  </si>
  <si>
    <t>odszkodowanie za naruszenie dóbr osobistych</t>
  </si>
  <si>
    <t>roszczenia pracownicze z tyt. rozwiązania umowy</t>
  </si>
  <si>
    <t>odszkodowanie za szkodę wyrządzoną, nie wykonanie prawa pierwokupu</t>
  </si>
  <si>
    <t>odszk. o unieważnienie umowy, przedłużenie okresu umowy, rozwiązanie umowy</t>
  </si>
  <si>
    <t>odszkod. z tytułu utraty wartości nieruchomości</t>
  </si>
  <si>
    <t xml:space="preserve">RAZEM:                                    </t>
  </si>
  <si>
    <t>Spółki, w których Miasto posiada 100% udziałów, akcji w tym:</t>
  </si>
  <si>
    <t>z tyt. zwrotu nieruchomości</t>
  </si>
  <si>
    <t>Grunty</t>
  </si>
  <si>
    <t>Instytucje Kultury</t>
  </si>
  <si>
    <t>Treść</t>
  </si>
  <si>
    <t>………………………….</t>
  </si>
  <si>
    <t>L.p.</t>
  </si>
  <si>
    <t>Opis zdarzenia</t>
  </si>
  <si>
    <t>Przyczyna ujęcia w sprawozdaniu finansowym roku obrotowego</t>
  </si>
  <si>
    <t>Wpływ na sprawozdanie finansowe</t>
  </si>
  <si>
    <t>ŚRODKI TRWAŁE</t>
  </si>
  <si>
    <t>RAZEM:</t>
  </si>
  <si>
    <t>Wartość początkowa</t>
  </si>
  <si>
    <t>Zwiększenia, w tym:</t>
  </si>
  <si>
    <t>Nabycie</t>
  </si>
  <si>
    <t>Inne</t>
  </si>
  <si>
    <t>Zmniejszenia, w tym:</t>
  </si>
  <si>
    <t>Likwidacja i sprzedaż</t>
  </si>
  <si>
    <t>Inne długoterminowe aktywa finansowe</t>
  </si>
  <si>
    <t>Rok poprzedni</t>
  </si>
  <si>
    <t>Obroty roku poprzedniego</t>
  </si>
  <si>
    <t>Amortyzacja okresu</t>
  </si>
  <si>
    <t xml:space="preserve"> </t>
  </si>
  <si>
    <t>Wartość netto</t>
  </si>
  <si>
    <t xml:space="preserve">w tym: </t>
  </si>
  <si>
    <t>skapitalizowane odsetki</t>
  </si>
  <si>
    <t>skapitalizowane różnice kursowe</t>
  </si>
  <si>
    <t xml:space="preserve">Długoterminowe aktywa finansowe </t>
  </si>
  <si>
    <t xml:space="preserve">Krótkoterminowe aktywa finansowe </t>
  </si>
  <si>
    <t>Zwiększenia</t>
  </si>
  <si>
    <t>-  przeszacowanie</t>
  </si>
  <si>
    <t>-  nabycie</t>
  </si>
  <si>
    <t>-  przeniesienie</t>
  </si>
  <si>
    <t>Zmniejszenia</t>
  </si>
  <si>
    <t>-  przeszacowanie</t>
  </si>
  <si>
    <t>-  sprzedaż</t>
  </si>
  <si>
    <t>-  likwidacja</t>
  </si>
  <si>
    <t xml:space="preserve">-  przeniesienie </t>
  </si>
  <si>
    <t>Stan zatrudnienia na koniec
 roku poprzedniego (osoby)</t>
  </si>
  <si>
    <t>Udział w kapitale własnym (%)</t>
  </si>
  <si>
    <t>Nazwa podmiotu</t>
  </si>
  <si>
    <t>…</t>
  </si>
  <si>
    <t>Akcje i udziały</t>
  </si>
  <si>
    <t>Rozliczenia międzyokresowe czynne</t>
  </si>
  <si>
    <t>Razem długoterminowe</t>
  </si>
  <si>
    <t>Koszty konserwacji i remontów</t>
  </si>
  <si>
    <t>Prenumeraty</t>
  </si>
  <si>
    <t>Razem krótkoterminowe</t>
  </si>
  <si>
    <t>Odpisy aktualizujące wartość zapasów na dzień bilansowy wynoszą:</t>
  </si>
  <si>
    <t>Pozostałe należności, w tym:</t>
  </si>
  <si>
    <t>z tytułu pożyczek mieszkaniowych.</t>
  </si>
  <si>
    <t>wadia i kaucje</t>
  </si>
  <si>
    <t>Rozliczenia z tytułu środków na wydatki budżetowe i z tytułu dochodów budżetowych</t>
  </si>
  <si>
    <t>Utworzone</t>
  </si>
  <si>
    <t>Rezerwa na straty z tytułu udzielonych gwarancji i poręczeń</t>
  </si>
  <si>
    <t>naprawy gwarancyjne</t>
  </si>
  <si>
    <t>VI.</t>
  </si>
  <si>
    <t>Podatki i opłaty lokalne, w tym:</t>
  </si>
  <si>
    <t>podatek od nieruchomości</t>
  </si>
  <si>
    <t>podatek od środków transportu</t>
  </si>
  <si>
    <t>podatek od czynności cywilno-prawnych</t>
  </si>
  <si>
    <t>Tytuł zobowiązania</t>
  </si>
  <si>
    <t>Pozostałe koszty operacyjne</t>
  </si>
  <si>
    <t>Przychody finansowe</t>
  </si>
  <si>
    <t>opłata targowa</t>
  </si>
  <si>
    <t>inne</t>
  </si>
  <si>
    <t>Udziały w podatkach stanowiących dochód budżetu państwa, w tym:</t>
  </si>
  <si>
    <t>udział w podatku dochodowym od osób fizycznych</t>
  </si>
  <si>
    <t>udział w podatku dochodowym od osób prawnych</t>
  </si>
  <si>
    <t>Przychody z tytułu dotacji i subwencji, w tym:</t>
  </si>
  <si>
    <t>przychody z tytułu dotacji</t>
  </si>
  <si>
    <t>przychody z tytułu subwencji</t>
  </si>
  <si>
    <t>Pozostałe przychody, w tym:</t>
  </si>
  <si>
    <t>przychody związane z realizacją zadań z zakresu administracji rządowej</t>
  </si>
  <si>
    <t>przychody z tyt. odszkodowań</t>
  </si>
  <si>
    <t>przychody z tyt. opłat za strefę płatnego parkowania</t>
  </si>
  <si>
    <t>zysk na sprzedaży udziałów i akcji</t>
  </si>
  <si>
    <t>przychody z tytułu porozumień między gminami</t>
  </si>
  <si>
    <t>przychody z tytułu zezwoleń na sprzedaż alkoholu</t>
  </si>
  <si>
    <t>przychody z tyt. opłat komunikacyjnych</t>
  </si>
  <si>
    <t>przychody z tyt. zajęcia pasa drogowego</t>
  </si>
  <si>
    <t>Aktualizacja wartości aktywów niefinansowych, w tym:</t>
  </si>
  <si>
    <t>Aktywa finansowe</t>
  </si>
  <si>
    <t>Kwota</t>
  </si>
  <si>
    <t xml:space="preserve">Przyczyna nieuwzględnienia w sprawozdaniu finansowym </t>
  </si>
  <si>
    <t>RAZEM</t>
  </si>
  <si>
    <t>Obroty roku bieżącego</t>
  </si>
  <si>
    <t>Dobra kultury</t>
  </si>
  <si>
    <t xml:space="preserve">Inne papiery wartościowe </t>
  </si>
  <si>
    <t>Wyszczególnienie</t>
  </si>
  <si>
    <t>Pracownicy ogółem</t>
  </si>
  <si>
    <t>Inne koszty operacyjne, w tym:</t>
  </si>
  <si>
    <t>8.</t>
  </si>
  <si>
    <t>Należności z tytułu ubezpieczeń i innych świadczeń</t>
  </si>
  <si>
    <t>Inne papiery wartościowe</t>
  </si>
  <si>
    <t>Zobowiązania z tytułu ubezpieczeń i innych świadczeń</t>
  </si>
  <si>
    <t>Inne fundusze</t>
  </si>
  <si>
    <t>Rozliczenia międzyokresowe przychodów</t>
  </si>
  <si>
    <t>Zabezpieczenia w postaci weksli</t>
  </si>
  <si>
    <t>Gwarancje</t>
  </si>
  <si>
    <t>Umowy wsparcia</t>
  </si>
  <si>
    <t>Należności</t>
  </si>
  <si>
    <t>Zobowiązania</t>
  </si>
  <si>
    <t>Przychody</t>
  </si>
  <si>
    <t>Koszty</t>
  </si>
  <si>
    <t>1.</t>
  </si>
  <si>
    <t>2.</t>
  </si>
  <si>
    <t>3.</t>
  </si>
  <si>
    <t>4.</t>
  </si>
  <si>
    <t>Nazwa jednostki</t>
  </si>
  <si>
    <t>5.</t>
  </si>
  <si>
    <t>Rzeczowy majątek trwały</t>
  </si>
  <si>
    <t xml:space="preserve">Akcje i udziały </t>
  </si>
  <si>
    <t>Nieruchomości inwestycyjne</t>
  </si>
  <si>
    <t xml:space="preserve">Inne papiery wartościowe  </t>
  </si>
  <si>
    <t>Kategoria</t>
  </si>
  <si>
    <t>Środki trwałe w budowie (inwestycje) oraz zaliczki na poczet inwestycji</t>
  </si>
  <si>
    <t>I.</t>
  </si>
  <si>
    <t>w tym:</t>
  </si>
  <si>
    <t>6.</t>
  </si>
  <si>
    <t>7.</t>
  </si>
  <si>
    <t>II.</t>
  </si>
  <si>
    <t>AKTYWA</t>
  </si>
  <si>
    <t>Środki pieniężne na rachunkach bankowych</t>
  </si>
  <si>
    <t>Razem:</t>
  </si>
  <si>
    <t>Zobowiązania wobec budżetów</t>
  </si>
  <si>
    <t>PASYWA</t>
  </si>
  <si>
    <t>Zobowiązania z tytułu wynagrodzeń</t>
  </si>
  <si>
    <t>Pozostałe zobowiązania</t>
  </si>
  <si>
    <t>Należności z tytułu dostaw i usług</t>
  </si>
  <si>
    <t>Należności od budżetów</t>
  </si>
  <si>
    <t>dochody budżetowe</t>
  </si>
  <si>
    <t>Pozostałe należności</t>
  </si>
  <si>
    <t>Zobowiązania z tytułu dostaw i usług</t>
  </si>
  <si>
    <t>Rezerwy na zobowiązania</t>
  </si>
  <si>
    <t>Wartości niematerialne i prawne</t>
  </si>
  <si>
    <t>Urządzenia techniczne i maszyny</t>
  </si>
  <si>
    <t>Środki transportu</t>
  </si>
  <si>
    <t>Inne środki trwałe</t>
  </si>
  <si>
    <t>Środki trwałe w budowie (inwestycje)</t>
  </si>
  <si>
    <t>Uwagi</t>
  </si>
  <si>
    <t>Inne krótkoterminowe aktywa finansowe</t>
  </si>
  <si>
    <t>IX.</t>
  </si>
  <si>
    <t>Inne świadczenia finansowane z budżetu</t>
  </si>
  <si>
    <t>Odsetki</t>
  </si>
  <si>
    <t>Razem</t>
  </si>
  <si>
    <t>Należności długoterminowe</t>
  </si>
  <si>
    <t>Należności krótkoterminowe</t>
  </si>
  <si>
    <t>A.</t>
  </si>
  <si>
    <t>Przychody netto z podstawowej działalności operacyjnej</t>
  </si>
  <si>
    <t>Przychody netto ze sprzedaży produktów</t>
  </si>
  <si>
    <t>IV.</t>
  </si>
  <si>
    <t>B.</t>
  </si>
  <si>
    <t>III.</t>
  </si>
  <si>
    <t>Usługi obce</t>
  </si>
  <si>
    <t>V.</t>
  </si>
  <si>
    <t>Wynagrodzenia</t>
  </si>
  <si>
    <t>Ubezpieczenia społeczne i inne świadczenia dla pracowników</t>
  </si>
  <si>
    <t>VII.</t>
  </si>
  <si>
    <t>Pozostałe koszty rodzajowe</t>
  </si>
  <si>
    <t>VIII.</t>
  </si>
  <si>
    <t>X.</t>
  </si>
  <si>
    <t>Pozostałe obciążenia</t>
  </si>
  <si>
    <t>D.</t>
  </si>
  <si>
    <t>Pozostałe przychody operacyjne</t>
  </si>
  <si>
    <t>Inne przychody operacyjne</t>
  </si>
  <si>
    <t>E.</t>
  </si>
  <si>
    <t>G.</t>
  </si>
  <si>
    <t>H.</t>
  </si>
  <si>
    <t>Koszty finansowe</t>
  </si>
  <si>
    <t>Stan na początek roku</t>
  </si>
  <si>
    <t>Stan na koniec roku</t>
  </si>
  <si>
    <t>Tytuł</t>
  </si>
  <si>
    <t>Druki komunikacyjne i tablice rejestracyjne</t>
  </si>
  <si>
    <t>Licencje, opłaty serwisowe, wsparcie techniczne (programy komputerowe)</t>
  </si>
  <si>
    <t>Abonamenty</t>
  </si>
  <si>
    <t>Ubezpieczenia</t>
  </si>
  <si>
    <t xml:space="preserve">Najem lokali </t>
  </si>
  <si>
    <t>Prenumeraty, publikatory aktów prawnych</t>
  </si>
  <si>
    <t>2</t>
  </si>
  <si>
    <t>wartość brutto</t>
  </si>
  <si>
    <t>3</t>
  </si>
  <si>
    <t>odpis aktualizujący wartość należności dochodzonych 
na drodze sądowej</t>
  </si>
  <si>
    <t>Rozliczenia międzyokresowe</t>
  </si>
  <si>
    <t>przychody za zajęcie pasa drogowego</t>
  </si>
  <si>
    <t>przychody z tyt. użytkowania wieczystego</t>
  </si>
  <si>
    <t>przychody z tyt. przekształcenia użytkowania wieczystego w prawo własności</t>
  </si>
  <si>
    <t>wykup lokali, budynków</t>
  </si>
  <si>
    <t>Rozliczenia międzyokresowe kosztów bierne</t>
  </si>
  <si>
    <t xml:space="preserve">usługi wykonane a niezafakturowane </t>
  </si>
  <si>
    <t>w tym: koszty mediów</t>
  </si>
  <si>
    <t>przychody z najmu i dzierżawy mienia związane z działalnością statutową</t>
  </si>
  <si>
    <t>opłaty za zarząd i użytkowanie wieczyste</t>
  </si>
  <si>
    <t>przychody z tyt. opłaty za bezumowne korzystanie z gruntu</t>
  </si>
  <si>
    <t>przychody z tyt. opłat za żywienie związane z działalnością statutową</t>
  </si>
  <si>
    <t>sprzedaż usług</t>
  </si>
  <si>
    <t>dotacje przedmiotowe i podmiotowe na pierwsze wyposażenie dla samorządowych zakładów budżetowych</t>
  </si>
  <si>
    <t>przychody z tytułu inwestycji liniowych</t>
  </si>
  <si>
    <t>inne (służebność gruntowa, rekompensata z tyt. utraty wartości nieruchomości, itd.)</t>
  </si>
  <si>
    <t>podatek rolny, leśny</t>
  </si>
  <si>
    <t>opłata skarbowa</t>
  </si>
  <si>
    <t>przychody z tyt. mandatów</t>
  </si>
  <si>
    <t>przychody z tyt. opłat i kar za usuwanie drzew i krzewów</t>
  </si>
  <si>
    <t>przychody z tytułu zwrotu kosztów dotacji oświatowej</t>
  </si>
  <si>
    <t>przychody z tytułu usług geodezyjno-kartograficznych</t>
  </si>
  <si>
    <t>sprzedaż lokali lub nieruchomości</t>
  </si>
  <si>
    <t>sprzedaż pozostałych składników majątkowych</t>
  </si>
  <si>
    <t>kary umowne, odszkodowania</t>
  </si>
  <si>
    <t>darowizny, nieodpłatnie otrzymane rzeczowe aktywa obrotowe</t>
  </si>
  <si>
    <t>rozwiązanie odpisu aktualizującego wartość należności</t>
  </si>
  <si>
    <t>rozwiązanie rezerw na zobowiązania</t>
  </si>
  <si>
    <t xml:space="preserve">równowartość odpisów amortyzacyjnych od śr. trwałych oraz wartości niematerialnych i prawnych otrzymanych nieodpłatnie przez samorządowy zakład budżetowy, a także od środków trwałych oraz wartości niematerialnych i prawnych, na sfinansowanie których samorządowy zakład budżetowy otrzymał śr. pieniężne </t>
  </si>
  <si>
    <t>Zakup usług remontowych  § 427</t>
  </si>
  <si>
    <t>Zakup usług zdrowotnych § 428</t>
  </si>
  <si>
    <t>Zakup usług pozostałych § 430</t>
  </si>
  <si>
    <t>Zakup usług przez jednostki s. terytorialnego od innych jednostek s. terytorialnego § 433</t>
  </si>
  <si>
    <t>Zakup usług obejmujących tłumaczenia § 438</t>
  </si>
  <si>
    <t>Zakup usług obejmujących wykonanie ekspertyz, analiz i opinii  § 439</t>
  </si>
  <si>
    <t>Opłaty za administrowanie i czynsze za budynki, lokale i pomieszczenia garażowe § 440</t>
  </si>
  <si>
    <t>zapłacone odszkodowania, kary i grzywny</t>
  </si>
  <si>
    <t>nieodpłatnie przekazane rzeczowe aktywa obrotowe</t>
  </si>
  <si>
    <t>odsetki bankowe od środków na rachunku bankowym, odsetki od lokat</t>
  </si>
  <si>
    <t>rozwiązanie lub zmniejszenie odpisów aktualizujących wartość długoterminowych aktywów finansowych</t>
  </si>
  <si>
    <t>umorzone zobowiązania z tytułu kredytów i pożyczek</t>
  </si>
  <si>
    <t>rozwiązanie niewykorzystanych rezerw na odsetki z tyt. spraw sądowych lub odsetek z tyt. zobowiązań</t>
  </si>
  <si>
    <t>odsetki od kredytów i pożyczek</t>
  </si>
  <si>
    <t>utworzenie odpisu aktualizującego wartość długoterminowych aktywów finansowych</t>
  </si>
  <si>
    <t>utworzenie odpisu aktualizującego wartość odsetek od należności</t>
  </si>
  <si>
    <t>Rezerwy na odszkodowania z tytułu naruszenia zasady pierwszeństwa</t>
  </si>
  <si>
    <t xml:space="preserve">Rezerwy za grunty wydzielone pod drogi </t>
  </si>
  <si>
    <t xml:space="preserve">Rezerwy za wywłaszczenie nieruchomości  </t>
  </si>
  <si>
    <t xml:space="preserve">Rezerwy na odszkodowania związane z uchwaleniem planu miejscowego zagospodarowania </t>
  </si>
  <si>
    <t xml:space="preserve">Rezerwy za grunty zajęte pod drogi </t>
  </si>
  <si>
    <t xml:space="preserve"> na odszkodowania z tytułu naruszenia zasady pierwszeństwa</t>
  </si>
  <si>
    <t xml:space="preserve">za grunty wydzielone pod drogi </t>
  </si>
  <si>
    <t xml:space="preserve"> za wywłaszczenie nieruchomości  </t>
  </si>
  <si>
    <t xml:space="preserve">na odszkodowania związane z uchwaleniem planu miejscowego zagospodarowania </t>
  </si>
  <si>
    <t xml:space="preserve"> za grunty zajęte pod drogi</t>
  </si>
  <si>
    <t>utworzone rezerwy bilansowe</t>
  </si>
  <si>
    <t>utworzenie rezerw na sprawy sądowe z tyt. odsetek</t>
  </si>
  <si>
    <t>umorzenie odsetek</t>
  </si>
  <si>
    <t>Ogółem</t>
  </si>
  <si>
    <t>Środki trwałe będące w użytkowaniu przez Spółkę do czasu wniesienia ich aportem do Spółki</t>
  </si>
  <si>
    <t>rozwiązanie odpisów aktualizujących odsetki od należności</t>
  </si>
  <si>
    <t>Otrzymane poręczenia i gwarancje</t>
  </si>
  <si>
    <t>Wyszczególnienie odpisów z tytułu</t>
  </si>
  <si>
    <t>Zmiany stanu odpisów w ciągu roku obrotowego</t>
  </si>
  <si>
    <t>1. Zakup</t>
  </si>
  <si>
    <t>1. Sprzedaż</t>
  </si>
  <si>
    <t xml:space="preserve">2. Przekazanie </t>
  </si>
  <si>
    <t xml:space="preserve">Odpisy aktualizujące </t>
  </si>
  <si>
    <t>Należności alimentacyjne</t>
  </si>
  <si>
    <t xml:space="preserve">Stan na początek roku </t>
  </si>
  <si>
    <t>WARTOŚCI NIEMATERIALNE I PRAWNE</t>
  </si>
  <si>
    <t>Umorzenie</t>
  </si>
  <si>
    <t>( środki trwałe wytworzone siłami własnymi )</t>
  </si>
  <si>
    <t>Wartości niematerialne i prawne ogółem</t>
  </si>
  <si>
    <t>Budynki, lokale i obiekty inżynierii lądowej i wodnej</t>
  </si>
  <si>
    <t>do Zasad obiegu oraz kontroli sprawozdań budżetowych, sprawozdań w zakresie operacji finansowych i sprawozdań  finansowych w Urzędzie m.st. Warszawy i  jednostkach organizacyjnych m.st. Warszawy</t>
  </si>
  <si>
    <t>Odpisy aktualizujące</t>
  </si>
  <si>
    <t>w tym: Grunty stanowiące własność jednostki samorządu terytorialnego, przekazane w użytkowanie wieczyste innym podmiotom</t>
  </si>
  <si>
    <t>Zabytki ruchome (w szczególności: dzieła sztuk plastycznych, rzemiosła artystycznego, numizmaty, pamiątki historyczne, materiały biblioteczne, instrumenty muzyczne, wytwory sztuki ludowej)</t>
  </si>
  <si>
    <t>Zabytki nieruchome (w szczególności: dzieła architektury i budownictwa, pomniki, tablice pamiątkowe, cmentarze, parki i ogrody, obiekty techniki)</t>
  </si>
  <si>
    <t>Zabytki archeologiczne (w szczególności: pozostałości terenowe pradziejowego i historycznego osadnictwa, kurhany, relikty działalności gospodarczej, religijnej i artystycznej)</t>
  </si>
  <si>
    <t>2. Inne</t>
  </si>
  <si>
    <t>3. Inne (likwidacja)</t>
  </si>
  <si>
    <t xml:space="preserve">Środki trwałe </t>
  </si>
  <si>
    <t>Długoterminowe aktywa niefinansowe</t>
  </si>
  <si>
    <t>Długoterminowe aktywa finansowe</t>
  </si>
  <si>
    <t>Wartość gruntów użytkowanych wieczyście</t>
  </si>
  <si>
    <t>Wartość nieamortyzowanych lub nieumarzanych przez jednostkę środków trwałych, używanych na podstawie umów najmu, dzierżawy i innych umów, w tym z tytułu umów leasingu (ewidencja pozabilansowa)</t>
  </si>
  <si>
    <t>Liczba udziałów / akcji</t>
  </si>
  <si>
    <t xml:space="preserve">należności dochodzone na drodze sądowej (wartość netto) </t>
  </si>
  <si>
    <t>Wykorzystanie *</t>
  </si>
  <si>
    <t>Rozwiązanie **</t>
  </si>
  <si>
    <t>pozostałe</t>
  </si>
  <si>
    <t>·            powyżej 1 roku do 3 lat</t>
  </si>
  <si>
    <t>·            powyżej 3 do 5 lat</t>
  </si>
  <si>
    <t>·            powyżej 5 lat</t>
  </si>
  <si>
    <t xml:space="preserve">Stan na koniec roku </t>
  </si>
  <si>
    <t>Zobowiązania z tytułu leasingu finansowego</t>
  </si>
  <si>
    <t>Zobowiązania z tytułu leasingu zwrotnego</t>
  </si>
  <si>
    <t>Rodzaj (forma) zabezpieczenia</t>
  </si>
  <si>
    <t>w tym na aktywach</t>
  </si>
  <si>
    <t>Stan na początek roku:</t>
  </si>
  <si>
    <t>zobowiązania</t>
  </si>
  <si>
    <t>zabezpieczenia</t>
  </si>
  <si>
    <t>trwałych</t>
  </si>
  <si>
    <t>obrotowych</t>
  </si>
  <si>
    <t>Hipoteka</t>
  </si>
  <si>
    <t>Zastaw (w tym rejestrowy lub skarbowy)</t>
  </si>
  <si>
    <t>Weksel</t>
  </si>
  <si>
    <t>Stan na koniec  roku:</t>
  </si>
  <si>
    <t>Kwota wypłaty
 w roku poprzednim</t>
  </si>
  <si>
    <t>Kwota wypłaty
 w roku bieżącym</t>
  </si>
  <si>
    <t>sprzedaż lokali mieszkaniowych, użytkowych</t>
  </si>
  <si>
    <t>II.2.1. Odpisy aktualizujące wartość zapasów</t>
  </si>
  <si>
    <t>Zmiana stanu produktów (zwiększenie-wartość dodatnia, zmniejszenie-wartość ujemna)</t>
  </si>
  <si>
    <t xml:space="preserve">Koszt wytworzenia produktów na własne potrzeby jednostki </t>
  </si>
  <si>
    <t xml:space="preserve">Przychody netto ze sprzedaży towarów i materiałów </t>
  </si>
  <si>
    <t xml:space="preserve">Przychody z tytułu dochodów budżetowych </t>
  </si>
  <si>
    <r>
      <t xml:space="preserve">Razem: </t>
    </r>
    <r>
      <rPr>
        <sz val="10"/>
        <color indexed="8"/>
        <rFont val="Times New Roman"/>
        <family val="1"/>
        <charset val="238"/>
      </rPr>
      <t/>
    </r>
  </si>
  <si>
    <t>Opłaty z tytułu zakupu usług telekomunikacyjnych § 436</t>
  </si>
  <si>
    <t>Dotacje</t>
  </si>
  <si>
    <t>Inne przychody operacyjne, w tym:</t>
  </si>
  <si>
    <t>Koszty inwestycji finansowych ze środków własnych samorządowych zakładów budżetowych i dochodów jednostek budżetowych gromadzonych na wydzielonym rachunku (§ 607, § 608)</t>
  </si>
  <si>
    <t xml:space="preserve">Pozostałe koszty operacyjne, w tym: </t>
  </si>
  <si>
    <t>Odpisy należności przedawnionych, umorzonych, nieściągalnych</t>
  </si>
  <si>
    <t xml:space="preserve">Razem:  </t>
  </si>
  <si>
    <t>Dywidendy i udziały w zyskach</t>
  </si>
  <si>
    <t xml:space="preserve">Odsetki, w tym: </t>
  </si>
  <si>
    <t xml:space="preserve">Inne, w tym: </t>
  </si>
  <si>
    <t xml:space="preserve">Inne, w tym:           </t>
  </si>
  <si>
    <t xml:space="preserve">o nadzwyczajnej wartości </t>
  </si>
  <si>
    <t>które wystąpiły incydentalnie</t>
  </si>
  <si>
    <t>II.3.2. Informacje o znaczących zdarzeniach dotyczących lat ubiegłych 
ujętych w sprawozdaniu finansowym roku obrotowego</t>
  </si>
  <si>
    <t>II.3.3. Informacje o znaczących zdarzeniach jakie nastąpiły po dniu bilansowym a nieuwzględnionych w sprawozdaniu finansowym</t>
  </si>
  <si>
    <t>(rok, miesiąc, dzień)</t>
  </si>
  <si>
    <t>..................................</t>
  </si>
  <si>
    <t>(główny księgowy)</t>
  </si>
  <si>
    <t>(kierownik jednostki)</t>
  </si>
  <si>
    <t>......................................</t>
  </si>
  <si>
    <t>Rzeczowe aktywa trwałe</t>
  </si>
  <si>
    <t>II.1.6. Liczba i wartość posiadanych akcji i udziałów</t>
  </si>
  <si>
    <t>Zobowiązania finansowe</t>
  </si>
  <si>
    <t>Pozostałe zobowiązania długoterminowe wobec jednostek powiązanych</t>
  </si>
  <si>
    <t>Pozostałe zobowiązania długoterminowe  wobec pozostałych jednostek</t>
  </si>
  <si>
    <t xml:space="preserve">II.1.16.b. Należności krótkoterminowe netto </t>
  </si>
  <si>
    <t>II.1.16.a. Inwestycje finansowe długoterminowe i krótkoterminowe - zmiany w ciągu roku obrotowego</t>
  </si>
  <si>
    <t>II.1.15. Informacja o kwocie wypłaconych środków pieniężnych na świadczenia pracownicze*</t>
  </si>
  <si>
    <t xml:space="preserve">II.1.13.b. Rozliczenia międzyokresowe przychodów i rozliczenia międzyokresowe bierne </t>
  </si>
  <si>
    <t xml:space="preserve">II.1.13.a. Rozliczenia międzyokresowe czynne </t>
  </si>
  <si>
    <t xml:space="preserve">II.1.12.b. Wykaz spraw spornych z tytułu zobowiązań warunkowych </t>
  </si>
  <si>
    <t xml:space="preserve">II.1.12.a. Pozabilansowe zabezpieczenia, w tym również udzielone przez jednostkę gwarancje i poręczenia, także wekslowe </t>
  </si>
  <si>
    <t>II.1.11. Zobowiązania zabezpieczone na majątku jednostki</t>
  </si>
  <si>
    <t xml:space="preserve">II.1.8. Rezerwy na zobowiązania - zmiany w ciągu roku obrotowego </t>
  </si>
  <si>
    <t>Wartość brutto udziałów/ akcji</t>
  </si>
  <si>
    <t>Odpis</t>
  </si>
  <si>
    <t xml:space="preserve">II. 1.4. Grunty użytkowane wieczyście </t>
  </si>
  <si>
    <t xml:space="preserve"> II.1.3. Odpisy aktualizujące wartość długoterminowych aktywów</t>
  </si>
  <si>
    <t xml:space="preserve">II.1.2. Aktualna wartość rynkowa środków trwałych, o ile jednostka dysponuje takimi informacjami </t>
  </si>
  <si>
    <t xml:space="preserve">II.1.1.c. Informacja o zasobach dóbr kultury (zabytkach) </t>
  </si>
  <si>
    <t xml:space="preserve">II.1.1.b. Wartości niematerialne i prawne  - zmiany w ciągu roku obrotowego </t>
  </si>
  <si>
    <t xml:space="preserve">II.1.1.a. Rzeczowy majątek trwały - zmiany w ciągu roku obrotowego </t>
  </si>
  <si>
    <t xml:space="preserve">II.2.5.a. Struktura przychodów </t>
  </si>
  <si>
    <t xml:space="preserve">II.2.5.b. Struktura kosztów usług obcych </t>
  </si>
  <si>
    <t xml:space="preserve">II. 2.5.c. Pozostałe przychody operacyjne </t>
  </si>
  <si>
    <t>II.2.5.d. Pozostałe koszty operacyjne</t>
  </si>
  <si>
    <t>II.2.5.e. Przychody finansowe</t>
  </si>
  <si>
    <t xml:space="preserve">II.2.5.f. Koszty finansowe </t>
  </si>
  <si>
    <t>II.2.5.g. Istotne transakcje z podmiotami powiązanymi</t>
  </si>
  <si>
    <t>Przemieszczenia</t>
  </si>
  <si>
    <t xml:space="preserve">II.1.5.Wartość nieamortyzowanych lub nieumarzanych przez jednostkę środków trwałych, używanych na podstawie umów najmu, dzierżawy i innych umów, w tym z tytułu umów leasingu </t>
  </si>
  <si>
    <t>II.2.3. Przychody lub koszty o nadzwyczajnej wartości lub które wystąpiły incydentalnie</t>
  </si>
  <si>
    <t xml:space="preserve">Kaucje i wadia </t>
  </si>
  <si>
    <t xml:space="preserve">Nieuznane roszczenia wierzycieli </t>
  </si>
  <si>
    <t>Z tytułu zawartej, lecz jeszcze niewykonanej umowy</t>
  </si>
  <si>
    <t>Opis charakteru zobowiązania warunkowego, w tym czy zabezpieczone na majątku jednostki</t>
  </si>
  <si>
    <t>II.1.14. Łączna kwota otrzymanych przez jednostkę gwarancji i poręczeń niewykazanych w bilansie</t>
  </si>
  <si>
    <t>II.1.16. Inne informacje</t>
  </si>
  <si>
    <t>II.2.5. Inne informacje</t>
  </si>
  <si>
    <t xml:space="preserve">II.3. Inne informacje niż wymienione powyżej, jeżeli mogłyby w istotny sposób wpłynąć na ocenę sytuacji majątkowej i finansowej oraz wynik finansowy jednostki </t>
  </si>
  <si>
    <t>Inne  papiery wartościowe</t>
  </si>
  <si>
    <t>Wartość bilansowa udziałów/akcji</t>
  </si>
  <si>
    <t>Kapitały własne na dzień 31 grudnia poprzedniego roku</t>
  </si>
  <si>
    <t>odszkod. z tyt. umowy dzierżawy</t>
  </si>
  <si>
    <t>Czynne rozliczenia międzyokresowe kosztów stanowiące różnicę między wartością otrzymanych finansowych składników aktywów a zobowiązaniem zapłaty za nie</t>
  </si>
  <si>
    <t xml:space="preserve">Dotacje na finansowanie działalności podstawowej </t>
  </si>
  <si>
    <t>Zakup usług remontowo-konserwatorskich dotyczących obiektów zabytkowych będących w użytkowaniu jednostek budżetowych § 434</t>
  </si>
  <si>
    <t xml:space="preserve">Zysk ze zbycia niefinansowych aktywów trwałych, w tym: </t>
  </si>
  <si>
    <t>umorzenie zaległości podatkowych w ramach pomocy publicznej</t>
  </si>
  <si>
    <t>odsetki za zwłokę w zapłacie należności, odsetki od rat kapitałowych i zaległości w spłacie należności z tyt. wykupu lokali użytkowych,  odsetki ustawowe z wyroków sądowych, odsetki od należności podatkowych itp.</t>
  </si>
  <si>
    <t>Wartość mienia zlikwidowanych jednostek</t>
  </si>
  <si>
    <t xml:space="preserve">II.1.7. Odpisy aktualizujące wartość należności </t>
  </si>
  <si>
    <t xml:space="preserve">II.1.10. Kwota zobowiązań w sytuacji gdy jednostka  kwalifikuje umowy leasingu  zgodnie z przepisami podatkowymi (leasing operacyjny), a wg przepisów o rachunkowości byłby to leasing finansowy lub zwrotny </t>
  </si>
  <si>
    <t>Inne, w tym:</t>
  </si>
  <si>
    <t>Kwota dokonanych w trakcie roku obrotowego odpisów aktualizujących</t>
  </si>
  <si>
    <t>Kwota zmniejszeń odpisów aktualizujących w trakcie roku obrotowego</t>
  </si>
  <si>
    <t>Załącznik nr 21</t>
  </si>
  <si>
    <t>odsetki od zobowiązań</t>
  </si>
  <si>
    <t>* płatności wynikające z obowiązku wykonania świadczeń na rzecz pracowników (odprawy emerytalne i rentowe, odprawy pośmiertne, ekwiwalent za urlop, nagrody jubileuszowe)</t>
  </si>
  <si>
    <t>II.1.9. Zobowiązania długoterminowe według zapadalności</t>
  </si>
  <si>
    <t>Świadczenia pracownicze</t>
  </si>
  <si>
    <t>Zysk/(strata) netto za rok zakończony dnia 31 grudnia poprzedniego roku</t>
  </si>
  <si>
    <t>Tytuł zobowiązania warunkowego</t>
  </si>
  <si>
    <t>Struktura przychodów</t>
  </si>
  <si>
    <t>opłaty z tyt. przekształcenia prawa wieczystego gruntów w prawo własności</t>
  </si>
  <si>
    <t>utworzone rezerwy na zobowiązania</t>
  </si>
  <si>
    <t>Odpisy z tytułu trwałej utraty wartości na koniec roku</t>
  </si>
  <si>
    <t>Wartośc początkowa na koniec roku</t>
  </si>
  <si>
    <t>Odpisy z tytułu trwałej utraty wartości na początek roku</t>
  </si>
  <si>
    <r>
      <t xml:space="preserve">Rezerwy na odszkodowania za nieruchomości warszawskie </t>
    </r>
    <r>
      <rPr>
        <sz val="10"/>
        <rFont val="Calibri"/>
        <family val="2"/>
        <charset val="238"/>
      </rPr>
      <t xml:space="preserve">(DEKRET BIERUTA z dnia 26 października 1945r.) </t>
    </r>
    <r>
      <rPr>
        <b/>
        <sz val="10"/>
        <rFont val="Book Antiqua"/>
        <family val="1"/>
        <charset val="238"/>
      </rPr>
      <t/>
    </r>
  </si>
  <si>
    <t>Inne rezerwy:</t>
  </si>
  <si>
    <r>
      <t xml:space="preserve">na odszkodowania za nieruchomości warszawskie </t>
    </r>
    <r>
      <rPr>
        <sz val="10"/>
        <rFont val="Calibri"/>
        <family val="2"/>
        <charset val="238"/>
      </rPr>
      <t>(DEKRET BIERUTA z dnia 26 października 1945r.)</t>
    </r>
  </si>
  <si>
    <t>Inne sprawy sporne:</t>
  </si>
  <si>
    <r>
      <t xml:space="preserve">* </t>
    </r>
    <r>
      <rPr>
        <b/>
        <u/>
        <sz val="10"/>
        <rFont val="Calibri"/>
        <family val="2"/>
        <charset val="238"/>
      </rPr>
      <t>Wykorzystanie odpisu</t>
    </r>
    <r>
      <rPr>
        <sz val="10"/>
        <rFont val="Calibri"/>
        <family val="2"/>
        <charset val="238"/>
      </rPr>
      <t xml:space="preserve"> następuje, gdy należność objęta odpisem zostanie umorzona, przedawni się lub zostanie uznana za nieściągalną (art 35b ust 3 UoR).</t>
    </r>
  </si>
  <si>
    <r>
      <t xml:space="preserve">** </t>
    </r>
    <r>
      <rPr>
        <b/>
        <u/>
        <sz val="10"/>
        <rFont val="Calibri"/>
        <family val="2"/>
        <charset val="238"/>
      </rPr>
      <t>Rozwiązanie odpisu</t>
    </r>
    <r>
      <rPr>
        <sz val="10"/>
        <rFont val="Calibri"/>
        <family val="2"/>
        <charset val="238"/>
      </rPr>
      <t xml:space="preserve"> następuje, gdy ustanie przyczyna, dla której dokonano odpis aktualizujący (art 35c UoR) - nastąpiła zapłata lub utworzony odpis stał się zbędny.</t>
    </r>
  </si>
  <si>
    <r>
      <t xml:space="preserve">Przychody netto ze sprzedaży produktów </t>
    </r>
    <r>
      <rPr>
        <sz val="10"/>
        <rFont val="Calibri"/>
        <family val="2"/>
        <charset val="238"/>
      </rPr>
      <t>w tym:</t>
    </r>
  </si>
  <si>
    <t>II.2.4. Informacja o kwocie należności z tytułu podatków realizowanych przez organy podatkowe podległe ministrowi właściwemu do spraw finansów publicznych wykazywanych w sprawozdaniu z wykonania planu dochodów budżetowych</t>
  </si>
  <si>
    <t>przychody z tyt. opłat za pobyt (DPS, DDz, żłobki, przedszkola…)</t>
  </si>
  <si>
    <t xml:space="preserve">Wartość początkowa na koniec roku </t>
  </si>
  <si>
    <t>Odpisy na początek roku</t>
  </si>
  <si>
    <t>Odpisy na koniec roku</t>
  </si>
  <si>
    <t>Środki trwałe oddane do użytkowania na dzień bilansowy</t>
  </si>
  <si>
    <t>Środki trwałe w budowie na dzień bilansowy</t>
  </si>
  <si>
    <t>II.2.2 Koszt wytworzenia środków trwałych w budowie poniesiony w okresie</t>
  </si>
  <si>
    <t>Wykorzystane</t>
  </si>
  <si>
    <t xml:space="preserve">Rozwiązane </t>
  </si>
  <si>
    <t>odpisane przedawnione, nieściągnięte lub umorzone zobowiązania</t>
  </si>
  <si>
    <t>Stan zatrudnienia na koniec 
roku obrotowego (osoby)</t>
  </si>
  <si>
    <t>Wartość początkowa na początek roku</t>
  </si>
  <si>
    <t xml:space="preserve"> w tym należności finansowe (pożyczki zagrożone)</t>
  </si>
  <si>
    <t>w tym należności finansowe (pożyczki zagrożone)</t>
  </si>
  <si>
    <t>odszkod. z tytułu decyzji sprzedażowych lokali oraz z tytułu utraty wartości sprzedanych lokali, zapłaty za wykup lokalu użytkowego</t>
  </si>
  <si>
    <t xml:space="preserve">Inne </t>
  </si>
  <si>
    <r>
      <t>inne</t>
    </r>
    <r>
      <rPr>
        <i/>
        <strike/>
        <sz val="10"/>
        <rFont val="Calibri"/>
        <family val="2"/>
        <charset val="238"/>
      </rPr>
      <t/>
    </r>
  </si>
  <si>
    <t>opłaty za dzierżawę, najem niezwiązane z działalnością statutową</t>
  </si>
  <si>
    <t>opłaty za wyżywienie niezwiązane z działalnością statutową</t>
  </si>
  <si>
    <t>rozwiązanie odpisów aktualizujących wartość  śr. trwałych, śr. trwałych w budowie oraz wartości niematerialnych i prawnych</t>
  </si>
  <si>
    <t>utworzenie odpisów aktualizujących wartość śr. trwałych, śr. trwałych w budowie oraz wartości niematerialnych i prawnych</t>
  </si>
  <si>
    <t>utworzenie odpisu aktualizującego wartość nieruchomości inwestycyjnych</t>
  </si>
  <si>
    <t>utworzenie odpisu aktualizującego wartość należności</t>
  </si>
  <si>
    <t>inne koszty operacyjne (koszty postępowania sądowego, egzekucyjnego lub komorniczego, opłaty notarialne, skarbowe, koszty z tyt. zaokrąglenia podatków m. in. podatku VAT, niedobory inwentaryzacyjne uznane za niezawinione, odszkodowania w spawach o roszczenia ze stosunku pracy, zwrot dotacji z lat ubiegłych itp.)</t>
  </si>
  <si>
    <r>
      <rPr>
        <b/>
        <sz val="10"/>
        <rFont val="Calibri"/>
        <family val="2"/>
        <charset val="238"/>
      </rPr>
      <t>inne</t>
    </r>
    <r>
      <rPr>
        <sz val="10"/>
        <rFont val="Calibri"/>
        <family val="2"/>
        <charset val="238"/>
      </rPr>
      <t xml:space="preserve"> (zwroty kosztów sądowych, komorniczych lub zastępstwa procesowego, wynagrodzenie dla płatnika za terminową zapłatę, opłaty za ksero, przychody z tyt. zaokrąglenia podatków m. in. podatku VAT,  zwroty VAT z lat. ub., zwroty kosztów upomnienia, nadwyżki inwentar., sprzedaż złomu, makulatury, sprzedaż materiałów przetargowych, opłata za wyrejestrowanie pojazdu itp.)</t>
    </r>
  </si>
  <si>
    <t>Kwota należności z tytułu podatków realizowanych przez organy podatkowe podległe ministrowi właściwemu do spraw finansów publicznych wykazywanych w sprawozdaniu z wykonania planu dochodów budżetowych</t>
  </si>
  <si>
    <t>Zobowiązania długoterminowe</t>
  </si>
  <si>
    <t>Zobowiązania krótkoterminowe</t>
  </si>
  <si>
    <t>przeciwdziałania i usuwanie skutkówpademii COVID-19</t>
  </si>
  <si>
    <t>koszty związane z rosyjską agresją na Ukrainę, w tym koszty udzielonej pomocy</t>
  </si>
  <si>
    <t>dodatek gazowy</t>
  </si>
  <si>
    <t>dodatek energetyczny</t>
  </si>
  <si>
    <t>stan na koniec roku</t>
  </si>
  <si>
    <t>Aktywa trwałe</t>
  </si>
  <si>
    <t>FUNDUSZE</t>
  </si>
  <si>
    <t>Fundusz jednostki</t>
  </si>
  <si>
    <t>Wynik finansowy netto (+/-)</t>
  </si>
  <si>
    <t>Środki trwałe</t>
  </si>
  <si>
    <t>Zysk netto (+)</t>
  </si>
  <si>
    <t>1.1.</t>
  </si>
  <si>
    <t>Strata netto (-)</t>
  </si>
  <si>
    <t>1.1.1.</t>
  </si>
  <si>
    <t xml:space="preserve">Grunty stanowiące własność jednostki samorządu terytorialnego, przekazane w użytkowanie wieczyste innym podmiotom </t>
  </si>
  <si>
    <t>Odpisy z wyniku finansowego (nadwyżka środków obrotowych) (-)</t>
  </si>
  <si>
    <t>1.2.</t>
  </si>
  <si>
    <t xml:space="preserve"> Budynki, lokale i obiekty inżynierii lądowej i wodnej</t>
  </si>
  <si>
    <t>Fundusz mienia zlikwidowanych jednostek</t>
  </si>
  <si>
    <t>1.3.</t>
  </si>
  <si>
    <t>Fundusz placówek</t>
  </si>
  <si>
    <t>1.4.</t>
  </si>
  <si>
    <t>C.</t>
  </si>
  <si>
    <t>Państwowe fundusze celowe</t>
  </si>
  <si>
    <t>1.5.</t>
  </si>
  <si>
    <t>Zobowiązania i rezerwy na zobowiązania</t>
  </si>
  <si>
    <t>Zaliczki na środki trwałe w budowie (inwestycje)</t>
  </si>
  <si>
    <t xml:space="preserve">Należności długoterminowe </t>
  </si>
  <si>
    <t>Sumy obce (depozytowe zabezpieczenie wykonania umów)</t>
  </si>
  <si>
    <t>AKTYWA OBROTOWE</t>
  </si>
  <si>
    <t>Fundusze specjalne</t>
  </si>
  <si>
    <t>Zapasy</t>
  </si>
  <si>
    <t>8.1.</t>
  </si>
  <si>
    <t>Fundusze specjalne ZFŚS</t>
  </si>
  <si>
    <t>Materiały</t>
  </si>
  <si>
    <t>8.2.</t>
  </si>
  <si>
    <t>Półprodukty i produkty w toku</t>
  </si>
  <si>
    <t>Produkty gotowe</t>
  </si>
  <si>
    <t>Towary</t>
  </si>
  <si>
    <t>Inne rozliczenia międyokresowe</t>
  </si>
  <si>
    <t xml:space="preserve">Należności z tytułu ubezpieczeń i innych świadczeń </t>
  </si>
  <si>
    <t xml:space="preserve">Środki pieniężne w kasie </t>
  </si>
  <si>
    <t xml:space="preserve">Środki pieniężne państwowego funduszu celowego </t>
  </si>
  <si>
    <t xml:space="preserve">Inne środki pieniężne </t>
  </si>
  <si>
    <t xml:space="preserve">Akcje lub udziały </t>
  </si>
  <si>
    <t xml:space="preserve">Inne krótkoterminowe aktywa finansowe </t>
  </si>
  <si>
    <t>SUMA AKTYWÓW</t>
  </si>
  <si>
    <t>SUMA PASYWÓW</t>
  </si>
  <si>
    <t>Rachunek zysków i strat jednostki</t>
  </si>
  <si>
    <t>stan na koniec roku poprzedniego</t>
  </si>
  <si>
    <t>Stan na koniec roku bieżącego</t>
  </si>
  <si>
    <t xml:space="preserve">Zmiana stanu produktów (zwiększenie - wartość dodatnia, zmniejszenie - wartość ujemna) </t>
  </si>
  <si>
    <t xml:space="preserve">Koszty działalności operacyjnej </t>
  </si>
  <si>
    <t xml:space="preserve">Amortyzacja </t>
  </si>
  <si>
    <t xml:space="preserve">Zużycie materiałów i energii </t>
  </si>
  <si>
    <t xml:space="preserve">Podatki i opłaty </t>
  </si>
  <si>
    <t xml:space="preserve">Wartość sprzedanych towarów i materiałów </t>
  </si>
  <si>
    <t>Zysk(strata) z działalności podstawowej (A-B)</t>
  </si>
  <si>
    <t>Zysk ze zbycia niefinansowych aktywów trwałych</t>
  </si>
  <si>
    <t xml:space="preserve">Koszty inwestycji finansowanych ze środków własnych samorządowych zakładów budżetowych i dochodów jednostek budżetowych gromadzonych na wydzielonym rachunku </t>
  </si>
  <si>
    <t>F.</t>
  </si>
  <si>
    <t>Zysk (strata) z działalności operacyjnej (C+D-E)</t>
  </si>
  <si>
    <t xml:space="preserve">Zysk (strata) brutto (F+G-H) </t>
  </si>
  <si>
    <t>J.</t>
  </si>
  <si>
    <t>Podatek dochodowy</t>
  </si>
  <si>
    <t>K.</t>
  </si>
  <si>
    <t>Pozostałe obowiązkowe zmniejszenia zysku (zwiększenia straty)</t>
  </si>
  <si>
    <t>L.</t>
  </si>
  <si>
    <t>Zysk (strata) netto (I-J-K)</t>
  </si>
  <si>
    <t>Nazwa i adres jednostki sprawozdawczej</t>
  </si>
  <si>
    <t>Adresat:</t>
  </si>
  <si>
    <t>Urząd Miasta Stołecznego Warszawy</t>
  </si>
  <si>
    <t>Urząd Dzielnicy Żoliborz</t>
  </si>
  <si>
    <t>URZĄD MIASTA</t>
  </si>
  <si>
    <t>ul. Słowackiego 6/8</t>
  </si>
  <si>
    <t xml:space="preserve">Zestawienie zmian </t>
  </si>
  <si>
    <t>STOŁECZNEGO</t>
  </si>
  <si>
    <t>01-627 Warszawa</t>
  </si>
  <si>
    <t xml:space="preserve">w funduszu jednoski </t>
  </si>
  <si>
    <t>WARSZAWY</t>
  </si>
  <si>
    <t>Numer identyfikacyjny REGON</t>
  </si>
  <si>
    <t>ul. Kredytowa 3</t>
  </si>
  <si>
    <t>sporządzone na dzień 31 grudnia 2024 r.</t>
  </si>
  <si>
    <t>00-056 WARSZAWA</t>
  </si>
  <si>
    <t xml:space="preserve"> 01525966300193</t>
  </si>
  <si>
    <t>Wysłać bez pisma przewodniego</t>
  </si>
  <si>
    <t>Stan na koniec roku poprzedniego</t>
  </si>
  <si>
    <t>I. Fundusz jednostki na początek okresu (BO)</t>
  </si>
  <si>
    <t>1. Zwiększenia funduszu (z tytułu)</t>
  </si>
  <si>
    <t>1.1. Zysk bilansowy za rok ubiegły</t>
  </si>
  <si>
    <t>1.2. Zrealizowane wydatki budżetowe</t>
  </si>
  <si>
    <t>1.3. Zrealizowane płatności ze środków europejskich</t>
  </si>
  <si>
    <t>1.4. Środki na inwestycje</t>
  </si>
  <si>
    <t>1.5. Aktualizacja wyceny środków trwałych</t>
  </si>
  <si>
    <t>1.6. Nieodpłatnie otrzymane środki trwałe iśrodki trwałe w budowie oraz wartości niematerialne i prawne</t>
  </si>
  <si>
    <t>1.7. Aktywa przejęte od zlikwidowanych lub połączonych jednostek</t>
  </si>
  <si>
    <t>1.8. Aktywa otrzymane w ramach centralnego zaopatrzenia</t>
  </si>
  <si>
    <t>1.9. Pozostałe odpisy z wyniku finansowego za rok bieżący</t>
  </si>
  <si>
    <t>1.10. Inne zwiększenia</t>
  </si>
  <si>
    <t>2. Zmniejszenia funduszu jednostki (z tytułu)</t>
  </si>
  <si>
    <t>2.1. Strata za rok ubiegły</t>
  </si>
  <si>
    <t>2.2. Zrealizowane dochody budżetowe</t>
  </si>
  <si>
    <t>2.3. Rozliczenie wyniku finansowego i środków obrotowych za rok ubiegły</t>
  </si>
  <si>
    <t>2.4. Dotacje i środki na inwestycje</t>
  </si>
  <si>
    <t>2.5. Aktualizacja wyceny środków trwałych</t>
  </si>
  <si>
    <t>2.6. Wartość sprzedanych i nieodpłatnie przekazanych środków trwałych i środków trwałych w budowie oraz wartości niematerialnych i prawnych</t>
  </si>
  <si>
    <t>2.7. Pasywa przejęte od zlikwidowanych lub połączonych jednostek</t>
  </si>
  <si>
    <t>2.8. Aktywa przekazane w ramach centralnego zaopatrzenia</t>
  </si>
  <si>
    <t>2.9. Inne zmniejszenia</t>
  </si>
  <si>
    <t xml:space="preserve">II. Fundusz jednostki na koniec okresu (BZ) </t>
  </si>
  <si>
    <t>III. Wynik finansowy netto za rok bieżący</t>
  </si>
  <si>
    <t>1. zysk netto (+)</t>
  </si>
  <si>
    <t>2. strata netto (-)</t>
  </si>
  <si>
    <t>3. nadwyżka środków obrotowych</t>
  </si>
  <si>
    <t>IV. Fundusz (II+/-III)</t>
  </si>
  <si>
    <t>Informacje uzupełniające istotne dla oceny rzetelności i przejrzystości sytuacji finansowej:</t>
  </si>
  <si>
    <t xml:space="preserve">1. </t>
  </si>
  <si>
    <t>………………………………………….</t>
  </si>
  <si>
    <t>…………………………..</t>
  </si>
  <si>
    <t>…………………………………….</t>
  </si>
  <si>
    <t xml:space="preserve">Główny Księgowy </t>
  </si>
  <si>
    <t xml:space="preserve">Kierownik jednostki </t>
  </si>
  <si>
    <t>Przekreślona pusta tabela</t>
  </si>
  <si>
    <t>nie wystąpiły</t>
  </si>
  <si>
    <t>Zysk/(strata) netto za rok zakończony dnia 31 grudnia bieżącego roku</t>
  </si>
  <si>
    <t>Kapitały własne na dzień 31 grudnia bieżącego roku</t>
  </si>
  <si>
    <t>Należności długoterminowe:</t>
  </si>
  <si>
    <t>Należności krótkoterminowe:</t>
  </si>
  <si>
    <t>na odszkodowania z tytułu bezumownego korzystania z nieruchomości</t>
  </si>
  <si>
    <t>Koszty mediów, dystrybucja energii (dot. oświetlenia ulic, sygnalizacji świetlnej...)</t>
  </si>
  <si>
    <t>Wartość netto na początek roku</t>
  </si>
  <si>
    <t>Wartość netto na koniec roku</t>
  </si>
  <si>
    <t>Rok bieżący</t>
  </si>
  <si>
    <t>Miejskie Zakłady Autobusowe Spółka z o.o.</t>
  </si>
  <si>
    <t>TBS Warszawa Południe Sp. z o.o.</t>
  </si>
  <si>
    <t>Miejskie Przedsiębiorstwo Usług Komunalnych Spółka z o.o.</t>
  </si>
  <si>
    <t>Miejskie Przedsiębiorstwo Wodociągów i Kanalizacji w  m. st. Warszawa SA</t>
  </si>
  <si>
    <r>
      <t>Rezerwy za grunty przejęte pod drogi w oparciu o tzw. Specustawę</t>
    </r>
    <r>
      <rPr>
        <sz val="10"/>
        <rFont val="Calibri"/>
        <family val="2"/>
        <charset val="238"/>
      </rPr>
      <t xml:space="preserve"> </t>
    </r>
  </si>
  <si>
    <r>
      <t>Poręczenia</t>
    </r>
    <r>
      <rPr>
        <sz val="10"/>
        <rFont val="Calibri"/>
        <family val="2"/>
        <charset val="238"/>
      </rPr>
      <t>, w tym:</t>
    </r>
  </si>
  <si>
    <r>
      <t xml:space="preserve"> za grunty przejęte pod drogi w oparciu o tzw. Specustawę</t>
    </r>
    <r>
      <rPr>
        <sz val="10"/>
        <rFont val="Calibri"/>
        <family val="2"/>
        <charset val="238"/>
      </rPr>
      <t xml:space="preserve"> </t>
    </r>
  </si>
  <si>
    <r>
      <t xml:space="preserve">II.3.1. Informacja o stanie zatrudnienia </t>
    </r>
    <r>
      <rPr>
        <sz val="10"/>
        <rFont val="Calibri"/>
        <family val="2"/>
        <charset val="238"/>
      </rPr>
      <t>(osoby)</t>
    </r>
  </si>
  <si>
    <t>Urząd Dzielnicy Żoliborz m.st. Warszawy
Informacja dodatkowa do sprawozdania finansowego za rok obrotowy zakończony 31 grudnia 2024 r.
II. Dodatkowe informacje i objaśnienia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</si>
</sst>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-* #,##0.00\ &quot;DM&quot;_-;\-* #,##0.00\ &quot;DM&quot;_-;_-* &quot;-&quot;??\ &quot;DM&quot;_-;_-@_-"/>
    <numFmt numFmtId="165" formatCode="#,##0.00;[Red]#,##0.00"/>
    <numFmt numFmtId="166" formatCode="_-* #,##0.00\ _z_ł_-;\-* #,##0.00\ _z_ł_-;_-* &quot;-&quot;??\ _z_ł_-;_-@_-"/>
    <numFmt numFmtId="167" formatCode="#,#00.00"/>
    <numFmt numFmtId="168" formatCode="d/mm/yyyy"/>
  </numFmts>
  <fonts count="55" x14ac:knownFonts="1">
    <font>
      <sz val="10"/>
      <name val="Arial"/>
    </font>
    <font>
      <sz val="10"/>
      <name val="Arial"/>
      <family val="2"/>
      <charset val="238"/>
    </font>
    <font>
      <sz val="10"/>
      <name val="Arial CE"/>
      <charset val="238"/>
    </font>
    <font>
      <b/>
      <sz val="10"/>
      <name val="Book Antiqua"/>
      <family val="1"/>
      <charset val="238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1"/>
      <color indexed="16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0"/>
      <name val="Arial"/>
      <family val="2"/>
      <charset val="238"/>
    </font>
    <font>
      <b/>
      <sz val="11"/>
      <color indexed="8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53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39"/>
      <name val="Arial"/>
      <family val="2"/>
    </font>
    <font>
      <sz val="19"/>
      <color indexed="48"/>
      <name val="Arial"/>
      <family val="2"/>
      <charset val="238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sz val="8"/>
      <name val="Arial"/>
      <family val="2"/>
      <charset val="238"/>
    </font>
    <font>
      <sz val="10"/>
      <color indexed="8"/>
      <name val="Times New Roman"/>
      <family val="1"/>
      <charset val="238"/>
    </font>
    <font>
      <sz val="10"/>
      <name val="Calibri"/>
      <family val="2"/>
      <charset val="238"/>
    </font>
    <font>
      <b/>
      <sz val="10"/>
      <name val="Calibri"/>
      <family val="2"/>
      <charset val="238"/>
    </font>
    <font>
      <b/>
      <i/>
      <sz val="10"/>
      <name val="Calibri"/>
      <family val="2"/>
      <charset val="238"/>
    </font>
    <font>
      <b/>
      <sz val="11"/>
      <name val="Calibri"/>
      <family val="2"/>
      <charset val="238"/>
    </font>
    <font>
      <sz val="11"/>
      <name val="Calibri"/>
      <family val="2"/>
      <charset val="238"/>
    </font>
    <font>
      <i/>
      <sz val="10"/>
      <name val="Calibri"/>
      <family val="2"/>
      <charset val="238"/>
    </font>
    <font>
      <b/>
      <u/>
      <sz val="10"/>
      <name val="Calibri"/>
      <family val="2"/>
      <charset val="238"/>
    </font>
    <font>
      <i/>
      <strike/>
      <sz val="10"/>
      <name val="Calibri"/>
      <family val="2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002060"/>
      <name val="Calibri"/>
      <family val="2"/>
      <charset val="238"/>
      <scheme val="minor"/>
    </font>
    <font>
      <sz val="11"/>
      <color rgb="FF00206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10"/>
      <name val="Arial CE"/>
      <charset val="238"/>
    </font>
    <font>
      <b/>
      <sz val="10"/>
      <name val="Arial"/>
      <family val="2"/>
    </font>
    <font>
      <sz val="9"/>
      <name val="Arial"/>
      <family val="2"/>
      <charset val="238"/>
    </font>
    <font>
      <sz val="10"/>
      <name val="Arial"/>
      <charset val="238"/>
    </font>
    <font>
      <b/>
      <sz val="10"/>
      <name val="Arial"/>
      <charset val="238"/>
    </font>
    <font>
      <b/>
      <sz val="10"/>
      <color indexed="60"/>
      <name val="Arial"/>
      <family val="2"/>
      <charset val="238"/>
    </font>
    <font>
      <sz val="10"/>
      <color indexed="60"/>
      <name val="Arial"/>
      <charset val="238"/>
    </font>
  </fonts>
  <fills count="46">
    <fill>
      <patternFill patternType="none"/>
    </fill>
    <fill>
      <patternFill patternType="gray125"/>
    </fill>
    <fill>
      <patternFill patternType="solid">
        <fgColor indexed="40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54"/>
      </patternFill>
    </fill>
    <fill>
      <patternFill patternType="solid">
        <fgColor indexed="57"/>
      </patternFill>
    </fill>
    <fill>
      <patternFill patternType="solid">
        <fgColor indexed="48"/>
        <bgColor indexed="48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25"/>
        <bgColor indexed="25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3"/>
        <bgColor indexed="23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9"/>
        <bgColor indexed="9"/>
      </patternFill>
    </fill>
    <fill>
      <patternFill patternType="solid">
        <fgColor indexed="50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42"/>
        <bgColor indexed="42"/>
      </patternFill>
    </fill>
    <fill>
      <patternFill patternType="solid">
        <fgColor indexed="43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15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6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/>
      <bottom style="double">
        <color indexed="5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medium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</borders>
  <cellStyleXfs count="90">
    <xf numFmtId="0" fontId="0" fillId="0" borderId="0"/>
    <xf numFmtId="0" fontId="4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22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16" borderId="0" applyNumberFormat="0" applyBorder="0" applyAlignment="0" applyProtection="0"/>
    <xf numFmtId="0" fontId="4" fillId="25" borderId="0" applyNumberFormat="0" applyBorder="0" applyAlignment="0" applyProtection="0"/>
    <xf numFmtId="0" fontId="6" fillId="16" borderId="0" applyNumberFormat="0" applyBorder="0" applyAlignment="0" applyProtection="0"/>
    <xf numFmtId="0" fontId="7" fillId="28" borderId="1" applyNumberFormat="0" applyAlignment="0" applyProtection="0"/>
    <xf numFmtId="0" fontId="8" fillId="17" borderId="2" applyNumberFormat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10" fillId="32" borderId="0" applyNumberFormat="0" applyBorder="0" applyAlignment="0" applyProtection="0"/>
    <xf numFmtId="0" fontId="11" fillId="33" borderId="0" applyNumberFormat="0" applyBorder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4" fillId="0" borderId="0" applyNumberFormat="0" applyFill="0" applyBorder="0" applyAlignment="0" applyProtection="0"/>
    <xf numFmtId="0" fontId="15" fillId="25" borderId="1" applyNumberFormat="0" applyAlignment="0" applyProtection="0"/>
    <xf numFmtId="0" fontId="16" fillId="0" borderId="7" applyNumberFormat="0" applyFill="0" applyAlignment="0" applyProtection="0"/>
    <xf numFmtId="0" fontId="17" fillId="25" borderId="0" applyNumberFormat="0" applyBorder="0" applyAlignment="0" applyProtection="0"/>
    <xf numFmtId="0" fontId="21" fillId="0" borderId="0"/>
    <xf numFmtId="0" fontId="2" fillId="0" borderId="0"/>
    <xf numFmtId="0" fontId="9" fillId="0" borderId="0"/>
    <xf numFmtId="0" fontId="2" fillId="0" borderId="0"/>
    <xf numFmtId="0" fontId="9" fillId="24" borderId="8" applyNumberFormat="0" applyFont="0" applyAlignment="0" applyProtection="0"/>
    <xf numFmtId="0" fontId="18" fillId="28" borderId="3" applyNumberFormat="0" applyAlignment="0" applyProtection="0"/>
    <xf numFmtId="4" fontId="19" fillId="34" borderId="9" applyNumberFormat="0" applyProtection="0">
      <alignment vertical="center"/>
    </xf>
    <xf numFmtId="4" fontId="20" fillId="34" borderId="9" applyNumberFormat="0" applyProtection="0">
      <alignment vertical="center"/>
    </xf>
    <xf numFmtId="4" fontId="19" fillId="34" borderId="9" applyNumberFormat="0" applyProtection="0">
      <alignment horizontal="left" vertical="center" indent="1"/>
    </xf>
    <xf numFmtId="0" fontId="19" fillId="34" borderId="9" applyNumberFormat="0" applyProtection="0">
      <alignment horizontal="left" vertical="top" indent="1"/>
    </xf>
    <xf numFmtId="4" fontId="19" fillId="2" borderId="0" applyNumberFormat="0" applyProtection="0">
      <alignment horizontal="left" vertical="center" indent="1"/>
    </xf>
    <xf numFmtId="4" fontId="21" fillId="7" borderId="9" applyNumberFormat="0" applyProtection="0">
      <alignment horizontal="right" vertical="center"/>
    </xf>
    <xf numFmtId="4" fontId="21" fillId="3" borderId="9" applyNumberFormat="0" applyProtection="0">
      <alignment horizontal="right" vertical="center"/>
    </xf>
    <xf numFmtId="4" fontId="21" fillId="26" borderId="9" applyNumberFormat="0" applyProtection="0">
      <alignment horizontal="right" vertical="center"/>
    </xf>
    <xf numFmtId="4" fontId="21" fillId="27" borderId="9" applyNumberFormat="0" applyProtection="0">
      <alignment horizontal="right" vertical="center"/>
    </xf>
    <xf numFmtId="4" fontId="21" fillId="35" borderId="9" applyNumberFormat="0" applyProtection="0">
      <alignment horizontal="right" vertical="center"/>
    </xf>
    <xf numFmtId="4" fontId="21" fillId="36" borderId="9" applyNumberFormat="0" applyProtection="0">
      <alignment horizontal="right" vertical="center"/>
    </xf>
    <xf numFmtId="4" fontId="21" fillId="9" borderId="9" applyNumberFormat="0" applyProtection="0">
      <alignment horizontal="right" vertical="center"/>
    </xf>
    <xf numFmtId="4" fontId="21" fillId="29" borderId="9" applyNumberFormat="0" applyProtection="0">
      <alignment horizontal="right" vertical="center"/>
    </xf>
    <xf numFmtId="4" fontId="21" fillId="37" borderId="9" applyNumberFormat="0" applyProtection="0">
      <alignment horizontal="right" vertical="center"/>
    </xf>
    <xf numFmtId="4" fontId="19" fillId="38" borderId="10" applyNumberFormat="0" applyProtection="0">
      <alignment horizontal="left" vertical="center" indent="1"/>
    </xf>
    <xf numFmtId="4" fontId="21" fillId="39" borderId="0" applyNumberFormat="0" applyProtection="0">
      <alignment horizontal="left" vertical="center" indent="1"/>
    </xf>
    <xf numFmtId="4" fontId="22" fillId="8" borderId="0" applyNumberFormat="0" applyProtection="0">
      <alignment horizontal="left" vertical="center" indent="1"/>
    </xf>
    <xf numFmtId="4" fontId="21" fillId="2" borderId="9" applyNumberFormat="0" applyProtection="0">
      <alignment horizontal="right" vertical="center"/>
    </xf>
    <xf numFmtId="4" fontId="23" fillId="39" borderId="0" applyNumberFormat="0" applyProtection="0">
      <alignment horizontal="left" vertical="center" indent="1"/>
    </xf>
    <xf numFmtId="4" fontId="23" fillId="2" borderId="0" applyNumberFormat="0" applyProtection="0">
      <alignment horizontal="left" vertical="center" indent="1"/>
    </xf>
    <xf numFmtId="0" fontId="9" fillId="8" borderId="9" applyNumberFormat="0" applyProtection="0">
      <alignment horizontal="left" vertical="center" indent="1"/>
    </xf>
    <xf numFmtId="0" fontId="9" fillId="8" borderId="9" applyNumberFormat="0" applyProtection="0">
      <alignment horizontal="left" vertical="top" indent="1"/>
    </xf>
    <xf numFmtId="0" fontId="9" fillId="2" borderId="9" applyNumberFormat="0" applyProtection="0">
      <alignment horizontal="left" vertical="center" indent="1"/>
    </xf>
    <xf numFmtId="0" fontId="9" fillId="2" borderId="9" applyNumberFormat="0" applyProtection="0">
      <alignment horizontal="left" vertical="top" indent="1"/>
    </xf>
    <xf numFmtId="0" fontId="9" fillId="6" borderId="9" applyNumberFormat="0" applyProtection="0">
      <alignment horizontal="left" vertical="center" indent="1"/>
    </xf>
    <xf numFmtId="0" fontId="9" fillId="6" borderId="9" applyNumberFormat="0" applyProtection="0">
      <alignment horizontal="left" vertical="top" indent="1"/>
    </xf>
    <xf numFmtId="0" fontId="9" fillId="39" borderId="9" applyNumberFormat="0" applyProtection="0">
      <alignment horizontal="left" vertical="center" indent="1"/>
    </xf>
    <xf numFmtId="0" fontId="9" fillId="39" borderId="9" applyNumberFormat="0" applyProtection="0">
      <alignment horizontal="left" vertical="top" indent="1"/>
    </xf>
    <xf numFmtId="0" fontId="9" fillId="5" borderId="11" applyNumberFormat="0">
      <protection locked="0"/>
    </xf>
    <xf numFmtId="4" fontId="21" fillId="4" borderId="9" applyNumberFormat="0" applyProtection="0">
      <alignment vertical="center"/>
    </xf>
    <xf numFmtId="4" fontId="24" fillId="4" borderId="9" applyNumberFormat="0" applyProtection="0">
      <alignment vertical="center"/>
    </xf>
    <xf numFmtId="4" fontId="21" fillId="4" borderId="9" applyNumberFormat="0" applyProtection="0">
      <alignment horizontal="left" vertical="center" indent="1"/>
    </xf>
    <xf numFmtId="0" fontId="21" fillId="4" borderId="9" applyNumberFormat="0" applyProtection="0">
      <alignment horizontal="left" vertical="top" indent="1"/>
    </xf>
    <xf numFmtId="4" fontId="21" fillId="39" borderId="9" applyNumberFormat="0" applyProtection="0">
      <alignment horizontal="right" vertical="center"/>
    </xf>
    <xf numFmtId="4" fontId="24" fillId="39" borderId="9" applyNumberFormat="0" applyProtection="0">
      <alignment horizontal="right" vertical="center"/>
    </xf>
    <xf numFmtId="4" fontId="21" fillId="2" borderId="9" applyNumberFormat="0" applyProtection="0">
      <alignment horizontal="left" vertical="center" indent="1"/>
    </xf>
    <xf numFmtId="0" fontId="21" fillId="2" borderId="9" applyNumberFormat="0" applyProtection="0">
      <alignment horizontal="left" vertical="top" indent="1"/>
    </xf>
    <xf numFmtId="4" fontId="25" fillId="40" borderId="0" applyNumberFormat="0" applyProtection="0">
      <alignment horizontal="left" vertical="center" indent="1"/>
    </xf>
    <xf numFmtId="4" fontId="26" fillId="39" borderId="9" applyNumberFormat="0" applyProtection="0">
      <alignment horizontal="right" vertical="center"/>
    </xf>
    <xf numFmtId="0" fontId="27" fillId="0" borderId="0" applyNumberFormat="0" applyFill="0" applyBorder="0" applyAlignment="0" applyProtection="0"/>
    <xf numFmtId="0" fontId="10" fillId="0" borderId="12" applyNumberFormat="0" applyFill="0" applyAlignment="0" applyProtection="0"/>
    <xf numFmtId="164" fontId="9" fillId="0" borderId="0" applyFont="0" applyFill="0" applyBorder="0" applyAlignment="0" applyProtection="0"/>
    <xf numFmtId="0" fontId="28" fillId="0" borderId="0" applyNumberFormat="0" applyFill="0" applyBorder="0" applyAlignment="0" applyProtection="0"/>
    <xf numFmtId="43" fontId="41" fillId="0" borderId="0" applyFont="0" applyFill="0" applyBorder="0" applyAlignment="0" applyProtection="0"/>
    <xf numFmtId="0" fontId="2" fillId="0" borderId="0"/>
  </cellStyleXfs>
  <cellXfs count="785">
    <xf numFmtId="0" fontId="0" fillId="0" borderId="0" xfId="0"/>
    <xf numFmtId="0" fontId="31" fillId="0" borderId="0" xfId="0" applyFont="1"/>
    <xf numFmtId="0" fontId="32" fillId="0" borderId="0" xfId="0" applyFont="1"/>
    <xf numFmtId="0" fontId="32" fillId="0" borderId="0" xfId="0" applyFont="1" applyAlignment="1">
      <alignment horizontal="left"/>
    </xf>
    <xf numFmtId="4" fontId="31" fillId="0" borderId="0" xfId="0" applyNumberFormat="1" applyFont="1" applyAlignment="1">
      <alignment horizontal="left"/>
    </xf>
    <xf numFmtId="0" fontId="31" fillId="0" borderId="0" xfId="42" applyFont="1" applyAlignment="1">
      <alignment horizontal="left" wrapText="1"/>
    </xf>
    <xf numFmtId="0" fontId="31" fillId="0" borderId="0" xfId="0" applyFont="1" applyAlignment="1">
      <alignment vertical="center"/>
    </xf>
    <xf numFmtId="0" fontId="31" fillId="0" borderId="0" xfId="40" applyFont="1" applyAlignment="1">
      <alignment vertical="center" wrapText="1"/>
    </xf>
    <xf numFmtId="0" fontId="31" fillId="0" borderId="0" xfId="40" applyFont="1" applyAlignment="1">
      <alignment vertical="center"/>
    </xf>
    <xf numFmtId="0" fontId="32" fillId="42" borderId="15" xfId="40" applyFont="1" applyFill="1" applyBorder="1" applyAlignment="1">
      <alignment horizontal="center" vertical="center" wrapText="1"/>
    </xf>
    <xf numFmtId="4" fontId="32" fillId="42" borderId="15" xfId="40" applyNumberFormat="1" applyFont="1" applyFill="1" applyBorder="1" applyAlignment="1">
      <alignment horizontal="center" vertical="center" wrapText="1"/>
    </xf>
    <xf numFmtId="0" fontId="32" fillId="42" borderId="16" xfId="40" applyFont="1" applyFill="1" applyBorder="1" applyAlignment="1">
      <alignment horizontal="center" vertical="center" wrapText="1"/>
    </xf>
    <xf numFmtId="4" fontId="32" fillId="0" borderId="17" xfId="40" applyNumberFormat="1" applyFont="1" applyBorder="1" applyAlignment="1">
      <alignment horizontal="center" vertical="center" wrapText="1"/>
    </xf>
    <xf numFmtId="0" fontId="32" fillId="0" borderId="18" xfId="40" applyFont="1" applyBorder="1" applyAlignment="1">
      <alignment horizontal="center" vertical="center" wrapText="1"/>
    </xf>
    <xf numFmtId="4" fontId="32" fillId="42" borderId="19" xfId="40" applyNumberFormat="1" applyFont="1" applyFill="1" applyBorder="1" applyAlignment="1">
      <alignment vertical="center"/>
    </xf>
    <xf numFmtId="4" fontId="32" fillId="42" borderId="20" xfId="40" applyNumberFormat="1" applyFont="1" applyFill="1" applyBorder="1" applyAlignment="1">
      <alignment vertical="center"/>
    </xf>
    <xf numFmtId="0" fontId="32" fillId="0" borderId="21" xfId="40" applyFont="1" applyBorder="1" applyAlignment="1">
      <alignment vertical="center" wrapText="1"/>
    </xf>
    <xf numFmtId="4" fontId="32" fillId="0" borderId="21" xfId="40" applyNumberFormat="1" applyFont="1" applyBorder="1" applyAlignment="1">
      <alignment vertical="center"/>
    </xf>
    <xf numFmtId="4" fontId="32" fillId="0" borderId="22" xfId="40" applyNumberFormat="1" applyFont="1" applyBorder="1" applyAlignment="1">
      <alignment vertical="center"/>
    </xf>
    <xf numFmtId="4" fontId="32" fillId="42" borderId="23" xfId="40" applyNumberFormat="1" applyFont="1" applyFill="1" applyBorder="1" applyAlignment="1">
      <alignment vertical="center"/>
    </xf>
    <xf numFmtId="4" fontId="32" fillId="42" borderId="24" xfId="40" applyNumberFormat="1" applyFont="1" applyFill="1" applyBorder="1" applyAlignment="1">
      <alignment vertical="center"/>
    </xf>
    <xf numFmtId="0" fontId="31" fillId="0" borderId="18" xfId="40" applyFont="1" applyBorder="1" applyAlignment="1">
      <alignment vertical="center"/>
    </xf>
    <xf numFmtId="4" fontId="32" fillId="42" borderId="38" xfId="0" applyNumberFormat="1" applyFont="1" applyFill="1" applyBorder="1" applyAlignment="1">
      <alignment horizontal="center" vertical="center" wrapText="1"/>
    </xf>
    <xf numFmtId="4" fontId="32" fillId="41" borderId="52" xfId="0" applyNumberFormat="1" applyFont="1" applyFill="1" applyBorder="1" applyAlignment="1" applyProtection="1">
      <alignment horizontal="center" vertical="center" wrapText="1"/>
      <protection locked="0"/>
    </xf>
    <xf numFmtId="4" fontId="32" fillId="42" borderId="16" xfId="0" applyNumberFormat="1" applyFont="1" applyFill="1" applyBorder="1" applyAlignment="1" applyProtection="1">
      <alignment horizontal="center" vertical="center" wrapText="1"/>
      <protection locked="0"/>
    </xf>
    <xf numFmtId="4" fontId="32" fillId="42" borderId="38" xfId="0" applyNumberFormat="1" applyFont="1" applyFill="1" applyBorder="1" applyAlignment="1" applyProtection="1">
      <alignment horizontal="center" vertical="center" wrapText="1"/>
      <protection locked="0"/>
    </xf>
    <xf numFmtId="4" fontId="32" fillId="41" borderId="15" xfId="0" applyNumberFormat="1" applyFont="1" applyFill="1" applyBorder="1" applyAlignment="1" applyProtection="1">
      <alignment horizontal="center" vertical="center" wrapText="1"/>
      <protection locked="0"/>
    </xf>
    <xf numFmtId="4" fontId="32" fillId="41" borderId="15" xfId="0" applyNumberFormat="1" applyFont="1" applyFill="1" applyBorder="1" applyAlignment="1">
      <alignment horizontal="right" vertical="center" wrapText="1"/>
    </xf>
    <xf numFmtId="4" fontId="32" fillId="41" borderId="38" xfId="0" applyNumberFormat="1" applyFont="1" applyFill="1" applyBorder="1" applyAlignment="1">
      <alignment horizontal="right" vertical="center" wrapText="1"/>
    </xf>
    <xf numFmtId="4" fontId="32" fillId="41" borderId="15" xfId="0" applyNumberFormat="1" applyFont="1" applyFill="1" applyBorder="1" applyAlignment="1">
      <alignment horizontal="center" vertical="center" wrapText="1"/>
    </xf>
    <xf numFmtId="4" fontId="32" fillId="42" borderId="15" xfId="0" applyNumberFormat="1" applyFont="1" applyFill="1" applyBorder="1" applyAlignment="1">
      <alignment horizontal="center" vertical="center" wrapText="1"/>
    </xf>
    <xf numFmtId="4" fontId="32" fillId="42" borderId="63" xfId="0" applyNumberFormat="1" applyFont="1" applyFill="1" applyBorder="1" applyAlignment="1">
      <alignment horizontal="left" vertical="center" wrapText="1"/>
    </xf>
    <xf numFmtId="4" fontId="32" fillId="0" borderId="57" xfId="0" applyNumberFormat="1" applyFont="1" applyBorder="1" applyAlignment="1" applyProtection="1">
      <alignment vertical="center" wrapText="1"/>
      <protection locked="0"/>
    </xf>
    <xf numFmtId="4" fontId="32" fillId="42" borderId="53" xfId="0" applyNumberFormat="1" applyFont="1" applyFill="1" applyBorder="1" applyAlignment="1" applyProtection="1">
      <alignment horizontal="center" vertical="center" wrapText="1"/>
      <protection locked="0"/>
    </xf>
    <xf numFmtId="4" fontId="32" fillId="42" borderId="57" xfId="0" applyNumberFormat="1" applyFont="1" applyFill="1" applyBorder="1" applyAlignment="1" applyProtection="1">
      <alignment horizontal="center" vertical="center" wrapText="1"/>
      <protection locked="0"/>
    </xf>
    <xf numFmtId="4" fontId="32" fillId="42" borderId="57" xfId="0" applyNumberFormat="1" applyFont="1" applyFill="1" applyBorder="1" applyAlignment="1">
      <alignment horizontal="center" vertical="center" wrapText="1"/>
    </xf>
    <xf numFmtId="4" fontId="32" fillId="0" borderId="0" xfId="0" applyNumberFormat="1" applyFont="1" applyAlignment="1">
      <alignment horizontal="left" vertical="center" wrapText="1"/>
    </xf>
    <xf numFmtId="4" fontId="31" fillId="0" borderId="0" xfId="0" applyNumberFormat="1" applyFont="1" applyAlignment="1" applyProtection="1">
      <alignment horizontal="left" vertical="center"/>
      <protection locked="0"/>
    </xf>
    <xf numFmtId="4" fontId="32" fillId="42" borderId="70" xfId="0" applyNumberFormat="1" applyFont="1" applyFill="1" applyBorder="1" applyAlignment="1" applyProtection="1">
      <alignment horizontal="center" vertical="center" wrapText="1"/>
      <protection locked="0"/>
    </xf>
    <xf numFmtId="4" fontId="31" fillId="0" borderId="0" xfId="0" applyNumberFormat="1" applyFont="1" applyAlignment="1">
      <alignment vertical="center"/>
    </xf>
    <xf numFmtId="4" fontId="31" fillId="0" borderId="39" xfId="0" applyNumberFormat="1" applyFont="1" applyBorder="1" applyAlignment="1">
      <alignment horizontal="right" vertical="center" wrapText="1"/>
    </xf>
    <xf numFmtId="4" fontId="31" fillId="0" borderId="19" xfId="0" applyNumberFormat="1" applyFont="1" applyBorder="1" applyAlignment="1">
      <alignment horizontal="right" vertical="center" wrapText="1"/>
    </xf>
    <xf numFmtId="4" fontId="31" fillId="0" borderId="50" xfId="0" applyNumberFormat="1" applyFont="1" applyBorder="1" applyAlignment="1">
      <alignment horizontal="right" vertical="center" wrapText="1"/>
    </xf>
    <xf numFmtId="4" fontId="31" fillId="0" borderId="49" xfId="0" applyNumberFormat="1" applyFont="1" applyBorder="1" applyAlignment="1">
      <alignment horizontal="right" vertical="center" wrapText="1"/>
    </xf>
    <xf numFmtId="4" fontId="31" fillId="0" borderId="45" xfId="0" applyNumberFormat="1" applyFont="1" applyBorder="1" applyAlignment="1">
      <alignment horizontal="right" vertical="center" wrapText="1"/>
    </xf>
    <xf numFmtId="4" fontId="31" fillId="0" borderId="44" xfId="0" applyNumberFormat="1" applyFont="1" applyBorder="1" applyAlignment="1">
      <alignment horizontal="right" vertical="center" wrapText="1"/>
    </xf>
    <xf numFmtId="4" fontId="31" fillId="0" borderId="67" xfId="0" applyNumberFormat="1" applyFont="1" applyBorder="1" applyAlignment="1">
      <alignment horizontal="right" vertical="center" wrapText="1"/>
    </xf>
    <xf numFmtId="4" fontId="31" fillId="0" borderId="23" xfId="0" applyNumberFormat="1" applyFont="1" applyBorder="1" applyAlignment="1">
      <alignment horizontal="right" vertical="center" wrapText="1"/>
    </xf>
    <xf numFmtId="4" fontId="36" fillId="0" borderId="21" xfId="0" applyNumberFormat="1" applyFont="1" applyBorder="1" applyAlignment="1" applyProtection="1">
      <alignment vertical="center"/>
      <protection locked="0"/>
    </xf>
    <xf numFmtId="4" fontId="36" fillId="0" borderId="23" xfId="0" applyNumberFormat="1" applyFont="1" applyBorder="1" applyAlignment="1" applyProtection="1">
      <alignment vertical="center"/>
      <protection locked="0"/>
    </xf>
    <xf numFmtId="4" fontId="36" fillId="0" borderId="56" xfId="0" applyNumberFormat="1" applyFont="1" applyBorder="1" applyAlignment="1" applyProtection="1">
      <alignment vertical="center"/>
      <protection locked="0"/>
    </xf>
    <xf numFmtId="4" fontId="36" fillId="0" borderId="71" xfId="0" applyNumberFormat="1" applyFont="1" applyBorder="1" applyAlignment="1" applyProtection="1">
      <alignment vertical="center"/>
      <protection locked="0"/>
    </xf>
    <xf numFmtId="4" fontId="36" fillId="0" borderId="40" xfId="0" applyNumberFormat="1" applyFont="1" applyBorder="1" applyAlignment="1" applyProtection="1">
      <alignment vertical="center"/>
      <protection locked="0"/>
    </xf>
    <xf numFmtId="4" fontId="32" fillId="0" borderId="0" xfId="0" applyNumberFormat="1" applyFont="1" applyAlignment="1" applyProtection="1">
      <alignment horizontal="center" vertical="center" wrapText="1"/>
      <protection locked="0"/>
    </xf>
    <xf numFmtId="0" fontId="31" fillId="0" borderId="0" xfId="0" applyFont="1" applyAlignment="1">
      <alignment horizontal="left" vertical="center"/>
    </xf>
    <xf numFmtId="0" fontId="31" fillId="0" borderId="0" xfId="41" applyFont="1"/>
    <xf numFmtId="0" fontId="37" fillId="0" borderId="0" xfId="0" applyFont="1" applyAlignment="1" applyProtection="1">
      <alignment horizontal="left" vertical="center" wrapText="1"/>
      <protection locked="0"/>
    </xf>
    <xf numFmtId="0" fontId="31" fillId="0" borderId="0" xfId="40" applyFont="1"/>
    <xf numFmtId="0" fontId="31" fillId="0" borderId="0" xfId="40" applyFont="1" applyAlignment="1">
      <alignment wrapText="1"/>
    </xf>
    <xf numFmtId="0" fontId="32" fillId="0" borderId="17" xfId="40" applyFont="1" applyBorder="1" applyAlignment="1">
      <alignment horizontal="left" vertical="center"/>
    </xf>
    <xf numFmtId="0" fontId="32" fillId="0" borderId="64" xfId="40" applyFont="1" applyBorder="1" applyAlignment="1">
      <alignment horizontal="left" vertical="center"/>
    </xf>
    <xf numFmtId="0" fontId="31" fillId="0" borderId="72" xfId="40" applyFont="1" applyBorder="1" applyAlignment="1">
      <alignment vertical="center" wrapText="1"/>
    </xf>
    <xf numFmtId="0" fontId="31" fillId="0" borderId="72" xfId="40" quotePrefix="1" applyFont="1" applyBorder="1" applyAlignment="1" applyProtection="1">
      <alignment vertical="center" wrapText="1"/>
      <protection locked="0"/>
    </xf>
    <xf numFmtId="4" fontId="31" fillId="0" borderId="72" xfId="40" applyNumberFormat="1" applyFont="1" applyBorder="1" applyAlignment="1" applyProtection="1">
      <alignment vertical="center"/>
      <protection locked="0"/>
    </xf>
    <xf numFmtId="4" fontId="31" fillId="0" borderId="73" xfId="40" applyNumberFormat="1" applyFont="1" applyBorder="1" applyAlignment="1">
      <alignment vertical="center"/>
    </xf>
    <xf numFmtId="4" fontId="31" fillId="0" borderId="22" xfId="0" applyNumberFormat="1" applyFont="1" applyBorder="1" applyAlignment="1" applyProtection="1">
      <alignment vertical="center"/>
      <protection locked="0"/>
    </xf>
    <xf numFmtId="4" fontId="31" fillId="0" borderId="21" xfId="0" applyNumberFormat="1" applyFont="1" applyBorder="1" applyAlignment="1" applyProtection="1">
      <alignment vertical="center"/>
      <protection locked="0"/>
    </xf>
    <xf numFmtId="4" fontId="31" fillId="0" borderId="56" xfId="0" applyNumberFormat="1" applyFont="1" applyBorder="1" applyAlignment="1" applyProtection="1">
      <alignment vertical="center"/>
      <protection locked="0"/>
    </xf>
    <xf numFmtId="0" fontId="34" fillId="0" borderId="0" xfId="0" applyFont="1" applyAlignment="1">
      <alignment horizontal="left"/>
    </xf>
    <xf numFmtId="0" fontId="32" fillId="42" borderId="19" xfId="40" applyFont="1" applyFill="1" applyBorder="1" applyAlignment="1">
      <alignment vertical="center" wrapText="1"/>
    </xf>
    <xf numFmtId="0" fontId="32" fillId="42" borderId="23" xfId="40" applyFont="1" applyFill="1" applyBorder="1" applyAlignment="1">
      <alignment vertical="center" wrapText="1"/>
    </xf>
    <xf numFmtId="4" fontId="32" fillId="42" borderId="16" xfId="0" applyNumberFormat="1" applyFont="1" applyFill="1" applyBorder="1" applyAlignment="1">
      <alignment horizontal="center" vertical="center" wrapText="1"/>
    </xf>
    <xf numFmtId="0" fontId="32" fillId="0" borderId="19" xfId="40" applyFont="1" applyBorder="1" applyAlignment="1">
      <alignment vertical="center" wrapText="1"/>
    </xf>
    <xf numFmtId="4" fontId="32" fillId="0" borderId="15" xfId="0" applyNumberFormat="1" applyFont="1" applyBorder="1" applyAlignment="1">
      <alignment horizontal="left" vertical="center" wrapText="1"/>
    </xf>
    <xf numFmtId="4" fontId="32" fillId="0" borderId="47" xfId="0" applyNumberFormat="1" applyFont="1" applyBorder="1" applyAlignment="1">
      <alignment horizontal="right" vertical="center" wrapText="1"/>
    </xf>
    <xf numFmtId="4" fontId="32" fillId="0" borderId="15" xfId="0" applyNumberFormat="1" applyFont="1" applyBorder="1" applyAlignment="1">
      <alignment horizontal="right" vertical="center" wrapText="1"/>
    </xf>
    <xf numFmtId="4" fontId="32" fillId="0" borderId="47" xfId="0" applyNumberFormat="1" applyFont="1" applyBorder="1" applyAlignment="1" applyProtection="1">
      <alignment horizontal="right" vertical="center" wrapText="1"/>
      <protection locked="0"/>
    </xf>
    <xf numFmtId="4" fontId="32" fillId="0" borderId="68" xfId="0" applyNumberFormat="1" applyFont="1" applyBorder="1" applyAlignment="1" applyProtection="1">
      <alignment horizontal="right" vertical="center" wrapText="1"/>
      <protection locked="0"/>
    </xf>
    <xf numFmtId="4" fontId="32" fillId="0" borderId="16" xfId="0" applyNumberFormat="1" applyFont="1" applyBorder="1" applyAlignment="1" applyProtection="1">
      <alignment horizontal="right" vertical="center" wrapText="1"/>
      <protection locked="0"/>
    </xf>
    <xf numFmtId="4" fontId="32" fillId="0" borderId="15" xfId="0" applyNumberFormat="1" applyFont="1" applyBorder="1" applyAlignment="1" applyProtection="1">
      <alignment horizontal="right" vertical="center" wrapText="1"/>
      <protection locked="0"/>
    </xf>
    <xf numFmtId="4" fontId="32" fillId="0" borderId="69" xfId="0" applyNumberFormat="1" applyFont="1" applyBorder="1" applyAlignment="1" applyProtection="1">
      <alignment horizontal="right" vertical="center" wrapText="1"/>
      <protection locked="0"/>
    </xf>
    <xf numFmtId="4" fontId="32" fillId="0" borderId="15" xfId="0" applyNumberFormat="1" applyFont="1" applyBorder="1" applyAlignment="1" applyProtection="1">
      <alignment vertical="center" wrapText="1"/>
      <protection locked="0"/>
    </xf>
    <xf numFmtId="4" fontId="31" fillId="0" borderId="21" xfId="0" applyNumberFormat="1" applyFont="1" applyBorder="1" applyAlignment="1" applyProtection="1">
      <alignment horizontal="left" vertical="center" wrapText="1"/>
      <protection locked="0"/>
    </xf>
    <xf numFmtId="4" fontId="31" fillId="0" borderId="21" xfId="0" applyNumberFormat="1" applyFont="1" applyBorder="1" applyAlignment="1" applyProtection="1">
      <alignment vertical="center" wrapText="1"/>
      <protection locked="0"/>
    </xf>
    <xf numFmtId="4" fontId="31" fillId="0" borderId="19" xfId="0" applyNumberFormat="1" applyFont="1" applyBorder="1" applyAlignment="1" applyProtection="1">
      <alignment vertical="center"/>
      <protection locked="0"/>
    </xf>
    <xf numFmtId="4" fontId="31" fillId="0" borderId="55" xfId="0" applyNumberFormat="1" applyFont="1" applyBorder="1" applyAlignment="1" applyProtection="1">
      <alignment vertical="center"/>
      <protection locked="0"/>
    </xf>
    <xf numFmtId="4" fontId="31" fillId="0" borderId="64" xfId="0" applyNumberFormat="1" applyFont="1" applyBorder="1" applyAlignment="1" applyProtection="1">
      <alignment vertical="center"/>
      <protection locked="0"/>
    </xf>
    <xf numFmtId="0" fontId="39" fillId="0" borderId="0" xfId="0" applyFont="1"/>
    <xf numFmtId="0" fontId="32" fillId="42" borderId="15" xfId="40" applyFont="1" applyFill="1" applyBorder="1" applyAlignment="1">
      <alignment vertical="center" wrapText="1"/>
    </xf>
    <xf numFmtId="4" fontId="32" fillId="0" borderId="35" xfId="0" applyNumberFormat="1" applyFont="1" applyBorder="1" applyAlignment="1" applyProtection="1">
      <alignment horizontal="right" vertical="center" wrapText="1"/>
      <protection locked="0"/>
    </xf>
    <xf numFmtId="4" fontId="32" fillId="0" borderId="34" xfId="0" applyNumberFormat="1" applyFont="1" applyBorder="1" applyAlignment="1" applyProtection="1">
      <alignment horizontal="right" vertical="center" wrapText="1"/>
      <protection locked="0"/>
    </xf>
    <xf numFmtId="4" fontId="32" fillId="0" borderId="13" xfId="0" applyNumberFormat="1" applyFont="1" applyBorder="1" applyAlignment="1" applyProtection="1">
      <alignment horizontal="right" vertical="center" wrapText="1"/>
      <protection locked="0"/>
    </xf>
    <xf numFmtId="4" fontId="32" fillId="0" borderId="36" xfId="0" applyNumberFormat="1" applyFont="1" applyBorder="1" applyAlignment="1" applyProtection="1">
      <alignment horizontal="right" vertical="center" wrapText="1"/>
      <protection locked="0"/>
    </xf>
    <xf numFmtId="4" fontId="32" fillId="0" borderId="58" xfId="0" applyNumberFormat="1" applyFont="1" applyBorder="1" applyAlignment="1" applyProtection="1">
      <alignment horizontal="right" vertical="center" wrapText="1"/>
      <protection locked="0"/>
    </xf>
    <xf numFmtId="4" fontId="32" fillId="0" borderId="20" xfId="0" applyNumberFormat="1" applyFont="1" applyBorder="1" applyAlignment="1" applyProtection="1">
      <alignment horizontal="right" vertical="center" wrapText="1"/>
      <protection locked="0"/>
    </xf>
    <xf numFmtId="4" fontId="31" fillId="0" borderId="63" xfId="0" applyNumberFormat="1" applyFont="1" applyBorder="1" applyAlignment="1" applyProtection="1">
      <alignment vertical="center" wrapText="1"/>
      <protection locked="0"/>
    </xf>
    <xf numFmtId="4" fontId="31" fillId="0" borderId="19" xfId="0" applyNumberFormat="1" applyFont="1" applyBorder="1" applyAlignment="1" applyProtection="1">
      <alignment vertical="center" wrapText="1"/>
      <protection locked="0"/>
    </xf>
    <xf numFmtId="4" fontId="32" fillId="0" borderId="63" xfId="0" applyNumberFormat="1" applyFont="1" applyBorder="1" applyAlignment="1" applyProtection="1">
      <alignment horizontal="right" vertical="center" wrapText="1"/>
      <protection locked="0"/>
    </xf>
    <xf numFmtId="4" fontId="32" fillId="0" borderId="32" xfId="0" applyNumberFormat="1" applyFont="1" applyBorder="1" applyAlignment="1" applyProtection="1">
      <alignment horizontal="right" vertical="center" wrapText="1"/>
      <protection locked="0"/>
    </xf>
    <xf numFmtId="4" fontId="32" fillId="0" borderId="19" xfId="0" applyNumberFormat="1" applyFont="1" applyBorder="1" applyAlignment="1" applyProtection="1">
      <alignment horizontal="right" vertical="center" wrapText="1"/>
      <protection locked="0"/>
    </xf>
    <xf numFmtId="4" fontId="32" fillId="0" borderId="80" xfId="0" applyNumberFormat="1" applyFont="1" applyBorder="1" applyAlignment="1" applyProtection="1">
      <alignment horizontal="right" vertical="center" wrapText="1"/>
      <protection locked="0"/>
    </xf>
    <xf numFmtId="4" fontId="36" fillId="0" borderId="40" xfId="0" applyNumberFormat="1" applyFont="1" applyBorder="1" applyAlignment="1" applyProtection="1">
      <alignment vertical="center" wrapText="1"/>
      <protection locked="0"/>
    </xf>
    <xf numFmtId="0" fontId="31" fillId="0" borderId="0" xfId="0" applyFont="1" applyAlignment="1">
      <alignment wrapText="1"/>
    </xf>
    <xf numFmtId="4" fontId="34" fillId="0" borderId="0" xfId="0" applyNumberFormat="1" applyFont="1" applyAlignment="1" applyProtection="1">
      <alignment horizontal="left" vertical="center" wrapText="1"/>
      <protection locked="0"/>
    </xf>
    <xf numFmtId="4" fontId="31" fillId="0" borderId="20" xfId="0" applyNumberFormat="1" applyFont="1" applyBorder="1" applyAlignment="1" applyProtection="1">
      <alignment vertical="center"/>
      <protection locked="0"/>
    </xf>
    <xf numFmtId="4" fontId="32" fillId="42" borderId="57" xfId="0" applyNumberFormat="1" applyFont="1" applyFill="1" applyBorder="1" applyAlignment="1" applyProtection="1">
      <alignment horizontal="center" vertical="center"/>
      <protection locked="0"/>
    </xf>
    <xf numFmtId="4" fontId="31" fillId="0" borderId="28" xfId="0" applyNumberFormat="1" applyFont="1" applyBorder="1" applyAlignment="1" applyProtection="1">
      <alignment vertical="center"/>
      <protection locked="0"/>
    </xf>
    <xf numFmtId="4" fontId="31" fillId="0" borderId="41" xfId="0" applyNumberFormat="1" applyFont="1" applyBorder="1" applyAlignment="1" applyProtection="1">
      <alignment vertical="center"/>
      <protection locked="0"/>
    </xf>
    <xf numFmtId="4" fontId="32" fillId="0" borderId="16" xfId="0" applyNumberFormat="1" applyFont="1" applyBorder="1" applyAlignment="1" applyProtection="1">
      <alignment vertical="center"/>
      <protection locked="0"/>
    </xf>
    <xf numFmtId="4" fontId="34" fillId="0" borderId="0" xfId="0" applyNumberFormat="1" applyFont="1" applyAlignment="1">
      <alignment horizontal="left" vertical="center" wrapText="1"/>
    </xf>
    <xf numFmtId="4" fontId="32" fillId="0" borderId="0" xfId="0" applyNumberFormat="1" applyFont="1" applyAlignment="1" applyProtection="1">
      <alignment horizontal="left" vertical="center"/>
      <protection locked="0"/>
    </xf>
    <xf numFmtId="4" fontId="32" fillId="41" borderId="57" xfId="0" applyNumberFormat="1" applyFont="1" applyFill="1" applyBorder="1" applyAlignment="1">
      <alignment horizontal="left" vertical="center"/>
    </xf>
    <xf numFmtId="4" fontId="31" fillId="0" borderId="24" xfId="0" applyNumberFormat="1" applyFont="1" applyBorder="1" applyAlignment="1" applyProtection="1">
      <alignment vertical="center"/>
      <protection locked="0"/>
    </xf>
    <xf numFmtId="43" fontId="39" fillId="0" borderId="0" xfId="88" applyFont="1" applyFill="1"/>
    <xf numFmtId="43" fontId="0" fillId="0" borderId="0" xfId="88" applyFont="1" applyFill="1"/>
    <xf numFmtId="4" fontId="0" fillId="0" borderId="0" xfId="0" applyNumberFormat="1"/>
    <xf numFmtId="0" fontId="0" fillId="0" borderId="11" xfId="0" applyBorder="1"/>
    <xf numFmtId="0" fontId="43" fillId="0" borderId="11" xfId="0" applyFont="1" applyBorder="1" applyAlignment="1">
      <alignment horizontal="center"/>
    </xf>
    <xf numFmtId="43" fontId="39" fillId="0" borderId="11" xfId="88" applyFont="1" applyFill="1" applyBorder="1"/>
    <xf numFmtId="43" fontId="0" fillId="0" borderId="11" xfId="88" applyFont="1" applyFill="1" applyBorder="1"/>
    <xf numFmtId="0" fontId="43" fillId="0" borderId="11" xfId="0" applyFont="1" applyBorder="1"/>
    <xf numFmtId="0" fontId="43" fillId="0" borderId="11" xfId="0" applyFont="1" applyBorder="1" applyAlignment="1">
      <alignment wrapText="1"/>
    </xf>
    <xf numFmtId="0" fontId="0" fillId="0" borderId="11" xfId="0" applyBorder="1" applyAlignment="1">
      <alignment wrapText="1"/>
    </xf>
    <xf numFmtId="166" fontId="0" fillId="0" borderId="0" xfId="0" applyNumberFormat="1"/>
    <xf numFmtId="43" fontId="42" fillId="0" borderId="11" xfId="88" applyFont="1" applyFill="1" applyBorder="1"/>
    <xf numFmtId="166" fontId="39" fillId="0" borderId="11" xfId="0" applyNumberFormat="1" applyFont="1" applyBorder="1"/>
    <xf numFmtId="43" fontId="40" fillId="0" borderId="11" xfId="88" applyFont="1" applyFill="1" applyBorder="1"/>
    <xf numFmtId="43" fontId="42" fillId="0" borderId="0" xfId="88" applyFont="1" applyFill="1"/>
    <xf numFmtId="0" fontId="0" fillId="0" borderId="0" xfId="0" applyAlignment="1">
      <alignment wrapText="1"/>
    </xf>
    <xf numFmtId="0" fontId="0" fillId="0" borderId="0" xfId="0" applyAlignment="1">
      <alignment horizontal="left"/>
    </xf>
    <xf numFmtId="0" fontId="44" fillId="0" borderId="0" xfId="0" applyFont="1" applyAlignment="1">
      <alignment horizontal="center" vertical="center"/>
    </xf>
    <xf numFmtId="0" fontId="45" fillId="0" borderId="0" xfId="0" applyFont="1"/>
    <xf numFmtId="43" fontId="45" fillId="0" borderId="0" xfId="88" applyFont="1" applyFill="1"/>
    <xf numFmtId="0" fontId="46" fillId="0" borderId="0" xfId="0" applyFont="1"/>
    <xf numFmtId="43" fontId="39" fillId="0" borderId="11" xfId="88" applyFont="1" applyFill="1" applyBorder="1" applyAlignment="1">
      <alignment wrapText="1"/>
    </xf>
    <xf numFmtId="43" fontId="0" fillId="0" borderId="11" xfId="88" applyFont="1" applyFill="1" applyBorder="1" applyAlignment="1">
      <alignment wrapText="1"/>
    </xf>
    <xf numFmtId="43" fontId="43" fillId="0" borderId="11" xfId="88" applyFont="1" applyFill="1" applyBorder="1"/>
    <xf numFmtId="0" fontId="43" fillId="0" borderId="0" xfId="0" applyFont="1"/>
    <xf numFmtId="0" fontId="47" fillId="0" borderId="0" xfId="0" applyFont="1"/>
    <xf numFmtId="167" fontId="0" fillId="0" borderId="0" xfId="0" applyNumberFormat="1"/>
    <xf numFmtId="0" fontId="0" fillId="0" borderId="129" xfId="0" applyBorder="1"/>
    <xf numFmtId="0" fontId="39" fillId="0" borderId="130" xfId="0" applyFont="1" applyBorder="1"/>
    <xf numFmtId="0" fontId="39" fillId="0" borderId="128" xfId="0" applyFont="1" applyBorder="1"/>
    <xf numFmtId="0" fontId="48" fillId="0" borderId="131" xfId="40" applyFont="1" applyBorder="1" applyProtection="1">
      <protection locked="0" hidden="1"/>
    </xf>
    <xf numFmtId="0" fontId="0" fillId="0" borderId="132" xfId="0" applyBorder="1"/>
    <xf numFmtId="0" fontId="39" fillId="0" borderId="133" xfId="0" applyFont="1" applyBorder="1"/>
    <xf numFmtId="0" fontId="39" fillId="0" borderId="134" xfId="0" applyFont="1" applyBorder="1"/>
    <xf numFmtId="0" fontId="47" fillId="0" borderId="134" xfId="0" applyFont="1" applyBorder="1"/>
    <xf numFmtId="0" fontId="49" fillId="0" borderId="131" xfId="40" applyFont="1" applyBorder="1" applyProtection="1">
      <protection locked="0" hidden="1"/>
    </xf>
    <xf numFmtId="0" fontId="48" fillId="0" borderId="136" xfId="40" applyFont="1" applyBorder="1"/>
    <xf numFmtId="0" fontId="0" fillId="0" borderId="75" xfId="0" applyBorder="1"/>
    <xf numFmtId="0" fontId="0" fillId="0" borderId="137" xfId="0" applyBorder="1"/>
    <xf numFmtId="0" fontId="0" fillId="0" borderId="138" xfId="0" applyBorder="1"/>
    <xf numFmtId="0" fontId="0" fillId="0" borderId="139" xfId="0" applyBorder="1"/>
    <xf numFmtId="0" fontId="0" fillId="0" borderId="140" xfId="0" applyBorder="1"/>
    <xf numFmtId="0" fontId="0" fillId="0" borderId="131" xfId="0" applyBorder="1"/>
    <xf numFmtId="49" fontId="47" fillId="0" borderId="131" xfId="0" applyNumberFormat="1" applyFont="1" applyBorder="1"/>
    <xf numFmtId="0" fontId="0" fillId="0" borderId="141" xfId="0" applyBorder="1"/>
    <xf numFmtId="0" fontId="0" fillId="0" borderId="142" xfId="0" applyBorder="1"/>
    <xf numFmtId="0" fontId="0" fillId="0" borderId="78" xfId="0" applyBorder="1"/>
    <xf numFmtId="0" fontId="39" fillId="0" borderId="143" xfId="0" applyFont="1" applyBorder="1"/>
    <xf numFmtId="0" fontId="50" fillId="0" borderId="77" xfId="0" applyFont="1" applyBorder="1" applyAlignment="1">
      <alignment horizontal="center"/>
    </xf>
    <xf numFmtId="0" fontId="0" fillId="0" borderId="143" xfId="0" applyBorder="1"/>
    <xf numFmtId="0" fontId="0" fillId="0" borderId="144" xfId="0" applyBorder="1"/>
    <xf numFmtId="0" fontId="39" fillId="0" borderId="77" xfId="0" applyFont="1" applyBorder="1"/>
    <xf numFmtId="0" fontId="47" fillId="0" borderId="77" xfId="0" applyFont="1" applyBorder="1" applyAlignment="1">
      <alignment horizontal="center" wrapText="1"/>
    </xf>
    <xf numFmtId="0" fontId="47" fillId="0" borderId="0" xfId="0" applyFont="1" applyAlignment="1">
      <alignment horizontal="center" wrapText="1"/>
    </xf>
    <xf numFmtId="0" fontId="39" fillId="0" borderId="145" xfId="0" applyFont="1" applyBorder="1"/>
    <xf numFmtId="0" fontId="0" fillId="0" borderId="146" xfId="0" applyBorder="1"/>
    <xf numFmtId="0" fontId="39" fillId="0" borderId="147" xfId="0" applyFont="1" applyBorder="1" applyAlignment="1">
      <alignment horizontal="right"/>
    </xf>
    <xf numFmtId="0" fontId="0" fillId="0" borderId="147" xfId="0" applyBorder="1"/>
    <xf numFmtId="0" fontId="47" fillId="0" borderId="148" xfId="0" applyFont="1" applyBorder="1"/>
    <xf numFmtId="0" fontId="47" fillId="0" borderId="149" xfId="0" applyFont="1" applyBorder="1"/>
    <xf numFmtId="0" fontId="47" fillId="0" borderId="150" xfId="0" applyFont="1" applyBorder="1"/>
    <xf numFmtId="0" fontId="47" fillId="0" borderId="129" xfId="0" applyFont="1" applyBorder="1"/>
    <xf numFmtId="4" fontId="47" fillId="0" borderId="151" xfId="0" applyNumberFormat="1" applyFont="1" applyBorder="1" applyAlignment="1">
      <alignment horizontal="right"/>
    </xf>
    <xf numFmtId="0" fontId="47" fillId="0" borderId="152" xfId="0" applyFont="1" applyBorder="1"/>
    <xf numFmtId="167" fontId="47" fillId="0" borderId="0" xfId="0" applyNumberFormat="1" applyFont="1"/>
    <xf numFmtId="167" fontId="1" fillId="0" borderId="0" xfId="0" applyNumberFormat="1" applyFont="1"/>
    <xf numFmtId="4" fontId="47" fillId="0" borderId="0" xfId="0" applyNumberFormat="1" applyFont="1"/>
    <xf numFmtId="0" fontId="47" fillId="0" borderId="136" xfId="0" applyFont="1" applyBorder="1"/>
    <xf numFmtId="0" fontId="47" fillId="0" borderId="75" xfId="0" applyFont="1" applyBorder="1"/>
    <xf numFmtId="0" fontId="47" fillId="0" borderId="137" xfId="0" applyFont="1" applyBorder="1"/>
    <xf numFmtId="4" fontId="47" fillId="0" borderId="153" xfId="0" applyNumberFormat="1" applyFont="1" applyBorder="1" applyAlignment="1">
      <alignment horizontal="right"/>
    </xf>
    <xf numFmtId="0" fontId="47" fillId="0" borderId="146" xfId="0" applyFont="1" applyBorder="1"/>
    <xf numFmtId="0" fontId="0" fillId="0" borderId="136" xfId="0" applyBorder="1"/>
    <xf numFmtId="4" fontId="51" fillId="0" borderId="153" xfId="0" applyNumberFormat="1" applyFont="1" applyBorder="1" applyAlignment="1">
      <alignment horizontal="right"/>
    </xf>
    <xf numFmtId="167" fontId="52" fillId="0" borderId="0" xfId="0" applyNumberFormat="1" applyFont="1"/>
    <xf numFmtId="0" fontId="52" fillId="0" borderId="0" xfId="0" applyFont="1"/>
    <xf numFmtId="0" fontId="0" fillId="0" borderId="155" xfId="0" applyBorder="1"/>
    <xf numFmtId="0" fontId="0" fillId="0" borderId="156" xfId="0" applyBorder="1"/>
    <xf numFmtId="0" fontId="0" fillId="0" borderId="157" xfId="0" applyBorder="1"/>
    <xf numFmtId="167" fontId="53" fillId="0" borderId="0" xfId="0" applyNumberFormat="1" applyFont="1"/>
    <xf numFmtId="0" fontId="47" fillId="0" borderId="142" xfId="0" applyFont="1" applyBorder="1"/>
    <xf numFmtId="4" fontId="1" fillId="0" borderId="158" xfId="0" applyNumberFormat="1" applyFont="1" applyBorder="1" applyAlignment="1">
      <alignment horizontal="right"/>
    </xf>
    <xf numFmtId="0" fontId="1" fillId="0" borderId="159" xfId="0" applyFont="1" applyBorder="1"/>
    <xf numFmtId="0" fontId="51" fillId="0" borderId="0" xfId="0" applyFont="1" applyAlignment="1">
      <alignment horizontal="right"/>
    </xf>
    <xf numFmtId="0" fontId="47" fillId="0" borderId="160" xfId="0" applyFont="1" applyBorder="1"/>
    <xf numFmtId="0" fontId="47" fillId="0" borderId="161" xfId="0" applyFont="1" applyBorder="1"/>
    <xf numFmtId="4" fontId="47" fillId="0" borderId="76" xfId="0" applyNumberFormat="1" applyFont="1" applyBorder="1" applyAlignment="1">
      <alignment horizontal="right"/>
    </xf>
    <xf numFmtId="0" fontId="47" fillId="0" borderId="0" xfId="0" applyFont="1" applyAlignment="1">
      <alignment horizontal="right"/>
    </xf>
    <xf numFmtId="4" fontId="47" fillId="0" borderId="0" xfId="0" applyNumberFormat="1" applyFont="1" applyAlignment="1">
      <alignment horizontal="right"/>
    </xf>
    <xf numFmtId="2" fontId="0" fillId="0" borderId="0" xfId="0" applyNumberFormat="1"/>
    <xf numFmtId="0" fontId="39" fillId="0" borderId="75" xfId="0" applyFont="1" applyBorder="1"/>
    <xf numFmtId="0" fontId="39" fillId="0" borderId="156" xfId="0" applyFont="1" applyBorder="1"/>
    <xf numFmtId="0" fontId="1" fillId="0" borderId="0" xfId="0" applyFont="1"/>
    <xf numFmtId="0" fontId="39" fillId="0" borderId="0" xfId="0" applyFont="1" applyAlignment="1">
      <alignment horizontal="center"/>
    </xf>
    <xf numFmtId="0" fontId="29" fillId="0" borderId="0" xfId="0" applyFont="1" applyAlignment="1">
      <alignment horizontal="right"/>
    </xf>
    <xf numFmtId="167" fontId="54" fillId="0" borderId="0" xfId="0" applyNumberFormat="1" applyFont="1"/>
    <xf numFmtId="4" fontId="32" fillId="0" borderId="21" xfId="89" applyNumberFormat="1" applyFont="1" applyBorder="1" applyAlignment="1">
      <alignment vertical="center"/>
    </xf>
    <xf numFmtId="0" fontId="32" fillId="0" borderId="13" xfId="0" applyFont="1" applyBorder="1" applyAlignment="1">
      <alignment horizontal="center" wrapText="1"/>
    </xf>
    <xf numFmtId="0" fontId="32" fillId="0" borderId="14" xfId="0" applyFont="1" applyBorder="1" applyAlignment="1">
      <alignment horizontal="center" wrapText="1"/>
    </xf>
    <xf numFmtId="0" fontId="32" fillId="0" borderId="88" xfId="0" applyFont="1" applyBorder="1" applyAlignment="1">
      <alignment wrapText="1"/>
    </xf>
    <xf numFmtId="4" fontId="32" fillId="0" borderId="86" xfId="0" applyNumberFormat="1" applyFont="1" applyBorder="1" applyAlignment="1">
      <alignment horizontal="right"/>
    </xf>
    <xf numFmtId="4" fontId="32" fillId="0" borderId="87" xfId="0" applyNumberFormat="1" applyFont="1" applyBorder="1" applyAlignment="1">
      <alignment horizontal="right"/>
    </xf>
    <xf numFmtId="0" fontId="32" fillId="0" borderId="88" xfId="0" applyFont="1" applyBorder="1"/>
    <xf numFmtId="0" fontId="31" fillId="0" borderId="88" xfId="0" applyFont="1" applyBorder="1"/>
    <xf numFmtId="2" fontId="31" fillId="0" borderId="86" xfId="0" applyNumberFormat="1" applyFont="1" applyBorder="1" applyAlignment="1">
      <alignment horizontal="right"/>
    </xf>
    <xf numFmtId="4" fontId="31" fillId="0" borderId="86" xfId="0" applyNumberFormat="1" applyFont="1" applyBorder="1" applyAlignment="1">
      <alignment horizontal="right"/>
    </xf>
    <xf numFmtId="4" fontId="31" fillId="0" borderId="87" xfId="0" applyNumberFormat="1" applyFont="1" applyBorder="1" applyAlignment="1">
      <alignment horizontal="right"/>
    </xf>
    <xf numFmtId="4" fontId="31" fillId="0" borderId="100" xfId="0" applyNumberFormat="1" applyFont="1" applyBorder="1" applyAlignment="1">
      <alignment horizontal="right"/>
    </xf>
    <xf numFmtId="2" fontId="31" fillId="0" borderId="100" xfId="0" applyNumberFormat="1" applyFont="1" applyBorder="1" applyAlignment="1">
      <alignment horizontal="right"/>
    </xf>
    <xf numFmtId="4" fontId="32" fillId="0" borderId="11" xfId="0" applyNumberFormat="1" applyFont="1" applyBorder="1" applyAlignment="1">
      <alignment horizontal="right"/>
    </xf>
    <xf numFmtId="4" fontId="32" fillId="0" borderId="89" xfId="0" applyNumberFormat="1" applyFont="1" applyBorder="1" applyAlignment="1">
      <alignment horizontal="right"/>
    </xf>
    <xf numFmtId="0" fontId="32" fillId="42" borderId="88" xfId="0" applyFont="1" applyFill="1" applyBorder="1"/>
    <xf numFmtId="4" fontId="32" fillId="42" borderId="86" xfId="0" applyNumberFormat="1" applyFont="1" applyFill="1" applyBorder="1" applyAlignment="1">
      <alignment horizontal="right"/>
    </xf>
    <xf numFmtId="4" fontId="32" fillId="42" borderId="87" xfId="0" applyNumberFormat="1" applyFont="1" applyFill="1" applyBorder="1" applyAlignment="1">
      <alignment horizontal="right"/>
    </xf>
    <xf numFmtId="0" fontId="32" fillId="42" borderId="90" xfId="0" applyFont="1" applyFill="1" applyBorder="1"/>
    <xf numFmtId="4" fontId="32" fillId="42" borderId="91" xfId="0" applyNumberFormat="1" applyFont="1" applyFill="1" applyBorder="1" applyAlignment="1">
      <alignment horizontal="right"/>
    </xf>
    <xf numFmtId="4" fontId="32" fillId="42" borderId="92" xfId="0" applyNumberFormat="1" applyFont="1" applyFill="1" applyBorder="1" applyAlignment="1">
      <alignment horizontal="right"/>
    </xf>
    <xf numFmtId="4" fontId="32" fillId="0" borderId="0" xfId="0" applyNumberFormat="1" applyFont="1" applyAlignment="1">
      <alignment horizontal="right"/>
    </xf>
    <xf numFmtId="4" fontId="32" fillId="43" borderId="93" xfId="0" applyNumberFormat="1" applyFont="1" applyFill="1" applyBorder="1" applyAlignment="1">
      <alignment horizontal="right"/>
    </xf>
    <xf numFmtId="4" fontId="32" fillId="44" borderId="93" xfId="0" applyNumberFormat="1" applyFont="1" applyFill="1" applyBorder="1" applyAlignment="1">
      <alignment horizontal="right"/>
    </xf>
    <xf numFmtId="4" fontId="31" fillId="0" borderId="93" xfId="0" applyNumberFormat="1" applyFont="1" applyBorder="1" applyAlignment="1">
      <alignment horizontal="right"/>
    </xf>
    <xf numFmtId="4" fontId="31" fillId="0" borderId="109" xfId="0" applyNumberFormat="1" applyFont="1" applyBorder="1" applyAlignment="1">
      <alignment horizontal="right"/>
    </xf>
    <xf numFmtId="4" fontId="32" fillId="44" borderId="94" xfId="0" applyNumberFormat="1" applyFont="1" applyFill="1" applyBorder="1" applyAlignment="1">
      <alignment horizontal="right"/>
    </xf>
    <xf numFmtId="4" fontId="32" fillId="0" borderId="93" xfId="0" applyNumberFormat="1" applyFont="1" applyBorder="1" applyAlignment="1">
      <alignment horizontal="right"/>
    </xf>
    <xf numFmtId="4" fontId="32" fillId="43" borderId="95" xfId="0" applyNumberFormat="1" applyFont="1" applyFill="1" applyBorder="1" applyAlignment="1">
      <alignment horizontal="right"/>
    </xf>
    <xf numFmtId="0" fontId="32" fillId="42" borderId="107" xfId="0" applyFont="1" applyFill="1" applyBorder="1" applyAlignment="1">
      <alignment horizontal="left" wrapText="1"/>
    </xf>
    <xf numFmtId="0" fontId="32" fillId="42" borderId="108" xfId="0" applyFont="1" applyFill="1" applyBorder="1" applyAlignment="1">
      <alignment horizontal="left" wrapText="1"/>
    </xf>
    <xf numFmtId="4" fontId="32" fillId="42" borderId="63" xfId="40" applyNumberFormat="1" applyFont="1" applyFill="1" applyBorder="1" applyAlignment="1">
      <alignment vertical="center"/>
    </xf>
    <xf numFmtId="0" fontId="32" fillId="43" borderId="96" xfId="0" applyFont="1" applyFill="1" applyBorder="1" applyAlignment="1">
      <alignment horizontal="center" wrapText="1"/>
    </xf>
    <xf numFmtId="0" fontId="32" fillId="43" borderId="97" xfId="0" applyFont="1" applyFill="1" applyBorder="1" applyAlignment="1">
      <alignment horizontal="center" wrapText="1"/>
    </xf>
    <xf numFmtId="0" fontId="32" fillId="43" borderId="98" xfId="0" applyFont="1" applyFill="1" applyBorder="1" applyAlignment="1">
      <alignment horizontal="center" wrapText="1"/>
    </xf>
    <xf numFmtId="0" fontId="31" fillId="0" borderId="88" xfId="0" applyFont="1" applyBorder="1" applyAlignment="1">
      <alignment wrapText="1"/>
    </xf>
    <xf numFmtId="0" fontId="31" fillId="0" borderId="99" xfId="0" applyFont="1" applyBorder="1" applyAlignment="1">
      <alignment wrapText="1"/>
    </xf>
    <xf numFmtId="0" fontId="31" fillId="0" borderId="100" xfId="0" applyFont="1" applyBorder="1" applyAlignment="1">
      <alignment wrapText="1"/>
    </xf>
    <xf numFmtId="0" fontId="31" fillId="0" borderId="101" xfId="0" applyFont="1" applyBorder="1" applyAlignment="1">
      <alignment wrapText="1"/>
    </xf>
    <xf numFmtId="0" fontId="31" fillId="0" borderId="102" xfId="0" applyFont="1" applyBorder="1" applyAlignment="1">
      <alignment wrapText="1"/>
    </xf>
    <xf numFmtId="4" fontId="31" fillId="0" borderId="103" xfId="0" applyNumberFormat="1" applyFont="1" applyBorder="1" applyAlignment="1">
      <alignment horizontal="right"/>
    </xf>
    <xf numFmtId="2" fontId="31" fillId="0" borderId="103" xfId="0" applyNumberFormat="1" applyFont="1" applyBorder="1" applyAlignment="1">
      <alignment horizontal="right"/>
    </xf>
    <xf numFmtId="2" fontId="31" fillId="0" borderId="104" xfId="0" applyNumberFormat="1" applyFont="1" applyBorder="1" applyAlignment="1">
      <alignment horizontal="right"/>
    </xf>
    <xf numFmtId="0" fontId="32" fillId="43" borderId="25" xfId="0" applyFont="1" applyFill="1" applyBorder="1" applyAlignment="1">
      <alignment horizontal="center" wrapText="1"/>
    </xf>
    <xf numFmtId="0" fontId="32" fillId="43" borderId="11" xfId="0" applyFont="1" applyFill="1" applyBorder="1" applyAlignment="1">
      <alignment horizontal="center" wrapText="1"/>
    </xf>
    <xf numFmtId="0" fontId="32" fillId="43" borderId="22" xfId="0" applyFont="1" applyFill="1" applyBorder="1" applyAlignment="1">
      <alignment horizontal="center" wrapText="1"/>
    </xf>
    <xf numFmtId="0" fontId="32" fillId="43" borderId="26" xfId="0" applyFont="1" applyFill="1" applyBorder="1" applyAlignment="1">
      <alignment horizontal="center" wrapText="1"/>
    </xf>
    <xf numFmtId="0" fontId="32" fillId="43" borderId="27" xfId="0" applyFont="1" applyFill="1" applyBorder="1" applyAlignment="1">
      <alignment horizontal="center" wrapText="1"/>
    </xf>
    <xf numFmtId="0" fontId="32" fillId="43" borderId="28" xfId="0" applyFont="1" applyFill="1" applyBorder="1" applyAlignment="1">
      <alignment horizontal="center" wrapText="1"/>
    </xf>
    <xf numFmtId="0" fontId="32" fillId="0" borderId="21" xfId="0" applyFont="1" applyBorder="1" applyAlignment="1">
      <alignment wrapText="1"/>
    </xf>
    <xf numFmtId="4" fontId="32" fillId="0" borderId="25" xfId="0" applyNumberFormat="1" applyFont="1" applyBorder="1" applyAlignment="1">
      <alignment horizontal="right"/>
    </xf>
    <xf numFmtId="4" fontId="31" fillId="0" borderId="11" xfId="0" applyNumberFormat="1" applyFont="1" applyBorder="1" applyAlignment="1">
      <alignment vertical="center"/>
    </xf>
    <xf numFmtId="4" fontId="31" fillId="0" borderId="22" xfId="0" applyNumberFormat="1" applyFont="1" applyBorder="1" applyAlignment="1">
      <alignment vertical="center"/>
    </xf>
    <xf numFmtId="4" fontId="31" fillId="0" borderId="29" xfId="0" applyNumberFormat="1" applyFont="1" applyBorder="1" applyAlignment="1">
      <alignment vertical="center"/>
    </xf>
    <xf numFmtId="4" fontId="32" fillId="0" borderId="22" xfId="0" applyNumberFormat="1" applyFont="1" applyBorder="1" applyAlignment="1">
      <alignment horizontal="right"/>
    </xf>
    <xf numFmtId="0" fontId="31" fillId="0" borderId="21" xfId="0" applyFont="1" applyBorder="1" applyAlignment="1">
      <alignment vertical="center" wrapText="1"/>
    </xf>
    <xf numFmtId="2" fontId="31" fillId="0" borderId="25" xfId="0" applyNumberFormat="1" applyFont="1" applyBorder="1" applyAlignment="1">
      <alignment wrapText="1"/>
    </xf>
    <xf numFmtId="2" fontId="31" fillId="0" borderId="11" xfId="0" applyNumberFormat="1" applyFont="1" applyBorder="1" applyAlignment="1">
      <alignment wrapText="1"/>
    </xf>
    <xf numFmtId="2" fontId="31" fillId="0" borderId="22" xfId="0" applyNumberFormat="1" applyFont="1" applyBorder="1" applyAlignment="1">
      <alignment wrapText="1"/>
    </xf>
    <xf numFmtId="0" fontId="31" fillId="0" borderId="63" xfId="0" applyFont="1" applyBorder="1" applyAlignment="1">
      <alignment vertical="center" wrapText="1"/>
    </xf>
    <xf numFmtId="4" fontId="31" fillId="0" borderId="30" xfId="0" applyNumberFormat="1" applyFont="1" applyBorder="1" applyAlignment="1">
      <alignment horizontal="right"/>
    </xf>
    <xf numFmtId="2" fontId="31" fillId="0" borderId="31" xfId="0" applyNumberFormat="1" applyFont="1" applyBorder="1" applyAlignment="1">
      <alignment horizontal="right"/>
    </xf>
    <xf numFmtId="4" fontId="31" fillId="0" borderId="31" xfId="0" applyNumberFormat="1" applyFont="1" applyBorder="1" applyAlignment="1">
      <alignment vertical="center"/>
    </xf>
    <xf numFmtId="4" fontId="31" fillId="0" borderId="24" xfId="0" applyNumberFormat="1" applyFont="1" applyBorder="1" applyAlignment="1">
      <alignment vertical="center"/>
    </xf>
    <xf numFmtId="4" fontId="31" fillId="0" borderId="30" xfId="0" applyNumberFormat="1" applyFont="1" applyBorder="1" applyAlignment="1">
      <alignment vertical="center"/>
    </xf>
    <xf numFmtId="2" fontId="31" fillId="0" borderId="24" xfId="0" applyNumberFormat="1" applyFont="1" applyBorder="1" applyAlignment="1">
      <alignment horizontal="right"/>
    </xf>
    <xf numFmtId="0" fontId="32" fillId="42" borderId="23" xfId="0" applyFont="1" applyFill="1" applyBorder="1" applyAlignment="1">
      <alignment wrapText="1"/>
    </xf>
    <xf numFmtId="4" fontId="32" fillId="42" borderId="32" xfId="0" applyNumberFormat="1" applyFont="1" applyFill="1" applyBorder="1" applyAlignment="1">
      <alignment horizontal="right"/>
    </xf>
    <xf numFmtId="4" fontId="32" fillId="42" borderId="33" xfId="0" applyNumberFormat="1" applyFont="1" applyFill="1" applyBorder="1" applyAlignment="1">
      <alignment horizontal="right"/>
    </xf>
    <xf numFmtId="4" fontId="32" fillId="42" borderId="34" xfId="0" applyNumberFormat="1" applyFont="1" applyFill="1" applyBorder="1" applyAlignment="1">
      <alignment horizontal="right"/>
    </xf>
    <xf numFmtId="4" fontId="32" fillId="42" borderId="13" xfId="0" applyNumberFormat="1" applyFont="1" applyFill="1" applyBorder="1" applyAlignment="1">
      <alignment horizontal="right"/>
    </xf>
    <xf numFmtId="4" fontId="32" fillId="42" borderId="35" xfId="0" applyNumberFormat="1" applyFont="1" applyFill="1" applyBorder="1" applyAlignment="1">
      <alignment horizontal="right"/>
    </xf>
    <xf numFmtId="0" fontId="31" fillId="43" borderId="36" xfId="0" applyFont="1" applyFill="1" applyBorder="1" applyAlignment="1">
      <alignment horizontal="center" wrapText="1"/>
    </xf>
    <xf numFmtId="0" fontId="31" fillId="0" borderId="30" xfId="0" applyFont="1" applyBorder="1" applyAlignment="1">
      <alignment wrapText="1"/>
    </xf>
    <xf numFmtId="4" fontId="31" fillId="0" borderId="31" xfId="0" applyNumberFormat="1" applyFont="1" applyBorder="1" applyAlignment="1">
      <alignment horizontal="right"/>
    </xf>
    <xf numFmtId="4" fontId="31" fillId="0" borderId="37" xfId="0" applyNumberFormat="1" applyFont="1" applyBorder="1" applyAlignment="1">
      <alignment horizontal="right"/>
    </xf>
    <xf numFmtId="4" fontId="31" fillId="0" borderId="101" xfId="0" applyNumberFormat="1" applyFont="1" applyBorder="1" applyAlignment="1">
      <alignment horizontal="right"/>
    </xf>
    <xf numFmtId="4" fontId="31" fillId="0" borderId="105" xfId="0" applyNumberFormat="1" applyFont="1" applyBorder="1" applyAlignment="1">
      <alignment horizontal="right"/>
    </xf>
    <xf numFmtId="4" fontId="31" fillId="0" borderId="106" xfId="0" applyNumberFormat="1" applyFont="1" applyBorder="1" applyAlignment="1">
      <alignment horizontal="right"/>
    </xf>
    <xf numFmtId="4" fontId="31" fillId="0" borderId="91" xfId="0" applyNumberFormat="1" applyFont="1" applyBorder="1" applyAlignment="1">
      <alignment horizontal="right"/>
    </xf>
    <xf numFmtId="4" fontId="31" fillId="0" borderId="92" xfId="0" applyNumberFormat="1" applyFont="1" applyBorder="1" applyAlignment="1">
      <alignment horizontal="right"/>
    </xf>
    <xf numFmtId="4" fontId="32" fillId="0" borderId="0" xfId="0" applyNumberFormat="1" applyFont="1" applyAlignment="1">
      <alignment vertical="center" wrapText="1"/>
    </xf>
    <xf numFmtId="4" fontId="31" fillId="0" borderId="0" xfId="0" applyNumberFormat="1" applyFont="1" applyAlignment="1">
      <alignment vertical="center" wrapText="1"/>
    </xf>
    <xf numFmtId="4" fontId="32" fillId="41" borderId="38" xfId="0" applyNumberFormat="1" applyFont="1" applyFill="1" applyBorder="1" applyAlignment="1">
      <alignment horizontal="center" vertical="center" wrapText="1"/>
    </xf>
    <xf numFmtId="4" fontId="32" fillId="0" borderId="19" xfId="0" applyNumberFormat="1" applyFont="1" applyBorder="1" applyAlignment="1">
      <alignment vertical="center"/>
    </xf>
    <xf numFmtId="4" fontId="32" fillId="0" borderId="39" xfId="0" applyNumberFormat="1" applyFont="1" applyBorder="1" applyAlignment="1">
      <alignment vertical="center"/>
    </xf>
    <xf numFmtId="4" fontId="32" fillId="0" borderId="20" xfId="0" applyNumberFormat="1" applyFont="1" applyBorder="1" applyAlignment="1">
      <alignment vertical="center"/>
    </xf>
    <xf numFmtId="4" fontId="32" fillId="0" borderId="29" xfId="0" applyNumberFormat="1" applyFont="1" applyBorder="1" applyAlignment="1">
      <alignment vertical="center"/>
    </xf>
    <xf numFmtId="4" fontId="32" fillId="0" borderId="40" xfId="0" applyNumberFormat="1" applyFont="1" applyBorder="1" applyAlignment="1">
      <alignment vertical="center"/>
    </xf>
    <xf numFmtId="4" fontId="32" fillId="0" borderId="21" xfId="0" applyNumberFormat="1" applyFont="1" applyBorder="1" applyAlignment="1">
      <alignment vertical="center"/>
    </xf>
    <xf numFmtId="4" fontId="32" fillId="0" borderId="41" xfId="0" applyNumberFormat="1" applyFont="1" applyBorder="1" applyAlignment="1">
      <alignment vertical="center"/>
    </xf>
    <xf numFmtId="4" fontId="32" fillId="0" borderId="22" xfId="0" applyNumberFormat="1" applyFont="1" applyBorder="1" applyAlignment="1">
      <alignment vertical="center"/>
    </xf>
    <xf numFmtId="4" fontId="31" fillId="0" borderId="40" xfId="0" applyNumberFormat="1" applyFont="1" applyBorder="1" applyAlignment="1">
      <alignment vertical="center"/>
    </xf>
    <xf numFmtId="3" fontId="31" fillId="0" borderId="21" xfId="0" applyNumberFormat="1" applyFont="1" applyBorder="1" applyAlignment="1">
      <alignment vertical="center"/>
    </xf>
    <xf numFmtId="4" fontId="31" fillId="0" borderId="41" xfId="0" applyNumberFormat="1" applyFont="1" applyBorder="1" applyAlignment="1">
      <alignment vertical="center"/>
    </xf>
    <xf numFmtId="4" fontId="31" fillId="0" borderId="21" xfId="0" applyNumberFormat="1" applyFont="1" applyBorder="1" applyAlignment="1">
      <alignment vertical="center"/>
    </xf>
    <xf numFmtId="4" fontId="31" fillId="0" borderId="42" xfId="0" applyNumberFormat="1" applyFont="1" applyBorder="1" applyAlignment="1">
      <alignment vertical="center"/>
    </xf>
    <xf numFmtId="4" fontId="31" fillId="0" borderId="43" xfId="0" applyNumberFormat="1" applyFont="1" applyBorder="1" applyAlignment="1">
      <alignment vertical="center"/>
    </xf>
    <xf numFmtId="3" fontId="31" fillId="0" borderId="44" xfId="0" applyNumberFormat="1" applyFont="1" applyBorder="1" applyAlignment="1">
      <alignment vertical="center"/>
    </xf>
    <xf numFmtId="4" fontId="31" fillId="0" borderId="45" xfId="0" applyNumberFormat="1" applyFont="1" applyBorder="1" applyAlignment="1">
      <alignment vertical="center"/>
    </xf>
    <xf numFmtId="4" fontId="31" fillId="0" borderId="44" xfId="0" applyNumberFormat="1" applyFont="1" applyBorder="1" applyAlignment="1">
      <alignment vertical="center"/>
    </xf>
    <xf numFmtId="4" fontId="31" fillId="0" borderId="46" xfId="0" applyNumberFormat="1" applyFont="1" applyBorder="1" applyAlignment="1">
      <alignment vertical="center"/>
    </xf>
    <xf numFmtId="4" fontId="32" fillId="41" borderId="47" xfId="0" applyNumberFormat="1" applyFont="1" applyFill="1" applyBorder="1" applyAlignment="1">
      <alignment vertical="center"/>
    </xf>
    <xf numFmtId="4" fontId="32" fillId="41" borderId="48" xfId="0" applyNumberFormat="1" applyFont="1" applyFill="1" applyBorder="1" applyAlignment="1">
      <alignment vertical="center"/>
    </xf>
    <xf numFmtId="4" fontId="32" fillId="41" borderId="15" xfId="0" applyNumberFormat="1" applyFont="1" applyFill="1" applyBorder="1" applyAlignment="1">
      <alignment vertical="center"/>
    </xf>
    <xf numFmtId="4" fontId="32" fillId="0" borderId="49" xfId="0" applyNumberFormat="1" applyFont="1" applyBorder="1" applyAlignment="1">
      <alignment vertical="center"/>
    </xf>
    <xf numFmtId="4" fontId="32" fillId="0" borderId="50" xfId="0" applyNumberFormat="1" applyFont="1" applyBorder="1" applyAlignment="1">
      <alignment vertical="center"/>
    </xf>
    <xf numFmtId="4" fontId="32" fillId="0" borderId="28" xfId="0" applyNumberFormat="1" applyFont="1" applyBorder="1" applyAlignment="1">
      <alignment vertical="center"/>
    </xf>
    <xf numFmtId="4" fontId="32" fillId="0" borderId="26" xfId="0" applyNumberFormat="1" applyFont="1" applyBorder="1" applyAlignment="1">
      <alignment vertical="center"/>
    </xf>
    <xf numFmtId="4" fontId="32" fillId="0" borderId="51" xfId="0" applyNumberFormat="1" applyFont="1" applyBorder="1" applyAlignment="1">
      <alignment vertical="center"/>
    </xf>
    <xf numFmtId="4" fontId="32" fillId="41" borderId="38" xfId="0" applyNumberFormat="1" applyFont="1" applyFill="1" applyBorder="1" applyAlignment="1">
      <alignment vertical="center"/>
    </xf>
    <xf numFmtId="4" fontId="32" fillId="41" borderId="16" xfId="0" applyNumberFormat="1" applyFont="1" applyFill="1" applyBorder="1" applyAlignment="1">
      <alignment vertical="center"/>
    </xf>
    <xf numFmtId="4" fontId="31" fillId="0" borderId="0" xfId="0" applyNumberFormat="1" applyFont="1" applyAlignment="1" applyProtection="1">
      <alignment vertical="center"/>
      <protection locked="0"/>
    </xf>
    <xf numFmtId="4" fontId="32" fillId="42" borderId="52" xfId="0" applyNumberFormat="1" applyFont="1" applyFill="1" applyBorder="1" applyAlignment="1" applyProtection="1">
      <alignment horizontal="center" vertical="center" wrapText="1"/>
      <protection locked="0"/>
    </xf>
    <xf numFmtId="4" fontId="32" fillId="42" borderId="63" xfId="0" applyNumberFormat="1" applyFont="1" applyFill="1" applyBorder="1" applyAlignment="1" applyProtection="1">
      <alignment horizontal="center" vertical="center" wrapText="1"/>
      <protection locked="0"/>
    </xf>
    <xf numFmtId="4" fontId="31" fillId="41" borderId="53" xfId="0" applyNumberFormat="1" applyFont="1" applyFill="1" applyBorder="1" applyAlignment="1" applyProtection="1">
      <alignment horizontal="center" vertical="center" wrapText="1"/>
      <protection locked="0"/>
    </xf>
    <xf numFmtId="4" fontId="31" fillId="41" borderId="52" xfId="0" applyNumberFormat="1" applyFont="1" applyFill="1" applyBorder="1" applyAlignment="1" applyProtection="1">
      <alignment horizontal="center" vertical="center" wrapText="1"/>
      <protection locked="0"/>
    </xf>
    <xf numFmtId="49" fontId="31" fillId="0" borderId="19" xfId="0" applyNumberFormat="1" applyFont="1" applyBorder="1" applyAlignment="1" applyProtection="1">
      <alignment vertical="center"/>
      <protection locked="0"/>
    </xf>
    <xf numFmtId="4" fontId="32" fillId="0" borderId="54" xfId="0" applyNumberFormat="1" applyFont="1" applyBorder="1" applyAlignment="1" applyProtection="1">
      <alignment vertical="center"/>
      <protection locked="0"/>
    </xf>
    <xf numFmtId="4" fontId="32" fillId="0" borderId="19" xfId="0" applyNumberFormat="1" applyFont="1" applyBorder="1" applyAlignment="1" applyProtection="1">
      <alignment vertical="center"/>
      <protection locked="0"/>
    </xf>
    <xf numFmtId="49" fontId="32" fillId="0" borderId="49" xfId="0" applyNumberFormat="1" applyFont="1" applyBorder="1" applyAlignment="1" applyProtection="1">
      <alignment vertical="center"/>
      <protection locked="0"/>
    </xf>
    <xf numFmtId="4" fontId="32" fillId="0" borderId="55" xfId="0" applyNumberFormat="1" applyFont="1" applyBorder="1" applyAlignment="1" applyProtection="1">
      <alignment vertical="center"/>
      <protection locked="0"/>
    </xf>
    <xf numFmtId="4" fontId="32" fillId="0" borderId="49" xfId="0" applyNumberFormat="1" applyFont="1" applyBorder="1" applyAlignment="1" applyProtection="1">
      <alignment vertical="center"/>
      <protection locked="0"/>
    </xf>
    <xf numFmtId="4" fontId="31" fillId="0" borderId="17" xfId="0" applyNumberFormat="1" applyFont="1" applyBorder="1" applyAlignment="1" applyProtection="1">
      <alignment vertical="center"/>
      <protection locked="0"/>
    </xf>
    <xf numFmtId="49" fontId="31" fillId="0" borderId="49" xfId="0" applyNumberFormat="1" applyFont="1" applyBorder="1" applyAlignment="1" applyProtection="1">
      <alignment vertical="center"/>
      <protection locked="0"/>
    </xf>
    <xf numFmtId="4" fontId="32" fillId="0" borderId="56" xfId="0" applyNumberFormat="1" applyFont="1" applyBorder="1" applyAlignment="1">
      <alignment vertical="center"/>
    </xf>
    <xf numFmtId="4" fontId="32" fillId="0" borderId="21" xfId="0" applyNumberFormat="1" applyFont="1" applyBorder="1" applyAlignment="1" applyProtection="1">
      <alignment vertical="center"/>
      <protection locked="0"/>
    </xf>
    <xf numFmtId="4" fontId="31" fillId="0" borderId="56" xfId="0" applyNumberFormat="1" applyFont="1" applyBorder="1" applyAlignment="1">
      <alignment vertical="center"/>
    </xf>
    <xf numFmtId="49" fontId="31" fillId="0" borderId="21" xfId="0" applyNumberFormat="1" applyFont="1" applyBorder="1" applyAlignment="1" applyProtection="1">
      <alignment vertical="center"/>
      <protection locked="0"/>
    </xf>
    <xf numFmtId="4" fontId="32" fillId="42" borderId="57" xfId="0" applyNumberFormat="1" applyFont="1" applyFill="1" applyBorder="1" applyAlignment="1" applyProtection="1">
      <alignment vertical="center"/>
      <protection locked="0"/>
    </xf>
    <xf numFmtId="4" fontId="32" fillId="42" borderId="15" xfId="0" applyNumberFormat="1" applyFont="1" applyFill="1" applyBorder="1" applyAlignment="1" applyProtection="1">
      <alignment vertical="center"/>
      <protection locked="0"/>
    </xf>
    <xf numFmtId="0" fontId="31" fillId="0" borderId="0" xfId="0" applyFont="1" applyAlignment="1" applyProtection="1">
      <alignment horizontal="center" vertical="center"/>
      <protection locked="0"/>
    </xf>
    <xf numFmtId="4" fontId="32" fillId="41" borderId="38" xfId="0" applyNumberFormat="1" applyFont="1" applyFill="1" applyBorder="1" applyAlignment="1" applyProtection="1">
      <alignment horizontal="center" vertical="center" wrapText="1"/>
      <protection locked="0"/>
    </xf>
    <xf numFmtId="4" fontId="32" fillId="42" borderId="15" xfId="0" applyNumberFormat="1" applyFont="1" applyFill="1" applyBorder="1" applyAlignment="1" applyProtection="1">
      <alignment horizontal="center" vertical="center" wrapText="1"/>
      <protection locked="0"/>
    </xf>
    <xf numFmtId="4" fontId="31" fillId="0" borderId="58" xfId="0" applyNumberFormat="1" applyFont="1" applyBorder="1" applyAlignment="1" applyProtection="1">
      <alignment horizontal="right" vertical="center" wrapText="1"/>
      <protection locked="0"/>
    </xf>
    <xf numFmtId="4" fontId="32" fillId="0" borderId="59" xfId="0" applyNumberFormat="1" applyFont="1" applyBorder="1" applyAlignment="1">
      <alignment horizontal="right" vertical="center" wrapText="1"/>
    </xf>
    <xf numFmtId="4" fontId="31" fillId="0" borderId="11" xfId="0" applyNumberFormat="1" applyFont="1" applyBorder="1" applyAlignment="1" applyProtection="1">
      <alignment horizontal="right" vertical="center" wrapText="1"/>
      <protection locked="0"/>
    </xf>
    <xf numFmtId="4" fontId="32" fillId="0" borderId="60" xfId="0" applyNumberFormat="1" applyFont="1" applyBorder="1" applyAlignment="1">
      <alignment horizontal="right" vertical="center" wrapText="1"/>
    </xf>
    <xf numFmtId="4" fontId="31" fillId="0" borderId="31" xfId="0" applyNumberFormat="1" applyFont="1" applyBorder="1" applyAlignment="1" applyProtection="1">
      <alignment horizontal="right" vertical="center" wrapText="1"/>
      <protection locked="0"/>
    </xf>
    <xf numFmtId="4" fontId="32" fillId="0" borderId="61" xfId="0" applyNumberFormat="1" applyFont="1" applyBorder="1" applyAlignment="1">
      <alignment horizontal="right" vertical="center" wrapText="1"/>
    </xf>
    <xf numFmtId="4" fontId="31" fillId="42" borderId="58" xfId="0" applyNumberFormat="1" applyFont="1" applyFill="1" applyBorder="1" applyAlignment="1" applyProtection="1">
      <alignment horizontal="right" vertical="center" wrapText="1"/>
      <protection locked="0"/>
    </xf>
    <xf numFmtId="4" fontId="32" fillId="42" borderId="62" xfId="0" applyNumberFormat="1" applyFont="1" applyFill="1" applyBorder="1" applyAlignment="1">
      <alignment horizontal="right" vertical="center" wrapText="1"/>
    </xf>
    <xf numFmtId="165" fontId="31" fillId="0" borderId="11" xfId="0" applyNumberFormat="1" applyFont="1" applyBorder="1" applyAlignment="1" applyProtection="1">
      <alignment horizontal="right" vertical="center" wrapText="1"/>
      <protection locked="0"/>
    </xf>
    <xf numFmtId="4" fontId="31" fillId="0" borderId="60" xfId="0" applyNumberFormat="1" applyFont="1" applyBorder="1" applyAlignment="1">
      <alignment horizontal="right" vertical="center" wrapText="1"/>
    </xf>
    <xf numFmtId="165" fontId="31" fillId="0" borderId="31" xfId="0" applyNumberFormat="1" applyFont="1" applyBorder="1" applyAlignment="1" applyProtection="1">
      <alignment horizontal="right" vertical="center" wrapText="1"/>
      <protection locked="0"/>
    </xf>
    <xf numFmtId="4" fontId="31" fillId="0" borderId="37" xfId="0" applyNumberFormat="1" applyFont="1" applyBorder="1" applyAlignment="1">
      <alignment horizontal="right" vertical="center" wrapText="1"/>
    </xf>
    <xf numFmtId="4" fontId="32" fillId="41" borderId="34" xfId="0" applyNumberFormat="1" applyFont="1" applyFill="1" applyBorder="1" applyAlignment="1">
      <alignment horizontal="right" vertical="center" wrapText="1"/>
    </xf>
    <xf numFmtId="4" fontId="32" fillId="41" borderId="33" xfId="0" applyNumberFormat="1" applyFont="1" applyFill="1" applyBorder="1" applyAlignment="1">
      <alignment horizontal="right" vertical="center" wrapText="1"/>
    </xf>
    <xf numFmtId="4" fontId="31" fillId="0" borderId="50" xfId="0" applyNumberFormat="1" applyFont="1" applyBorder="1" applyAlignment="1" applyProtection="1">
      <alignment horizontal="right" vertical="center" wrapText="1"/>
      <protection locked="0"/>
    </xf>
    <xf numFmtId="4" fontId="31" fillId="0" borderId="49" xfId="0" applyNumberFormat="1" applyFont="1" applyBorder="1" applyAlignment="1" applyProtection="1">
      <alignment horizontal="right" vertical="center" wrapText="1"/>
      <protection locked="0"/>
    </xf>
    <xf numFmtId="4" fontId="31" fillId="0" borderId="41" xfId="0" applyNumberFormat="1" applyFont="1" applyBorder="1" applyAlignment="1" applyProtection="1">
      <alignment horizontal="right" vertical="center" wrapText="1"/>
      <protection locked="0"/>
    </xf>
    <xf numFmtId="4" fontId="31" fillId="0" borderId="21" xfId="0" applyNumberFormat="1" applyFont="1" applyBorder="1" applyAlignment="1" applyProtection="1">
      <alignment horizontal="right" vertical="center" wrapText="1"/>
      <protection locked="0"/>
    </xf>
    <xf numFmtId="4" fontId="32" fillId="42" borderId="15" xfId="0" applyNumberFormat="1" applyFont="1" applyFill="1" applyBorder="1" applyAlignment="1">
      <alignment horizontal="right" vertical="center" wrapText="1"/>
    </xf>
    <xf numFmtId="4" fontId="32" fillId="41" borderId="16" xfId="0" applyNumberFormat="1" applyFont="1" applyFill="1" applyBorder="1" applyAlignment="1">
      <alignment horizontal="right" vertical="center" wrapText="1"/>
    </xf>
    <xf numFmtId="4" fontId="32" fillId="41" borderId="16" xfId="0" applyNumberFormat="1" applyFont="1" applyFill="1" applyBorder="1" applyAlignment="1">
      <alignment horizontal="center" vertical="center" wrapText="1"/>
    </xf>
    <xf numFmtId="4" fontId="31" fillId="0" borderId="24" xfId="0" applyNumberFormat="1" applyFont="1" applyBorder="1" applyAlignment="1">
      <alignment horizontal="right" vertical="center" wrapText="1"/>
    </xf>
    <xf numFmtId="4" fontId="32" fillId="41" borderId="14" xfId="0" applyNumberFormat="1" applyFont="1" applyFill="1" applyBorder="1" applyAlignment="1">
      <alignment horizontal="right" vertical="center" wrapText="1"/>
    </xf>
    <xf numFmtId="4" fontId="32" fillId="41" borderId="63" xfId="0" applyNumberFormat="1" applyFont="1" applyFill="1" applyBorder="1" applyAlignment="1">
      <alignment horizontal="center" vertical="center"/>
    </xf>
    <xf numFmtId="4" fontId="31" fillId="0" borderId="21" xfId="0" applyNumberFormat="1" applyFont="1" applyBorder="1" applyAlignment="1">
      <alignment horizontal="left" vertical="center" wrapText="1"/>
    </xf>
    <xf numFmtId="4" fontId="31" fillId="0" borderId="49" xfId="0" applyNumberFormat="1" applyFont="1" applyBorder="1" applyAlignment="1">
      <alignment vertical="center"/>
    </xf>
    <xf numFmtId="4" fontId="31" fillId="0" borderId="50" xfId="0" applyNumberFormat="1" applyFont="1" applyBorder="1" applyAlignment="1">
      <alignment vertical="center"/>
    </xf>
    <xf numFmtId="4" fontId="36" fillId="0" borderId="56" xfId="0" applyNumberFormat="1" applyFont="1" applyBorder="1" applyAlignment="1">
      <alignment horizontal="left" vertical="center" wrapText="1"/>
    </xf>
    <xf numFmtId="4" fontId="36" fillId="0" borderId="64" xfId="0" applyNumberFormat="1" applyFont="1" applyBorder="1" applyAlignment="1">
      <alignment horizontal="left" vertical="center" wrapText="1"/>
    </xf>
    <xf numFmtId="4" fontId="31" fillId="0" borderId="17" xfId="0" applyNumberFormat="1" applyFont="1" applyBorder="1" applyAlignment="1">
      <alignment vertical="center"/>
    </xf>
    <xf numFmtId="4" fontId="32" fillId="41" borderId="57" xfId="0" applyNumberFormat="1" applyFont="1" applyFill="1" applyBorder="1" applyAlignment="1">
      <alignment vertical="center"/>
    </xf>
    <xf numFmtId="4" fontId="31" fillId="0" borderId="19" xfId="0" applyNumberFormat="1" applyFont="1" applyBorder="1" applyAlignment="1" applyProtection="1">
      <alignment horizontal="right" vertical="center" wrapText="1"/>
      <protection locked="0"/>
    </xf>
    <xf numFmtId="4" fontId="31" fillId="0" borderId="41" xfId="0" applyNumberFormat="1" applyFont="1" applyBorder="1" applyAlignment="1" applyProtection="1">
      <alignment horizontal="right" vertical="center"/>
      <protection locked="0"/>
    </xf>
    <xf numFmtId="4" fontId="31" fillId="0" borderId="44" xfId="0" applyNumberFormat="1" applyFont="1" applyBorder="1" applyAlignment="1" applyProtection="1">
      <alignment horizontal="right" vertical="center" wrapText="1"/>
      <protection locked="0"/>
    </xf>
    <xf numFmtId="4" fontId="31" fillId="0" borderId="17" xfId="0" applyNumberFormat="1" applyFont="1" applyBorder="1" applyAlignment="1" applyProtection="1">
      <alignment horizontal="right" vertical="center" wrapText="1"/>
      <protection locked="0"/>
    </xf>
    <xf numFmtId="4" fontId="32" fillId="42" borderId="16" xfId="0" applyNumberFormat="1" applyFont="1" applyFill="1" applyBorder="1" applyAlignment="1">
      <alignment horizontal="right" vertical="center"/>
    </xf>
    <xf numFmtId="4" fontId="32" fillId="41" borderId="15" xfId="0" applyNumberFormat="1" applyFont="1" applyFill="1" applyBorder="1" applyAlignment="1">
      <alignment horizontal="right" vertical="center"/>
    </xf>
    <xf numFmtId="4" fontId="32" fillId="0" borderId="0" xfId="0" applyNumberFormat="1" applyFont="1" applyAlignment="1" applyProtection="1">
      <alignment horizontal="justify" vertical="center"/>
      <protection locked="0"/>
    </xf>
    <xf numFmtId="4" fontId="32" fillId="0" borderId="0" xfId="0" applyNumberFormat="1" applyFont="1" applyAlignment="1">
      <alignment horizontal="right" vertical="center"/>
    </xf>
    <xf numFmtId="4" fontId="32" fillId="0" borderId="66" xfId="0" applyNumberFormat="1" applyFont="1" applyBorder="1" applyAlignment="1" applyProtection="1">
      <alignment horizontal="right" vertical="center" wrapText="1"/>
      <protection locked="0"/>
    </xf>
    <xf numFmtId="4" fontId="32" fillId="0" borderId="52" xfId="0" applyNumberFormat="1" applyFont="1" applyBorder="1" applyAlignment="1">
      <alignment horizontal="right" vertical="center" wrapText="1"/>
    </xf>
    <xf numFmtId="165" fontId="31" fillId="0" borderId="58" xfId="0" applyNumberFormat="1" applyFont="1" applyBorder="1" applyAlignment="1" applyProtection="1">
      <alignment horizontal="right" vertical="center" wrapText="1"/>
      <protection locked="0"/>
    </xf>
    <xf numFmtId="165" fontId="31" fillId="0" borderId="28" xfId="0" applyNumberFormat="1" applyFont="1" applyBorder="1" applyAlignment="1" applyProtection="1">
      <alignment horizontal="right" vertical="center" wrapText="1"/>
      <protection locked="0"/>
    </xf>
    <xf numFmtId="165" fontId="31" fillId="0" borderId="27" xfId="0" applyNumberFormat="1" applyFont="1" applyBorder="1" applyAlignment="1" applyProtection="1">
      <alignment horizontal="right" vertical="center" wrapText="1"/>
      <protection locked="0"/>
    </xf>
    <xf numFmtId="165" fontId="31" fillId="0" borderId="22" xfId="0" applyNumberFormat="1" applyFont="1" applyBorder="1" applyAlignment="1" applyProtection="1">
      <alignment horizontal="right" vertical="center" wrapText="1"/>
      <protection locked="0"/>
    </xf>
    <xf numFmtId="4" fontId="32" fillId="0" borderId="0" xfId="0" applyNumberFormat="1" applyFont="1" applyAlignment="1" applyProtection="1">
      <alignment vertical="center"/>
      <protection locked="0"/>
    </xf>
    <xf numFmtId="4" fontId="32" fillId="42" borderId="15" xfId="0" applyNumberFormat="1" applyFont="1" applyFill="1" applyBorder="1" applyAlignment="1">
      <alignment horizontal="right" vertical="center"/>
    </xf>
    <xf numFmtId="4" fontId="32" fillId="0" borderId="50" xfId="0" applyNumberFormat="1" applyFont="1" applyBorder="1" applyAlignment="1" applyProtection="1">
      <alignment horizontal="right" vertical="center"/>
      <protection locked="0"/>
    </xf>
    <xf numFmtId="4" fontId="32" fillId="0" borderId="49" xfId="0" applyNumberFormat="1" applyFont="1" applyBorder="1" applyAlignment="1" applyProtection="1">
      <alignment horizontal="right" vertical="center"/>
      <protection locked="0"/>
    </xf>
    <xf numFmtId="4" fontId="31" fillId="0" borderId="50" xfId="0" applyNumberFormat="1" applyFont="1" applyBorder="1" applyAlignment="1" applyProtection="1">
      <alignment horizontal="right" vertical="center"/>
      <protection locked="0"/>
    </xf>
    <xf numFmtId="4" fontId="31" fillId="0" borderId="49" xfId="0" applyNumberFormat="1" applyFont="1" applyBorder="1" applyAlignment="1" applyProtection="1">
      <alignment horizontal="right" vertical="center"/>
      <protection locked="0"/>
    </xf>
    <xf numFmtId="4" fontId="31" fillId="0" borderId="21" xfId="0" applyNumberFormat="1" applyFont="1" applyBorder="1" applyAlignment="1" applyProtection="1">
      <alignment horizontal="right" vertical="center"/>
      <protection locked="0"/>
    </xf>
    <xf numFmtId="4" fontId="31" fillId="0" borderId="45" xfId="0" applyNumberFormat="1" applyFont="1" applyBorder="1" applyAlignment="1" applyProtection="1">
      <alignment horizontal="right" vertical="center"/>
      <protection locked="0"/>
    </xf>
    <xf numFmtId="4" fontId="31" fillId="0" borderId="44" xfId="0" applyNumberFormat="1" applyFont="1" applyBorder="1" applyAlignment="1" applyProtection="1">
      <alignment horizontal="right" vertical="center"/>
      <protection locked="0"/>
    </xf>
    <xf numFmtId="4" fontId="32" fillId="0" borderId="0" xfId="0" applyNumberFormat="1" applyFont="1" applyAlignment="1">
      <alignment vertical="center"/>
    </xf>
    <xf numFmtId="4" fontId="31" fillId="0" borderId="67" xfId="0" applyNumberFormat="1" applyFont="1" applyBorder="1" applyAlignment="1" applyProtection="1">
      <alignment horizontal="right" vertical="center"/>
      <protection locked="0"/>
    </xf>
    <xf numFmtId="4" fontId="31" fillId="0" borderId="23" xfId="0" applyNumberFormat="1" applyFont="1" applyBorder="1" applyAlignment="1" applyProtection="1">
      <alignment horizontal="right" vertical="center"/>
      <protection locked="0"/>
    </xf>
    <xf numFmtId="4" fontId="32" fillId="42" borderId="16" xfId="0" applyNumberFormat="1" applyFont="1" applyFill="1" applyBorder="1" applyAlignment="1" applyProtection="1">
      <alignment vertical="center"/>
      <protection locked="0"/>
    </xf>
    <xf numFmtId="4" fontId="31" fillId="0" borderId="49" xfId="0" applyNumberFormat="1" applyFont="1" applyBorder="1" applyAlignment="1" applyProtection="1">
      <alignment vertical="center"/>
      <protection locked="0"/>
    </xf>
    <xf numFmtId="4" fontId="32" fillId="0" borderId="28" xfId="0" applyNumberFormat="1" applyFont="1" applyBorder="1" applyAlignment="1" applyProtection="1">
      <alignment vertical="center"/>
      <protection locked="0"/>
    </xf>
    <xf numFmtId="4" fontId="31" fillId="0" borderId="22" xfId="0" applyNumberFormat="1" applyFont="1" applyBorder="1" applyAlignment="1" applyProtection="1">
      <alignment horizontal="right" vertical="center"/>
      <protection locked="0"/>
    </xf>
    <xf numFmtId="4" fontId="32" fillId="42" borderId="15" xfId="0" applyNumberFormat="1" applyFont="1" applyFill="1" applyBorder="1" applyAlignment="1">
      <alignment vertical="center"/>
    </xf>
    <xf numFmtId="4" fontId="31" fillId="0" borderId="0" xfId="0" applyNumberFormat="1" applyFont="1" applyAlignment="1">
      <alignment horizontal="justify" vertical="center"/>
    </xf>
    <xf numFmtId="4" fontId="31" fillId="0" borderId="38" xfId="0" applyNumberFormat="1" applyFont="1" applyBorder="1" applyAlignment="1" applyProtection="1">
      <alignment horizontal="right" vertical="center"/>
      <protection locked="0"/>
    </xf>
    <xf numFmtId="4" fontId="31" fillId="0" borderId="15" xfId="0" applyNumberFormat="1" applyFont="1" applyBorder="1" applyAlignment="1" applyProtection="1">
      <alignment horizontal="right" vertical="center"/>
      <protection locked="0"/>
    </xf>
    <xf numFmtId="4" fontId="31" fillId="42" borderId="35" xfId="0" applyNumberFormat="1" applyFont="1" applyFill="1" applyBorder="1" applyAlignment="1" applyProtection="1">
      <alignment horizontal="center" vertical="center" wrapText="1"/>
      <protection locked="0"/>
    </xf>
    <xf numFmtId="4" fontId="31" fillId="42" borderId="34" xfId="0" applyNumberFormat="1" applyFont="1" applyFill="1" applyBorder="1" applyAlignment="1" applyProtection="1">
      <alignment horizontal="center" vertical="center" wrapText="1"/>
      <protection locked="0"/>
    </xf>
    <xf numFmtId="4" fontId="31" fillId="42" borderId="13" xfId="0" applyNumberFormat="1" applyFont="1" applyFill="1" applyBorder="1" applyAlignment="1" applyProtection="1">
      <alignment horizontal="center" vertical="center" wrapText="1"/>
      <protection locked="0"/>
    </xf>
    <xf numFmtId="4" fontId="31" fillId="42" borderId="15" xfId="0" applyNumberFormat="1" applyFont="1" applyFill="1" applyBorder="1" applyAlignment="1" applyProtection="1">
      <alignment horizontal="center" vertical="center" wrapText="1"/>
      <protection locked="0"/>
    </xf>
    <xf numFmtId="4" fontId="32" fillId="0" borderId="47" xfId="0" applyNumberFormat="1" applyFont="1" applyBorder="1" applyAlignment="1" applyProtection="1">
      <alignment vertical="center" wrapText="1"/>
      <protection locked="0"/>
    </xf>
    <xf numFmtId="4" fontId="32" fillId="0" borderId="68" xfId="0" applyNumberFormat="1" applyFont="1" applyBorder="1" applyAlignment="1" applyProtection="1">
      <alignment vertical="center" wrapText="1"/>
      <protection locked="0"/>
    </xf>
    <xf numFmtId="4" fontId="32" fillId="0" borderId="69" xfId="0" applyNumberFormat="1" applyFont="1" applyBorder="1" applyAlignment="1" applyProtection="1">
      <alignment vertical="center" wrapText="1"/>
      <protection locked="0"/>
    </xf>
    <xf numFmtId="4" fontId="31" fillId="0" borderId="49" xfId="0" applyNumberFormat="1" applyFont="1" applyBorder="1" applyAlignment="1" applyProtection="1">
      <alignment horizontal="left" vertical="center" wrapText="1"/>
      <protection locked="0"/>
    </xf>
    <xf numFmtId="4" fontId="31" fillId="0" borderId="26" xfId="0" applyNumberFormat="1" applyFont="1" applyBorder="1" applyAlignment="1" applyProtection="1">
      <alignment horizontal="right" vertical="center" wrapText="1"/>
      <protection locked="0"/>
    </xf>
    <xf numFmtId="4" fontId="31" fillId="0" borderId="27" xfId="0" applyNumberFormat="1" applyFont="1" applyBorder="1" applyAlignment="1" applyProtection="1">
      <alignment horizontal="right" vertical="center" wrapText="1"/>
      <protection locked="0"/>
    </xf>
    <xf numFmtId="4" fontId="31" fillId="0" borderId="28" xfId="0" applyNumberFormat="1" applyFont="1" applyBorder="1" applyAlignment="1" applyProtection="1">
      <alignment horizontal="right" vertical="center" wrapText="1"/>
      <protection locked="0"/>
    </xf>
    <xf numFmtId="4" fontId="31" fillId="0" borderId="79" xfId="0" applyNumberFormat="1" applyFont="1" applyBorder="1" applyAlignment="1" applyProtection="1">
      <alignment horizontal="right" vertical="center" wrapText="1"/>
      <protection locked="0"/>
    </xf>
    <xf numFmtId="4" fontId="31" fillId="0" borderId="29" xfId="0" applyNumberFormat="1" applyFont="1" applyBorder="1" applyAlignment="1" applyProtection="1">
      <alignment horizontal="right" vertical="center" wrapText="1"/>
      <protection locked="0"/>
    </xf>
    <xf numFmtId="4" fontId="31" fillId="0" borderId="22" xfId="0" applyNumberFormat="1" applyFont="1" applyBorder="1" applyAlignment="1" applyProtection="1">
      <alignment horizontal="right" vertical="center" wrapText="1"/>
      <protection locked="0"/>
    </xf>
    <xf numFmtId="4" fontId="31" fillId="0" borderId="25" xfId="0" applyNumberFormat="1" applyFont="1" applyBorder="1" applyAlignment="1" applyProtection="1">
      <alignment horizontal="right" vertical="center" wrapText="1"/>
      <protection locked="0"/>
    </xf>
    <xf numFmtId="4" fontId="32" fillId="0" borderId="0" xfId="0" applyNumberFormat="1" applyFont="1" applyAlignment="1">
      <alignment horizontal="right" vertical="center" wrapText="1"/>
    </xf>
    <xf numFmtId="4" fontId="32" fillId="0" borderId="0" xfId="0" applyNumberFormat="1" applyFont="1" applyAlignment="1">
      <alignment horizontal="left" vertical="center"/>
    </xf>
    <xf numFmtId="4" fontId="32" fillId="0" borderId="21" xfId="0" applyNumberFormat="1" applyFont="1" applyBorder="1" applyAlignment="1" applyProtection="1">
      <alignment horizontal="right" vertical="center" wrapText="1"/>
      <protection locked="0"/>
    </xf>
    <xf numFmtId="4" fontId="32" fillId="0" borderId="0" xfId="0" applyNumberFormat="1" applyFont="1" applyAlignment="1">
      <alignment horizontal="center" vertical="center"/>
    </xf>
    <xf numFmtId="4" fontId="31" fillId="0" borderId="0" xfId="0" applyNumberFormat="1" applyFont="1" applyAlignment="1">
      <alignment horizontal="right" vertical="center"/>
    </xf>
    <xf numFmtId="4" fontId="32" fillId="0" borderId="21" xfId="0" applyNumberFormat="1" applyFont="1" applyBorder="1" applyAlignment="1">
      <alignment horizontal="right" vertical="center" wrapText="1"/>
    </xf>
    <xf numFmtId="4" fontId="34" fillId="0" borderId="0" xfId="0" applyNumberFormat="1" applyFont="1" applyAlignment="1">
      <alignment horizontal="left" vertical="center"/>
    </xf>
    <xf numFmtId="4" fontId="32" fillId="42" borderId="57" xfId="0" applyNumberFormat="1" applyFont="1" applyFill="1" applyBorder="1" applyAlignment="1">
      <alignment horizontal="left" vertical="center"/>
    </xf>
    <xf numFmtId="4" fontId="32" fillId="42" borderId="38" xfId="0" applyNumberFormat="1" applyFont="1" applyFill="1" applyBorder="1" applyAlignment="1">
      <alignment horizontal="left" vertical="center"/>
    </xf>
    <xf numFmtId="4" fontId="32" fillId="42" borderId="16" xfId="0" applyNumberFormat="1" applyFont="1" applyFill="1" applyBorder="1" applyAlignment="1">
      <alignment horizontal="left" vertical="center"/>
    </xf>
    <xf numFmtId="4" fontId="32" fillId="0" borderId="15" xfId="0" applyNumberFormat="1" applyFont="1" applyBorder="1" applyAlignment="1">
      <alignment vertical="center"/>
    </xf>
    <xf numFmtId="4" fontId="31" fillId="0" borderId="23" xfId="0" applyNumberFormat="1" applyFont="1" applyBorder="1" applyAlignment="1" applyProtection="1">
      <alignment vertical="center"/>
      <protection locked="0"/>
    </xf>
    <xf numFmtId="43" fontId="31" fillId="0" borderId="21" xfId="88" applyFont="1" applyBorder="1" applyAlignment="1" applyProtection="1">
      <alignment vertical="center"/>
      <protection locked="0"/>
    </xf>
    <xf numFmtId="43" fontId="31" fillId="0" borderId="23" xfId="88" applyFont="1" applyBorder="1"/>
    <xf numFmtId="0" fontId="31" fillId="0" borderId="23" xfId="0" applyFont="1" applyBorder="1"/>
    <xf numFmtId="4" fontId="32" fillId="42" borderId="57" xfId="0" applyNumberFormat="1" applyFont="1" applyFill="1" applyBorder="1" applyAlignment="1">
      <alignment horizontal="center" vertical="center"/>
    </xf>
    <xf numFmtId="4" fontId="32" fillId="42" borderId="15" xfId="0" applyNumberFormat="1" applyFont="1" applyFill="1" applyBorder="1" applyAlignment="1">
      <alignment horizontal="center" vertical="center"/>
    </xf>
    <xf numFmtId="4" fontId="31" fillId="0" borderId="63" xfId="0" applyNumberFormat="1" applyFont="1" applyBorder="1" applyAlignment="1">
      <alignment vertical="center"/>
    </xf>
    <xf numFmtId="4" fontId="31" fillId="0" borderId="63" xfId="0" applyNumberFormat="1" applyFont="1" applyBorder="1" applyAlignment="1" applyProtection="1">
      <alignment vertical="center"/>
      <protection locked="0"/>
    </xf>
    <xf numFmtId="4" fontId="31" fillId="0" borderId="13" xfId="0" applyNumberFormat="1" applyFont="1" applyBorder="1" applyAlignment="1" applyProtection="1">
      <alignment vertical="center"/>
      <protection locked="0"/>
    </xf>
    <xf numFmtId="4" fontId="32" fillId="0" borderId="15" xfId="0" applyNumberFormat="1" applyFont="1" applyBorder="1" applyAlignment="1" applyProtection="1">
      <alignment vertical="center"/>
      <protection locked="0"/>
    </xf>
    <xf numFmtId="4" fontId="32" fillId="0" borderId="17" xfId="0" applyNumberFormat="1" applyFont="1" applyBorder="1" applyAlignment="1" applyProtection="1">
      <alignment vertical="center"/>
      <protection locked="0"/>
    </xf>
    <xf numFmtId="4" fontId="32" fillId="0" borderId="18" xfId="0" applyNumberFormat="1" applyFont="1" applyBorder="1" applyAlignment="1" applyProtection="1">
      <alignment vertical="center"/>
      <protection locked="0"/>
    </xf>
    <xf numFmtId="4" fontId="36" fillId="0" borderId="22" xfId="0" applyNumberFormat="1" applyFont="1" applyBorder="1" applyAlignment="1" applyProtection="1">
      <alignment vertical="center"/>
      <protection locked="0"/>
    </xf>
    <xf numFmtId="4" fontId="36" fillId="0" borderId="0" xfId="0" applyNumberFormat="1" applyFont="1" applyAlignment="1" applyProtection="1">
      <alignment vertical="center"/>
      <protection locked="0"/>
    </xf>
    <xf numFmtId="4" fontId="31" fillId="0" borderId="44" xfId="0" applyNumberFormat="1" applyFont="1" applyBorder="1" applyAlignment="1" applyProtection="1">
      <alignment vertical="center"/>
      <protection locked="0"/>
    </xf>
    <xf numFmtId="4" fontId="31" fillId="0" borderId="46" xfId="0" applyNumberFormat="1" applyFont="1" applyBorder="1" applyAlignment="1" applyProtection="1">
      <alignment vertical="center"/>
      <protection locked="0"/>
    </xf>
    <xf numFmtId="4" fontId="31" fillId="0" borderId="15" xfId="0" applyNumberFormat="1" applyFont="1" applyBorder="1" applyAlignment="1" applyProtection="1">
      <alignment vertical="center"/>
      <protection locked="0"/>
    </xf>
    <xf numFmtId="4" fontId="31" fillId="0" borderId="16" xfId="0" applyNumberFormat="1" applyFont="1" applyBorder="1" applyAlignment="1" applyProtection="1">
      <alignment vertical="center"/>
      <protection locked="0"/>
    </xf>
    <xf numFmtId="4" fontId="31" fillId="0" borderId="15" xfId="0" applyNumberFormat="1" applyFont="1" applyBorder="1" applyAlignment="1">
      <alignment vertical="center"/>
    </xf>
    <xf numFmtId="4" fontId="31" fillId="0" borderId="19" xfId="0" applyNumberFormat="1" applyFont="1" applyBorder="1" applyAlignment="1">
      <alignment vertical="center"/>
    </xf>
    <xf numFmtId="4" fontId="32" fillId="41" borderId="15" xfId="0" applyNumberFormat="1" applyFont="1" applyFill="1" applyBorder="1" applyAlignment="1">
      <alignment horizontal="center" vertical="center"/>
    </xf>
    <xf numFmtId="4" fontId="32" fillId="41" borderId="38" xfId="0" applyNumberFormat="1" applyFont="1" applyFill="1" applyBorder="1" applyAlignment="1">
      <alignment horizontal="center" vertical="center"/>
    </xf>
    <xf numFmtId="4" fontId="31" fillId="0" borderId="35" xfId="0" applyNumberFormat="1" applyFont="1" applyBorder="1" applyAlignment="1">
      <alignment vertical="center" wrapText="1"/>
    </xf>
    <xf numFmtId="4" fontId="31" fillId="0" borderId="33" xfId="0" applyNumberFormat="1" applyFont="1" applyBorder="1" applyAlignment="1">
      <alignment vertical="center" wrapText="1"/>
    </xf>
    <xf numFmtId="4" fontId="32" fillId="0" borderId="55" xfId="0" applyNumberFormat="1" applyFont="1" applyBorder="1" applyAlignment="1">
      <alignment horizontal="center" vertical="center"/>
    </xf>
    <xf numFmtId="4" fontId="34" fillId="0" borderId="63" xfId="40" applyNumberFormat="1" applyFont="1" applyBorder="1" applyAlignment="1" applyProtection="1">
      <alignment vertical="center"/>
      <protection locked="0"/>
    </xf>
    <xf numFmtId="4" fontId="34" fillId="0" borderId="14" xfId="40" applyNumberFormat="1" applyFont="1" applyBorder="1" applyAlignment="1" applyProtection="1">
      <alignment vertical="center"/>
      <protection locked="0"/>
    </xf>
    <xf numFmtId="0" fontId="34" fillId="0" borderId="74" xfId="40" applyFont="1" applyBorder="1" applyAlignment="1">
      <alignment horizontal="center" vertical="center"/>
    </xf>
    <xf numFmtId="0" fontId="31" fillId="0" borderId="0" xfId="0" applyFont="1" applyAlignment="1">
      <alignment horizont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168" fontId="0" fillId="0" borderId="0" xfId="0" applyNumberFormat="1" applyAlignment="1">
      <alignment horizontal="center"/>
    </xf>
    <xf numFmtId="0" fontId="0" fillId="0" borderId="154" xfId="0" applyBorder="1" applyAlignment="1">
      <alignment wrapText="1"/>
    </xf>
    <xf numFmtId="0" fontId="1" fillId="0" borderId="77" xfId="0" applyFont="1" applyBorder="1" applyAlignment="1">
      <alignment wrapText="1"/>
    </xf>
    <xf numFmtId="0" fontId="0" fillId="0" borderId="0" xfId="0"/>
    <xf numFmtId="0" fontId="0" fillId="0" borderId="128" xfId="0" applyBorder="1"/>
    <xf numFmtId="0" fontId="47" fillId="0" borderId="135" xfId="0" applyFont="1" applyBorder="1" applyAlignment="1">
      <alignment horizontal="center"/>
    </xf>
    <xf numFmtId="0" fontId="47" fillId="0" borderId="133" xfId="0" applyFont="1" applyBorder="1" applyAlignment="1">
      <alignment horizontal="center"/>
    </xf>
    <xf numFmtId="4" fontId="35" fillId="0" borderId="0" xfId="40" applyNumberFormat="1" applyFont="1" applyAlignment="1">
      <alignment horizontal="center" vertical="center" wrapText="1"/>
    </xf>
    <xf numFmtId="4" fontId="35" fillId="0" borderId="0" xfId="40" applyNumberFormat="1" applyFont="1" applyAlignment="1">
      <alignment horizontal="center" vertical="center"/>
    </xf>
    <xf numFmtId="14" fontId="35" fillId="0" borderId="14" xfId="40" applyNumberFormat="1" applyFont="1" applyBorder="1" applyAlignment="1">
      <alignment wrapText="1"/>
    </xf>
    <xf numFmtId="0" fontId="1" fillId="0" borderId="14" xfId="0" applyFont="1" applyBorder="1" applyAlignment="1">
      <alignment wrapText="1"/>
    </xf>
    <xf numFmtId="0" fontId="1" fillId="0" borderId="14" xfId="0" applyFont="1" applyBorder="1"/>
    <xf numFmtId="4" fontId="35" fillId="0" borderId="82" xfId="40" applyNumberFormat="1" applyFont="1" applyBorder="1" applyAlignment="1">
      <alignment vertical="center" wrapText="1"/>
    </xf>
    <xf numFmtId="0" fontId="1" fillId="0" borderId="24" xfId="0" applyFont="1" applyBorder="1" applyAlignment="1">
      <alignment vertical="center" wrapText="1"/>
    </xf>
    <xf numFmtId="0" fontId="32" fillId="0" borderId="110" xfId="0" applyFont="1" applyBorder="1"/>
    <xf numFmtId="0" fontId="32" fillId="0" borderId="89" xfId="0" applyFont="1" applyBorder="1"/>
    <xf numFmtId="0" fontId="31" fillId="0" borderId="110" xfId="0" applyFont="1" applyBorder="1" applyAlignment="1">
      <alignment horizontal="left" wrapText="1" indent="1"/>
    </xf>
    <xf numFmtId="0" fontId="31" fillId="0" borderId="122" xfId="0" applyFont="1" applyBorder="1" applyAlignment="1">
      <alignment horizontal="left" wrapText="1" indent="1"/>
    </xf>
    <xf numFmtId="0" fontId="32" fillId="43" borderId="52" xfId="0" applyFont="1" applyFill="1" applyBorder="1" applyAlignment="1">
      <alignment horizontal="center" wrapText="1"/>
    </xf>
    <xf numFmtId="0" fontId="31" fillId="0" borderId="49" xfId="0" applyFont="1" applyBorder="1" applyAlignment="1">
      <alignment horizontal="center" wrapText="1"/>
    </xf>
    <xf numFmtId="4" fontId="32" fillId="42" borderId="57" xfId="0" applyNumberFormat="1" applyFont="1" applyFill="1" applyBorder="1" applyAlignment="1" applyProtection="1">
      <alignment horizontal="center" vertical="center" wrapText="1"/>
      <protection locked="0"/>
    </xf>
    <xf numFmtId="0" fontId="31" fillId="0" borderId="16" xfId="0" applyFont="1" applyBorder="1" applyAlignment="1">
      <alignment horizontal="center" vertical="center"/>
    </xf>
    <xf numFmtId="4" fontId="32" fillId="0" borderId="56" xfId="0" applyNumberFormat="1" applyFont="1" applyBorder="1" applyAlignment="1" applyProtection="1">
      <alignment horizontal="justify" vertical="center"/>
      <protection locked="0"/>
    </xf>
    <xf numFmtId="4" fontId="32" fillId="0" borderId="22" xfId="0" applyNumberFormat="1" applyFont="1" applyBorder="1" applyAlignment="1" applyProtection="1">
      <alignment horizontal="justify" vertical="center"/>
      <protection locked="0"/>
    </xf>
    <xf numFmtId="4" fontId="32" fillId="0" borderId="54" xfId="0" applyNumberFormat="1" applyFont="1" applyBorder="1" applyAlignment="1">
      <alignment horizontal="left" vertical="center" wrapText="1"/>
    </xf>
    <xf numFmtId="0" fontId="31" fillId="0" borderId="20" xfId="0" applyFont="1" applyBorder="1" applyAlignment="1">
      <alignment horizontal="left" vertical="center" wrapText="1"/>
    </xf>
    <xf numFmtId="0" fontId="31" fillId="0" borderId="108" xfId="0" applyFont="1" applyBorder="1" applyAlignment="1">
      <alignment horizontal="left" wrapText="1" indent="1"/>
    </xf>
    <xf numFmtId="0" fontId="31" fillId="0" borderId="126" xfId="0" applyFont="1" applyBorder="1" applyAlignment="1">
      <alignment horizontal="left" wrapText="1" indent="1"/>
    </xf>
    <xf numFmtId="4" fontId="32" fillId="0" borderId="65" xfId="0" applyNumberFormat="1" applyFont="1" applyBorder="1" applyAlignment="1" applyProtection="1">
      <alignment horizontal="justify" vertical="center"/>
      <protection locked="0"/>
    </xf>
    <xf numFmtId="4" fontId="32" fillId="0" borderId="46" xfId="0" applyNumberFormat="1" applyFont="1" applyBorder="1" applyAlignment="1" applyProtection="1">
      <alignment horizontal="justify" vertical="center"/>
      <protection locked="0"/>
    </xf>
    <xf numFmtId="4" fontId="34" fillId="0" borderId="0" xfId="0" applyNumberFormat="1" applyFont="1" applyAlignment="1">
      <alignment horizontal="left" vertical="center" wrapText="1"/>
    </xf>
    <xf numFmtId="0" fontId="35" fillId="0" borderId="0" xfId="0" applyFont="1" applyAlignment="1">
      <alignment vertical="center" wrapText="1"/>
    </xf>
    <xf numFmtId="0" fontId="35" fillId="0" borderId="0" xfId="0" applyFont="1" applyAlignment="1">
      <alignment vertical="center"/>
    </xf>
    <xf numFmtId="4" fontId="32" fillId="42" borderId="57" xfId="0" applyNumberFormat="1" applyFont="1" applyFill="1" applyBorder="1" applyAlignment="1" applyProtection="1">
      <alignment vertical="center" wrapText="1"/>
      <protection locked="0"/>
    </xf>
    <xf numFmtId="0" fontId="31" fillId="0" borderId="69" xfId="0" applyFont="1" applyBorder="1" applyAlignment="1">
      <alignment vertical="center"/>
    </xf>
    <xf numFmtId="4" fontId="31" fillId="0" borderId="71" xfId="0" applyNumberFormat="1" applyFont="1" applyBorder="1" applyAlignment="1" applyProtection="1">
      <alignment vertical="center" wrapText="1"/>
      <protection locked="0"/>
    </xf>
    <xf numFmtId="4" fontId="31" fillId="0" borderId="24" xfId="0" applyNumberFormat="1" applyFont="1" applyBorder="1" applyAlignment="1" applyProtection="1">
      <alignment vertical="center" wrapText="1"/>
      <protection locked="0"/>
    </xf>
    <xf numFmtId="0" fontId="31" fillId="0" borderId="124" xfId="0" applyFont="1" applyBorder="1" applyAlignment="1">
      <alignment wrapText="1"/>
    </xf>
    <xf numFmtId="0" fontId="31" fillId="0" borderId="125" xfId="0" applyFont="1" applyBorder="1" applyAlignment="1">
      <alignment wrapText="1"/>
    </xf>
    <xf numFmtId="4" fontId="32" fillId="41" borderId="16" xfId="0" applyNumberFormat="1" applyFont="1" applyFill="1" applyBorder="1" applyAlignment="1" applyProtection="1">
      <alignment vertical="center" wrapText="1"/>
      <protection locked="0"/>
    </xf>
    <xf numFmtId="4" fontId="31" fillId="0" borderId="54" xfId="0" applyNumberFormat="1" applyFont="1" applyBorder="1" applyAlignment="1" applyProtection="1">
      <alignment vertical="center" wrapText="1"/>
      <protection locked="0"/>
    </xf>
    <xf numFmtId="4" fontId="31" fillId="0" borderId="20" xfId="0" applyNumberFormat="1" applyFont="1" applyBorder="1" applyAlignment="1" applyProtection="1">
      <alignment vertical="center" wrapText="1"/>
      <protection locked="0"/>
    </xf>
    <xf numFmtId="4" fontId="31" fillId="0" borderId="56" xfId="0" applyNumberFormat="1" applyFont="1" applyBorder="1" applyAlignment="1" applyProtection="1">
      <alignment vertical="center" wrapText="1"/>
      <protection locked="0"/>
    </xf>
    <xf numFmtId="4" fontId="31" fillId="0" borderId="22" xfId="0" applyNumberFormat="1" applyFont="1" applyBorder="1" applyAlignment="1" applyProtection="1">
      <alignment vertical="center" wrapText="1"/>
      <protection locked="0"/>
    </xf>
    <xf numFmtId="0" fontId="31" fillId="0" borderId="25" xfId="0" applyFont="1" applyBorder="1" applyAlignment="1">
      <alignment vertical="center"/>
    </xf>
    <xf numFmtId="14" fontId="32" fillId="0" borderId="0" xfId="0" applyNumberFormat="1" applyFont="1" applyAlignment="1">
      <alignment horizontal="left" wrapText="1"/>
    </xf>
    <xf numFmtId="0" fontId="32" fillId="0" borderId="0" xfId="0" applyFont="1" applyAlignment="1">
      <alignment horizontal="left" wrapText="1"/>
    </xf>
    <xf numFmtId="4" fontId="31" fillId="0" borderId="55" xfId="0" applyNumberFormat="1" applyFont="1" applyBorder="1" applyAlignment="1" applyProtection="1">
      <alignment horizontal="left" vertical="center" wrapText="1"/>
      <protection locked="0"/>
    </xf>
    <xf numFmtId="4" fontId="31" fillId="0" borderId="50" xfId="0" applyNumberFormat="1" applyFont="1" applyBorder="1" applyAlignment="1" applyProtection="1">
      <alignment horizontal="left" vertical="center" wrapText="1"/>
      <protection locked="0"/>
    </xf>
    <xf numFmtId="4" fontId="31" fillId="0" borderId="28" xfId="0" applyNumberFormat="1" applyFont="1" applyBorder="1" applyAlignment="1" applyProtection="1">
      <alignment horizontal="left" vertical="center" wrapText="1"/>
      <protection locked="0"/>
    </xf>
    <xf numFmtId="4" fontId="31" fillId="0" borderId="56" xfId="0" applyNumberFormat="1" applyFont="1" applyBorder="1" applyAlignment="1" applyProtection="1">
      <alignment horizontal="left" vertical="center" wrapText="1" indent="2"/>
      <protection locked="0"/>
    </xf>
    <xf numFmtId="0" fontId="31" fillId="0" borderId="41" xfId="0" applyFont="1" applyBorder="1" applyAlignment="1">
      <alignment horizontal="left" vertical="center" wrapText="1" indent="2"/>
    </xf>
    <xf numFmtId="0" fontId="31" fillId="0" borderId="22" xfId="0" applyFont="1" applyBorder="1" applyAlignment="1">
      <alignment horizontal="left" vertical="center" wrapText="1" indent="2"/>
    </xf>
    <xf numFmtId="4" fontId="31" fillId="0" borderId="56" xfId="0" applyNumberFormat="1" applyFont="1" applyBorder="1" applyAlignment="1">
      <alignment horizontal="left" vertical="center"/>
    </xf>
    <xf numFmtId="4" fontId="31" fillId="0" borderId="56" xfId="0" applyNumberFormat="1" applyFont="1" applyBorder="1" applyAlignment="1">
      <alignment horizontal="left" vertical="center" wrapText="1"/>
    </xf>
    <xf numFmtId="4" fontId="32" fillId="0" borderId="57" xfId="0" applyNumberFormat="1" applyFont="1" applyBorder="1" applyAlignment="1" applyProtection="1">
      <alignment vertical="center" wrapText="1"/>
      <protection locked="0"/>
    </xf>
    <xf numFmtId="0" fontId="31" fillId="0" borderId="16" xfId="0" applyFont="1" applyBorder="1" applyAlignment="1">
      <alignment vertical="center"/>
    </xf>
    <xf numFmtId="0" fontId="31" fillId="0" borderId="85" xfId="0" applyFont="1" applyBorder="1" applyAlignment="1">
      <alignment vertical="center"/>
    </xf>
    <xf numFmtId="4" fontId="31" fillId="0" borderId="56" xfId="0" applyNumberFormat="1" applyFont="1" applyBorder="1" applyAlignment="1" applyProtection="1">
      <alignment horizontal="left" vertical="center"/>
      <protection locked="0"/>
    </xf>
    <xf numFmtId="4" fontId="31" fillId="0" borderId="22" xfId="0" applyNumberFormat="1" applyFont="1" applyBorder="1" applyAlignment="1" applyProtection="1">
      <alignment horizontal="left" vertical="center"/>
      <protection locked="0"/>
    </xf>
    <xf numFmtId="4" fontId="32" fillId="42" borderId="38" xfId="0" applyNumberFormat="1" applyFont="1" applyFill="1" applyBorder="1" applyAlignment="1" applyProtection="1">
      <alignment horizontal="center" vertical="center" wrapText="1"/>
      <protection locked="0"/>
    </xf>
    <xf numFmtId="4" fontId="32" fillId="42" borderId="16" xfId="0" applyNumberFormat="1" applyFont="1" applyFill="1" applyBorder="1" applyAlignment="1" applyProtection="1">
      <alignment horizontal="center" vertical="center" wrapText="1"/>
      <protection locked="0"/>
    </xf>
    <xf numFmtId="4" fontId="31" fillId="0" borderId="56" xfId="0" applyNumberFormat="1" applyFont="1" applyBorder="1" applyAlignment="1" applyProtection="1">
      <alignment horizontal="justify" vertical="center"/>
      <protection locked="0"/>
    </xf>
    <xf numFmtId="4" fontId="31" fillId="0" borderId="22" xfId="0" applyNumberFormat="1" applyFont="1" applyBorder="1" applyAlignment="1" applyProtection="1">
      <alignment horizontal="justify" vertical="center"/>
      <protection locked="0"/>
    </xf>
    <xf numFmtId="0" fontId="31" fillId="0" borderId="0" xfId="0" applyFont="1" applyAlignment="1">
      <alignment wrapText="1"/>
    </xf>
    <xf numFmtId="0" fontId="31" fillId="0" borderId="0" xfId="0" applyFont="1"/>
    <xf numFmtId="4" fontId="32" fillId="41" borderId="57" xfId="0" applyNumberFormat="1" applyFont="1" applyFill="1" applyBorder="1" applyAlignment="1">
      <alignment horizontal="center" vertical="center" wrapText="1"/>
    </xf>
    <xf numFmtId="0" fontId="31" fillId="0" borderId="16" xfId="0" applyFont="1" applyBorder="1" applyAlignment="1">
      <alignment horizontal="center" vertical="center" wrapText="1"/>
    </xf>
    <xf numFmtId="4" fontId="34" fillId="0" borderId="0" xfId="0" applyNumberFormat="1" applyFont="1" applyAlignment="1" applyProtection="1">
      <alignment horizontal="left" vertical="center" wrapText="1"/>
      <protection locked="0"/>
    </xf>
    <xf numFmtId="0" fontId="35" fillId="0" borderId="0" xfId="0" applyFont="1" applyAlignment="1">
      <alignment horizontal="left" vertical="center"/>
    </xf>
    <xf numFmtId="4" fontId="31" fillId="0" borderId="56" xfId="0" applyNumberFormat="1" applyFont="1" applyBorder="1" applyAlignment="1" applyProtection="1">
      <alignment horizontal="left" vertical="center" indent="1"/>
      <protection locked="0"/>
    </xf>
    <xf numFmtId="4" fontId="31" fillId="0" borderId="22" xfId="0" applyNumberFormat="1" applyFont="1" applyBorder="1" applyAlignment="1" applyProtection="1">
      <alignment horizontal="left" vertical="center" indent="1"/>
      <protection locked="0"/>
    </xf>
    <xf numFmtId="4" fontId="31" fillId="0" borderId="57" xfId="0" applyNumberFormat="1" applyFont="1" applyBorder="1" applyAlignment="1" applyProtection="1">
      <alignment horizontal="left" vertical="center" wrapText="1"/>
      <protection locked="0"/>
    </xf>
    <xf numFmtId="4" fontId="31" fillId="0" borderId="16" xfId="0" applyNumberFormat="1" applyFont="1" applyBorder="1" applyAlignment="1" applyProtection="1">
      <alignment horizontal="left" vertical="center" wrapText="1"/>
      <protection locked="0"/>
    </xf>
    <xf numFmtId="4" fontId="32" fillId="42" borderId="57" xfId="0" applyNumberFormat="1" applyFont="1" applyFill="1" applyBorder="1" applyAlignment="1" applyProtection="1">
      <alignment horizontal="left" vertical="center"/>
      <protection locked="0"/>
    </xf>
    <xf numFmtId="4" fontId="32" fillId="42" borderId="16" xfId="0" applyNumberFormat="1" applyFont="1" applyFill="1" applyBorder="1" applyAlignment="1" applyProtection="1">
      <alignment horizontal="left" vertical="center"/>
      <protection locked="0"/>
    </xf>
    <xf numFmtId="4" fontId="32" fillId="42" borderId="52" xfId="0" applyNumberFormat="1" applyFont="1" applyFill="1" applyBorder="1" applyAlignment="1" applyProtection="1">
      <alignment horizontal="center" vertical="center" wrapText="1"/>
      <protection locked="0"/>
    </xf>
    <xf numFmtId="4" fontId="32" fillId="42" borderId="63" xfId="0" applyNumberFormat="1" applyFont="1" applyFill="1" applyBorder="1" applyAlignment="1" applyProtection="1">
      <alignment horizontal="center" vertical="center" wrapText="1"/>
      <protection locked="0"/>
    </xf>
    <xf numFmtId="4" fontId="31" fillId="0" borderId="56" xfId="0" applyNumberFormat="1" applyFont="1" applyBorder="1" applyAlignment="1" applyProtection="1">
      <alignment vertical="center"/>
      <protection locked="0"/>
    </xf>
    <xf numFmtId="4" fontId="31" fillId="0" borderId="22" xfId="0" applyNumberFormat="1" applyFont="1" applyBorder="1" applyAlignment="1" applyProtection="1">
      <alignment vertical="center"/>
      <protection locked="0"/>
    </xf>
    <xf numFmtId="4" fontId="32" fillId="0" borderId="56" xfId="0" applyNumberFormat="1" applyFont="1" applyBorder="1" applyAlignment="1" applyProtection="1">
      <alignment horizontal="left" vertical="center" wrapText="1"/>
      <protection locked="0"/>
    </xf>
    <xf numFmtId="4" fontId="32" fillId="0" borderId="22" xfId="0" applyNumberFormat="1" applyFont="1" applyBorder="1" applyAlignment="1" applyProtection="1">
      <alignment horizontal="left" vertical="center" wrapText="1"/>
      <protection locked="0"/>
    </xf>
    <xf numFmtId="4" fontId="31" fillId="0" borderId="56" xfId="0" applyNumberFormat="1" applyFont="1" applyBorder="1" applyAlignment="1" applyProtection="1">
      <alignment horizontal="left" vertical="center" wrapText="1"/>
      <protection locked="0"/>
    </xf>
    <xf numFmtId="4" fontId="31" fillId="0" borderId="22" xfId="0" applyNumberFormat="1" applyFont="1" applyBorder="1" applyAlignment="1" applyProtection="1">
      <alignment horizontal="left" vertical="center" wrapText="1"/>
      <protection locked="0"/>
    </xf>
    <xf numFmtId="4" fontId="32" fillId="0" borderId="0" xfId="0" applyNumberFormat="1" applyFont="1" applyAlignment="1" applyProtection="1">
      <alignment horizontal="left" vertical="center"/>
      <protection locked="0"/>
    </xf>
    <xf numFmtId="4" fontId="31" fillId="0" borderId="64" xfId="0" applyNumberFormat="1" applyFont="1" applyBorder="1" applyAlignment="1" applyProtection="1">
      <alignment vertical="center" wrapText="1"/>
      <protection locked="0"/>
    </xf>
    <xf numFmtId="4" fontId="31" fillId="0" borderId="0" xfId="0" applyNumberFormat="1" applyFont="1" applyAlignment="1" applyProtection="1">
      <alignment vertical="center" wrapText="1"/>
      <protection locked="0"/>
    </xf>
    <xf numFmtId="4" fontId="31" fillId="0" borderId="18" xfId="0" applyNumberFormat="1" applyFont="1" applyBorder="1" applyAlignment="1" applyProtection="1">
      <alignment vertical="center" wrapText="1"/>
      <protection locked="0"/>
    </xf>
    <xf numFmtId="4" fontId="31" fillId="0" borderId="54" xfId="0" applyNumberFormat="1" applyFont="1" applyBorder="1" applyAlignment="1" applyProtection="1">
      <alignment vertical="center"/>
      <protection locked="0"/>
    </xf>
    <xf numFmtId="4" fontId="31" fillId="0" borderId="39" xfId="0" applyNumberFormat="1" applyFont="1" applyBorder="1" applyAlignment="1" applyProtection="1">
      <alignment vertical="center"/>
      <protection locked="0"/>
    </xf>
    <xf numFmtId="4" fontId="31" fillId="0" borderId="20" xfId="0" applyNumberFormat="1" applyFont="1" applyBorder="1" applyAlignment="1" applyProtection="1">
      <alignment vertical="center"/>
      <protection locked="0"/>
    </xf>
    <xf numFmtId="4" fontId="32" fillId="0" borderId="71" xfId="0" applyNumberFormat="1" applyFont="1" applyBorder="1" applyAlignment="1" applyProtection="1">
      <alignment horizontal="left" vertical="center" wrapText="1"/>
      <protection locked="0"/>
    </xf>
    <xf numFmtId="4" fontId="32" fillId="0" borderId="24" xfId="0" applyNumberFormat="1" applyFont="1" applyBorder="1" applyAlignment="1" applyProtection="1">
      <alignment horizontal="left" vertical="center" wrapText="1"/>
      <protection locked="0"/>
    </xf>
    <xf numFmtId="4" fontId="31" fillId="0" borderId="56" xfId="0" applyNumberFormat="1" applyFont="1" applyBorder="1" applyAlignment="1" applyProtection="1">
      <alignment horizontal="left" vertical="center" wrapText="1" indent="1"/>
      <protection locked="0"/>
    </xf>
    <xf numFmtId="4" fontId="31" fillId="0" borderId="22" xfId="0" applyNumberFormat="1" applyFont="1" applyBorder="1" applyAlignment="1" applyProtection="1">
      <alignment horizontal="left" vertical="center" wrapText="1" indent="1"/>
      <protection locked="0"/>
    </xf>
    <xf numFmtId="4" fontId="32" fillId="41" borderId="57" xfId="0" applyNumberFormat="1" applyFont="1" applyFill="1" applyBorder="1" applyAlignment="1" applyProtection="1">
      <alignment horizontal="justify" vertical="center" wrapText="1"/>
      <protection locked="0"/>
    </xf>
    <xf numFmtId="4" fontId="32" fillId="41" borderId="16" xfId="0" applyNumberFormat="1" applyFont="1" applyFill="1" applyBorder="1" applyAlignment="1" applyProtection="1">
      <alignment horizontal="justify" vertical="center" wrapText="1"/>
      <protection locked="0"/>
    </xf>
    <xf numFmtId="4" fontId="31" fillId="0" borderId="39" xfId="0" applyNumberFormat="1" applyFont="1" applyBorder="1" applyAlignment="1" applyProtection="1">
      <alignment vertical="center" wrapText="1"/>
      <protection locked="0"/>
    </xf>
    <xf numFmtId="4" fontId="31" fillId="0" borderId="41" xfId="0" applyNumberFormat="1" applyFont="1" applyBorder="1" applyAlignment="1" applyProtection="1">
      <alignment vertical="center" wrapText="1"/>
      <protection locked="0"/>
    </xf>
    <xf numFmtId="4" fontId="32" fillId="42" borderId="38" xfId="0" applyNumberFormat="1" applyFont="1" applyFill="1" applyBorder="1" applyAlignment="1" applyProtection="1">
      <alignment horizontal="left" vertical="center"/>
      <protection locked="0"/>
    </xf>
    <xf numFmtId="4" fontId="32" fillId="42" borderId="57" xfId="0" applyNumberFormat="1" applyFont="1" applyFill="1" applyBorder="1" applyAlignment="1" applyProtection="1">
      <alignment horizontal="center" vertical="center"/>
      <protection locked="0"/>
    </xf>
    <xf numFmtId="4" fontId="32" fillId="42" borderId="38" xfId="0" applyNumberFormat="1" applyFont="1" applyFill="1" applyBorder="1" applyAlignment="1" applyProtection="1">
      <alignment horizontal="center" vertical="center"/>
      <protection locked="0"/>
    </xf>
    <xf numFmtId="4" fontId="32" fillId="42" borderId="16" xfId="0" applyNumberFormat="1" applyFont="1" applyFill="1" applyBorder="1" applyAlignment="1" applyProtection="1">
      <alignment horizontal="center" vertical="center"/>
      <protection locked="0"/>
    </xf>
    <xf numFmtId="4" fontId="31" fillId="0" borderId="55" xfId="0" applyNumberFormat="1" applyFont="1" applyBorder="1" applyAlignment="1" applyProtection="1">
      <alignment vertical="center"/>
      <protection locked="0"/>
    </xf>
    <xf numFmtId="4" fontId="31" fillId="0" borderId="50" xfId="0" applyNumberFormat="1" applyFont="1" applyBorder="1" applyAlignment="1" applyProtection="1">
      <alignment vertical="center"/>
      <protection locked="0"/>
    </xf>
    <xf numFmtId="4" fontId="31" fillId="0" borderId="28" xfId="0" applyNumberFormat="1" applyFont="1" applyBorder="1" applyAlignment="1" applyProtection="1">
      <alignment vertical="center"/>
      <protection locked="0"/>
    </xf>
    <xf numFmtId="4" fontId="31" fillId="0" borderId="41" xfId="0" applyNumberFormat="1" applyFont="1" applyBorder="1" applyAlignment="1" applyProtection="1">
      <alignment vertical="center"/>
      <protection locked="0"/>
    </xf>
    <xf numFmtId="4" fontId="32" fillId="0" borderId="57" xfId="0" applyNumberFormat="1" applyFont="1" applyBorder="1" applyAlignment="1" applyProtection="1">
      <alignment vertical="center"/>
      <protection locked="0"/>
    </xf>
    <xf numFmtId="4" fontId="32" fillId="0" borderId="38" xfId="0" applyNumberFormat="1" applyFont="1" applyBorder="1" applyAlignment="1" applyProtection="1">
      <alignment vertical="center"/>
      <protection locked="0"/>
    </xf>
    <xf numFmtId="4" fontId="32" fillId="0" borderId="16" xfId="0" applyNumberFormat="1" applyFont="1" applyBorder="1" applyAlignment="1" applyProtection="1">
      <alignment vertical="center"/>
      <protection locked="0"/>
    </xf>
    <xf numFmtId="4" fontId="31" fillId="0" borderId="71" xfId="0" applyNumberFormat="1" applyFont="1" applyBorder="1" applyAlignment="1" applyProtection="1">
      <alignment vertical="center"/>
      <protection locked="0"/>
    </xf>
    <xf numFmtId="4" fontId="31" fillId="0" borderId="67" xfId="0" applyNumberFormat="1" applyFont="1" applyBorder="1" applyAlignment="1" applyProtection="1">
      <alignment vertical="center"/>
      <protection locked="0"/>
    </xf>
    <xf numFmtId="4" fontId="31" fillId="0" borderId="24" xfId="0" applyNumberFormat="1" applyFont="1" applyBorder="1" applyAlignment="1" applyProtection="1">
      <alignment vertical="center"/>
      <protection locked="0"/>
    </xf>
    <xf numFmtId="4" fontId="32" fillId="0" borderId="54" xfId="0" applyNumberFormat="1" applyFont="1" applyBorder="1" applyAlignment="1" applyProtection="1">
      <alignment vertical="center" wrapText="1"/>
      <protection locked="0"/>
    </xf>
    <xf numFmtId="4" fontId="32" fillId="0" borderId="39" xfId="0" applyNumberFormat="1" applyFont="1" applyBorder="1" applyAlignment="1" applyProtection="1">
      <alignment vertical="center" wrapText="1"/>
      <protection locked="0"/>
    </xf>
    <xf numFmtId="4" fontId="32" fillId="0" borderId="20" xfId="0" applyNumberFormat="1" applyFont="1" applyBorder="1" applyAlignment="1" applyProtection="1">
      <alignment vertical="center" wrapText="1"/>
      <protection locked="0"/>
    </xf>
    <xf numFmtId="4" fontId="32" fillId="0" borderId="57" xfId="0" applyNumberFormat="1" applyFont="1" applyBorder="1" applyAlignment="1" applyProtection="1">
      <alignment horizontal="left" vertical="center" wrapText="1"/>
      <protection locked="0"/>
    </xf>
    <xf numFmtId="4" fontId="32" fillId="0" borderId="38" xfId="0" applyNumberFormat="1" applyFont="1" applyBorder="1" applyAlignment="1" applyProtection="1">
      <alignment horizontal="left" vertical="center" wrapText="1"/>
      <protection locked="0"/>
    </xf>
    <xf numFmtId="4" fontId="32" fillId="0" borderId="16" xfId="0" applyNumberFormat="1" applyFont="1" applyBorder="1" applyAlignment="1" applyProtection="1">
      <alignment horizontal="left" vertical="center" wrapText="1"/>
      <protection locked="0"/>
    </xf>
    <xf numFmtId="4" fontId="32" fillId="0" borderId="56" xfId="0" applyNumberFormat="1" applyFont="1" applyBorder="1" applyAlignment="1" applyProtection="1">
      <alignment vertical="center" wrapText="1"/>
      <protection locked="0"/>
    </xf>
    <xf numFmtId="4" fontId="32" fillId="0" borderId="41" xfId="0" applyNumberFormat="1" applyFont="1" applyBorder="1" applyAlignment="1" applyProtection="1">
      <alignment vertical="center" wrapText="1"/>
      <protection locked="0"/>
    </xf>
    <xf numFmtId="4" fontId="32" fillId="0" borderId="22" xfId="0" applyNumberFormat="1" applyFont="1" applyBorder="1" applyAlignment="1" applyProtection="1">
      <alignment vertical="center" wrapText="1"/>
      <protection locked="0"/>
    </xf>
    <xf numFmtId="4" fontId="32" fillId="0" borderId="74" xfId="0" applyNumberFormat="1" applyFont="1" applyBorder="1" applyAlignment="1" applyProtection="1">
      <alignment vertical="center" wrapText="1"/>
      <protection locked="0"/>
    </xf>
    <xf numFmtId="4" fontId="32" fillId="0" borderId="14" xfId="0" applyNumberFormat="1" applyFont="1" applyBorder="1" applyAlignment="1" applyProtection="1">
      <alignment vertical="center" wrapText="1"/>
      <protection locked="0"/>
    </xf>
    <xf numFmtId="4" fontId="32" fillId="0" borderId="13" xfId="0" applyNumberFormat="1" applyFont="1" applyBorder="1" applyAlignment="1" applyProtection="1">
      <alignment vertical="center" wrapText="1"/>
      <protection locked="0"/>
    </xf>
    <xf numFmtId="4" fontId="31" fillId="0" borderId="56" xfId="0" applyNumberFormat="1" applyFont="1" applyBorder="1" applyAlignment="1">
      <alignment vertical="center" wrapText="1"/>
    </xf>
    <xf numFmtId="4" fontId="31" fillId="0" borderId="41" xfId="0" applyNumberFormat="1" applyFont="1" applyBorder="1" applyAlignment="1">
      <alignment vertical="center" wrapText="1"/>
    </xf>
    <xf numFmtId="4" fontId="31" fillId="0" borderId="22" xfId="0" applyNumberFormat="1" applyFont="1" applyBorder="1" applyAlignment="1">
      <alignment vertical="center" wrapText="1"/>
    </xf>
    <xf numFmtId="4" fontId="31" fillId="0" borderId="67" xfId="0" applyNumberFormat="1" applyFont="1" applyBorder="1" applyAlignment="1" applyProtection="1">
      <alignment vertical="center" wrapText="1"/>
      <protection locked="0"/>
    </xf>
    <xf numFmtId="4" fontId="32" fillId="42" borderId="57" xfId="0" applyNumberFormat="1" applyFont="1" applyFill="1" applyBorder="1" applyAlignment="1">
      <alignment horizontal="center" vertical="center" wrapText="1"/>
    </xf>
    <xf numFmtId="4" fontId="32" fillId="42" borderId="16" xfId="0" applyNumberFormat="1" applyFont="1" applyFill="1" applyBorder="1" applyAlignment="1">
      <alignment horizontal="center" vertical="center" wrapText="1"/>
    </xf>
    <xf numFmtId="4" fontId="31" fillId="0" borderId="54" xfId="0" applyNumberFormat="1" applyFont="1" applyBorder="1" applyAlignment="1">
      <alignment vertical="center" wrapText="1"/>
    </xf>
    <xf numFmtId="4" fontId="31" fillId="0" borderId="20" xfId="0" applyNumberFormat="1" applyFont="1" applyBorder="1" applyAlignment="1">
      <alignment vertical="center" wrapText="1"/>
    </xf>
    <xf numFmtId="4" fontId="32" fillId="42" borderId="74" xfId="0" applyNumberFormat="1" applyFont="1" applyFill="1" applyBorder="1" applyAlignment="1">
      <alignment horizontal="center" vertical="center"/>
    </xf>
    <xf numFmtId="4" fontId="32" fillId="42" borderId="13" xfId="0" applyNumberFormat="1" applyFont="1" applyFill="1" applyBorder="1" applyAlignment="1">
      <alignment horizontal="center" vertical="center"/>
    </xf>
    <xf numFmtId="4" fontId="32" fillId="42" borderId="57" xfId="0" applyNumberFormat="1" applyFont="1" applyFill="1" applyBorder="1" applyAlignment="1">
      <alignment horizontal="center" vertical="center"/>
    </xf>
    <xf numFmtId="4" fontId="32" fillId="42" borderId="16" xfId="0" applyNumberFormat="1" applyFont="1" applyFill="1" applyBorder="1" applyAlignment="1">
      <alignment horizontal="center" vertical="center"/>
    </xf>
    <xf numFmtId="4" fontId="31" fillId="0" borderId="57" xfId="0" applyNumberFormat="1" applyFont="1" applyBorder="1" applyAlignment="1">
      <alignment horizontal="right" vertical="center"/>
    </xf>
    <xf numFmtId="4" fontId="31" fillId="0" borderId="16" xfId="0" applyNumberFormat="1" applyFont="1" applyBorder="1" applyAlignment="1">
      <alignment horizontal="right" vertical="center"/>
    </xf>
    <xf numFmtId="4" fontId="31" fillId="0" borderId="74" xfId="0" applyNumberFormat="1" applyFont="1" applyBorder="1" applyAlignment="1">
      <alignment horizontal="right" vertical="center"/>
    </xf>
    <xf numFmtId="4" fontId="31" fillId="0" borderId="13" xfId="0" applyNumberFormat="1" applyFont="1" applyBorder="1" applyAlignment="1">
      <alignment horizontal="right" vertical="center"/>
    </xf>
    <xf numFmtId="0" fontId="35" fillId="0" borderId="0" xfId="0" applyFont="1" applyAlignment="1">
      <alignment horizontal="left" vertical="center" wrapText="1"/>
    </xf>
    <xf numFmtId="4" fontId="31" fillId="0" borderId="65" xfId="0" applyNumberFormat="1" applyFont="1" applyBorder="1" applyAlignment="1">
      <alignment vertical="center" wrapText="1"/>
    </xf>
    <xf numFmtId="4" fontId="31" fillId="0" borderId="46" xfId="0" applyNumberFormat="1" applyFont="1" applyBorder="1" applyAlignment="1">
      <alignment vertical="center" wrapText="1"/>
    </xf>
    <xf numFmtId="4" fontId="31" fillId="0" borderId="55" xfId="0" applyNumberFormat="1" applyFont="1" applyBorder="1" applyAlignment="1">
      <alignment vertical="center" wrapText="1"/>
    </xf>
    <xf numFmtId="4" fontId="31" fillId="0" borderId="28" xfId="0" applyNumberFormat="1" applyFont="1" applyBorder="1" applyAlignment="1">
      <alignment vertical="center" wrapText="1"/>
    </xf>
    <xf numFmtId="4" fontId="31" fillId="0" borderId="71" xfId="0" applyNumberFormat="1" applyFont="1" applyBorder="1" applyAlignment="1">
      <alignment vertical="center" wrapText="1"/>
    </xf>
    <xf numFmtId="4" fontId="31" fillId="0" borderId="24" xfId="0" applyNumberFormat="1" applyFont="1" applyBorder="1" applyAlignment="1">
      <alignment vertical="center" wrapText="1"/>
    </xf>
    <xf numFmtId="0" fontId="31" fillId="0" borderId="16" xfId="0" applyFont="1" applyBorder="1" applyAlignment="1">
      <alignment horizontal="right" vertical="center"/>
    </xf>
    <xf numFmtId="4" fontId="32" fillId="0" borderId="57" xfId="0" applyNumberFormat="1" applyFont="1" applyBorder="1" applyAlignment="1">
      <alignment horizontal="center" vertical="center"/>
    </xf>
    <xf numFmtId="4" fontId="32" fillId="0" borderId="16" xfId="0" applyNumberFormat="1" applyFont="1" applyBorder="1" applyAlignment="1">
      <alignment horizontal="center" vertical="center"/>
    </xf>
    <xf numFmtId="4" fontId="31" fillId="0" borderId="0" xfId="0" applyNumberFormat="1" applyFont="1" applyAlignment="1">
      <alignment horizontal="center" vertical="center" wrapText="1"/>
    </xf>
    <xf numFmtId="4" fontId="32" fillId="0" borderId="54" xfId="0" applyNumberFormat="1" applyFont="1" applyBorder="1" applyAlignment="1" applyProtection="1">
      <alignment horizontal="left" vertical="center" wrapText="1"/>
      <protection locked="0"/>
    </xf>
    <xf numFmtId="4" fontId="32" fillId="0" borderId="20" xfId="0" applyNumberFormat="1" applyFont="1" applyBorder="1" applyAlignment="1" applyProtection="1">
      <alignment horizontal="left" vertical="center" wrapText="1"/>
      <protection locked="0"/>
    </xf>
    <xf numFmtId="4" fontId="32" fillId="0" borderId="56" xfId="0" applyNumberFormat="1" applyFont="1" applyBorder="1" applyAlignment="1" applyProtection="1">
      <alignment vertical="center"/>
      <protection locked="0"/>
    </xf>
    <xf numFmtId="4" fontId="32" fillId="0" borderId="22" xfId="0" applyNumberFormat="1" applyFont="1" applyBorder="1" applyAlignment="1" applyProtection="1">
      <alignment vertical="center"/>
      <protection locked="0"/>
    </xf>
    <xf numFmtId="4" fontId="34" fillId="0" borderId="0" xfId="0" applyNumberFormat="1" applyFont="1" applyAlignment="1" applyProtection="1">
      <alignment horizontal="left" vertical="center"/>
      <protection locked="0"/>
    </xf>
    <xf numFmtId="0" fontId="35" fillId="0" borderId="0" xfId="0" applyFont="1"/>
    <xf numFmtId="4" fontId="32" fillId="0" borderId="54" xfId="0" applyNumberFormat="1" applyFont="1" applyBorder="1" applyAlignment="1" applyProtection="1">
      <alignment vertical="center"/>
      <protection locked="0"/>
    </xf>
    <xf numFmtId="4" fontId="32" fillId="0" borderId="20" xfId="0" applyNumberFormat="1" applyFont="1" applyBorder="1" applyAlignment="1" applyProtection="1">
      <alignment vertical="center"/>
      <protection locked="0"/>
    </xf>
    <xf numFmtId="4" fontId="31" fillId="0" borderId="71" xfId="0" applyNumberFormat="1" applyFont="1" applyBorder="1" applyAlignment="1" applyProtection="1">
      <alignment horizontal="left" vertical="center" wrapText="1"/>
      <protection locked="0"/>
    </xf>
    <xf numFmtId="4" fontId="31" fillId="0" borderId="24" xfId="0" applyNumberFormat="1" applyFont="1" applyBorder="1" applyAlignment="1" applyProtection="1">
      <alignment horizontal="left" vertical="center" wrapText="1"/>
      <protection locked="0"/>
    </xf>
    <xf numFmtId="4" fontId="32" fillId="41" borderId="57" xfId="0" applyNumberFormat="1" applyFont="1" applyFill="1" applyBorder="1" applyAlignment="1" applyProtection="1">
      <alignment vertical="center"/>
      <protection locked="0"/>
    </xf>
    <xf numFmtId="4" fontId="32" fillId="41" borderId="16" xfId="0" applyNumberFormat="1" applyFont="1" applyFill="1" applyBorder="1" applyAlignment="1" applyProtection="1">
      <alignment vertical="center"/>
      <protection locked="0"/>
    </xf>
    <xf numFmtId="0" fontId="32" fillId="42" borderId="110" xfId="0" applyFont="1" applyFill="1" applyBorder="1"/>
    <xf numFmtId="0" fontId="32" fillId="42" borderId="89" xfId="0" applyFont="1" applyFill="1" applyBorder="1"/>
    <xf numFmtId="164" fontId="32" fillId="42" borderId="57" xfId="86" applyFont="1" applyFill="1" applyBorder="1" applyAlignment="1" applyProtection="1">
      <alignment horizontal="left" vertical="center" wrapText="1"/>
      <protection locked="0"/>
    </xf>
    <xf numFmtId="164" fontId="32" fillId="42" borderId="38" xfId="86" applyFont="1" applyFill="1" applyBorder="1" applyAlignment="1" applyProtection="1">
      <alignment horizontal="left" vertical="center" wrapText="1"/>
      <protection locked="0"/>
    </xf>
    <xf numFmtId="164" fontId="32" fillId="42" borderId="16" xfId="86" applyFont="1" applyFill="1" applyBorder="1" applyAlignment="1" applyProtection="1">
      <alignment horizontal="left" vertical="center" wrapText="1"/>
      <protection locked="0"/>
    </xf>
    <xf numFmtId="4" fontId="32" fillId="42" borderId="54" xfId="0" applyNumberFormat="1" applyFont="1" applyFill="1" applyBorder="1" applyAlignment="1" applyProtection="1">
      <alignment vertical="center" wrapText="1"/>
      <protection locked="0"/>
    </xf>
    <xf numFmtId="0" fontId="31" fillId="42" borderId="80" xfId="0" applyFont="1" applyFill="1" applyBorder="1" applyAlignment="1">
      <alignment vertical="center"/>
    </xf>
    <xf numFmtId="0" fontId="31" fillId="0" borderId="80" xfId="0" applyFont="1" applyBorder="1" applyAlignment="1">
      <alignment vertical="center"/>
    </xf>
    <xf numFmtId="4" fontId="31" fillId="0" borderId="0" xfId="0" applyNumberFormat="1" applyFont="1" applyAlignment="1">
      <alignment vertical="center"/>
    </xf>
    <xf numFmtId="4" fontId="31" fillId="0" borderId="54" xfId="0" applyNumberFormat="1" applyFont="1" applyBorder="1" applyAlignment="1" applyProtection="1">
      <alignment horizontal="left" vertical="center" wrapText="1"/>
      <protection locked="0"/>
    </xf>
    <xf numFmtId="4" fontId="31" fillId="0" borderId="20" xfId="0" applyNumberFormat="1" applyFont="1" applyBorder="1" applyAlignment="1" applyProtection="1">
      <alignment horizontal="left" vertical="center" wrapText="1"/>
      <protection locked="0"/>
    </xf>
    <xf numFmtId="0" fontId="31" fillId="0" borderId="16" xfId="0" applyFont="1" applyBorder="1" applyAlignment="1">
      <alignment vertical="center" wrapText="1"/>
    </xf>
    <xf numFmtId="4" fontId="31" fillId="0" borderId="54" xfId="0" applyNumberFormat="1" applyFont="1" applyBorder="1" applyAlignment="1">
      <alignment horizontal="left" vertical="center" wrapText="1"/>
    </xf>
    <xf numFmtId="4" fontId="31" fillId="0" borderId="20" xfId="0" applyNumberFormat="1" applyFont="1" applyBorder="1" applyAlignment="1">
      <alignment horizontal="left" vertical="center" wrapText="1"/>
    </xf>
    <xf numFmtId="4" fontId="31" fillId="0" borderId="71" xfId="0" applyNumberFormat="1" applyFont="1" applyBorder="1" applyAlignment="1" applyProtection="1">
      <alignment horizontal="left" vertical="center"/>
      <protection locked="0"/>
    </xf>
    <xf numFmtId="4" fontId="31" fillId="0" borderId="24" xfId="0" applyNumberFormat="1" applyFont="1" applyBorder="1" applyAlignment="1" applyProtection="1">
      <alignment horizontal="left" vertical="center"/>
      <protection locked="0"/>
    </xf>
    <xf numFmtId="4" fontId="32" fillId="41" borderId="57" xfId="0" applyNumberFormat="1" applyFont="1" applyFill="1" applyBorder="1" applyAlignment="1" applyProtection="1">
      <alignment horizontal="justify" vertical="center"/>
      <protection locked="0"/>
    </xf>
    <xf numFmtId="4" fontId="32" fillId="41" borderId="16" xfId="0" applyNumberFormat="1" applyFont="1" applyFill="1" applyBorder="1" applyAlignment="1" applyProtection="1">
      <alignment horizontal="justify" vertical="center"/>
      <protection locked="0"/>
    </xf>
    <xf numFmtId="4" fontId="32" fillId="0" borderId="54" xfId="0" applyNumberFormat="1" applyFont="1" applyBorder="1" applyAlignment="1" applyProtection="1">
      <alignment horizontal="justify" vertical="center"/>
      <protection locked="0"/>
    </xf>
    <xf numFmtId="4" fontId="32" fillId="0" borderId="20" xfId="0" applyNumberFormat="1" applyFont="1" applyBorder="1" applyAlignment="1" applyProtection="1">
      <alignment horizontal="justify" vertical="center"/>
      <protection locked="0"/>
    </xf>
    <xf numFmtId="4" fontId="32" fillId="41" borderId="57" xfId="0" applyNumberFormat="1" applyFont="1" applyFill="1" applyBorder="1" applyAlignment="1" applyProtection="1">
      <alignment horizontal="left" vertical="center" wrapText="1"/>
      <protection locked="0"/>
    </xf>
    <xf numFmtId="0" fontId="31" fillId="0" borderId="16" xfId="0" applyFont="1" applyBorder="1" applyAlignment="1">
      <alignment horizontal="left" vertical="center"/>
    </xf>
    <xf numFmtId="4" fontId="31" fillId="0" borderId="71" xfId="0" applyNumberFormat="1" applyFont="1" applyBorder="1" applyAlignment="1">
      <alignment horizontal="left" vertical="center" wrapText="1"/>
    </xf>
    <xf numFmtId="4" fontId="31" fillId="0" borderId="24" xfId="0" applyNumberFormat="1" applyFont="1" applyBorder="1" applyAlignment="1">
      <alignment horizontal="left" vertical="center" wrapText="1"/>
    </xf>
    <xf numFmtId="0" fontId="31" fillId="0" borderId="38" xfId="0" applyFont="1" applyBorder="1" applyAlignment="1">
      <alignment horizontal="center" vertical="center" wrapText="1"/>
    </xf>
    <xf numFmtId="4" fontId="32" fillId="42" borderId="57" xfId="0" applyNumberFormat="1" applyFont="1" applyFill="1" applyBorder="1" applyAlignment="1">
      <alignment horizontal="left" vertical="center" wrapText="1"/>
    </xf>
    <xf numFmtId="4" fontId="32" fillId="42" borderId="16" xfId="0" applyNumberFormat="1" applyFont="1" applyFill="1" applyBorder="1" applyAlignment="1">
      <alignment horizontal="left" vertical="center" wrapText="1"/>
    </xf>
    <xf numFmtId="4" fontId="32" fillId="41" borderId="57" xfId="0" applyNumberFormat="1" applyFont="1" applyFill="1" applyBorder="1" applyAlignment="1">
      <alignment horizontal="center" vertical="center"/>
    </xf>
    <xf numFmtId="4" fontId="32" fillId="41" borderId="16" xfId="0" applyNumberFormat="1" applyFont="1" applyFill="1" applyBorder="1" applyAlignment="1">
      <alignment horizontal="center" vertical="center"/>
    </xf>
    <xf numFmtId="4" fontId="32" fillId="0" borderId="71" xfId="0" applyNumberFormat="1" applyFont="1" applyBorder="1" applyAlignment="1" applyProtection="1">
      <alignment horizontal="justify" vertical="center"/>
      <protection locked="0"/>
    </xf>
    <xf numFmtId="4" fontId="32" fillId="0" borderId="24" xfId="0" applyNumberFormat="1" applyFont="1" applyBorder="1" applyAlignment="1" applyProtection="1">
      <alignment horizontal="justify" vertical="center"/>
      <protection locked="0"/>
    </xf>
    <xf numFmtId="4" fontId="31" fillId="0" borderId="39" xfId="0" applyNumberFormat="1" applyFont="1" applyBorder="1" applyAlignment="1" applyProtection="1">
      <alignment horizontal="left" vertical="center" wrapText="1"/>
      <protection locked="0"/>
    </xf>
    <xf numFmtId="0" fontId="32" fillId="42" borderId="108" xfId="0" applyFont="1" applyFill="1" applyBorder="1"/>
    <xf numFmtId="0" fontId="32" fillId="42" borderId="121" xfId="0" applyFont="1" applyFill="1" applyBorder="1"/>
    <xf numFmtId="4" fontId="32" fillId="42" borderId="70" xfId="0" applyNumberFormat="1" applyFont="1" applyFill="1" applyBorder="1" applyAlignment="1" applyProtection="1">
      <alignment horizontal="center" vertical="center"/>
      <protection locked="0"/>
    </xf>
    <xf numFmtId="4" fontId="32" fillId="42" borderId="53" xfId="0" applyNumberFormat="1" applyFont="1" applyFill="1" applyBorder="1" applyAlignment="1" applyProtection="1">
      <alignment horizontal="center" vertical="center"/>
      <protection locked="0"/>
    </xf>
    <xf numFmtId="4" fontId="32" fillId="42" borderId="66" xfId="0" applyNumberFormat="1" applyFont="1" applyFill="1" applyBorder="1" applyAlignment="1" applyProtection="1">
      <alignment horizontal="center" vertical="center"/>
      <protection locked="0"/>
    </xf>
    <xf numFmtId="4" fontId="32" fillId="42" borderId="74" xfId="0" applyNumberFormat="1" applyFont="1" applyFill="1" applyBorder="1" applyAlignment="1" applyProtection="1">
      <alignment horizontal="center" vertical="center"/>
      <protection locked="0"/>
    </xf>
    <xf numFmtId="4" fontId="32" fillId="42" borderId="14" xfId="0" applyNumberFormat="1" applyFont="1" applyFill="1" applyBorder="1" applyAlignment="1" applyProtection="1">
      <alignment horizontal="center" vertical="center"/>
      <protection locked="0"/>
    </xf>
    <xf numFmtId="4" fontId="32" fillId="42" borderId="13" xfId="0" applyNumberFormat="1" applyFont="1" applyFill="1" applyBorder="1" applyAlignment="1" applyProtection="1">
      <alignment horizontal="center" vertical="center"/>
      <protection locked="0"/>
    </xf>
    <xf numFmtId="4" fontId="32" fillId="41" borderId="16" xfId="0" applyNumberFormat="1" applyFont="1" applyFill="1" applyBorder="1" applyAlignment="1">
      <alignment horizontal="center" vertical="center" wrapText="1"/>
    </xf>
    <xf numFmtId="0" fontId="31" fillId="0" borderId="110" xfId="0" applyFont="1" applyBorder="1"/>
    <xf numFmtId="0" fontId="31" fillId="0" borderId="89" xfId="0" applyFont="1" applyBorder="1"/>
    <xf numFmtId="0" fontId="34" fillId="0" borderId="0" xfId="0" applyFont="1" applyAlignment="1">
      <alignment horizontal="left" wrapText="1"/>
    </xf>
    <xf numFmtId="0" fontId="35" fillId="0" borderId="0" xfId="0" applyFont="1" applyAlignment="1">
      <alignment horizontal="left"/>
    </xf>
    <xf numFmtId="0" fontId="34" fillId="0" borderId="0" xfId="0" applyFont="1" applyAlignment="1">
      <alignment horizontal="left"/>
    </xf>
    <xf numFmtId="0" fontId="31" fillId="0" borderId="0" xfId="0" applyFont="1" applyAlignment="1">
      <alignment horizontal="left" vertical="center"/>
    </xf>
    <xf numFmtId="4" fontId="32" fillId="41" borderId="52" xfId="0" applyNumberFormat="1" applyFont="1" applyFill="1" applyBorder="1" applyAlignment="1" applyProtection="1">
      <alignment horizontal="center" vertical="center" wrapText="1"/>
      <protection locked="0"/>
    </xf>
    <xf numFmtId="4" fontId="32" fillId="41" borderId="17" xfId="0" applyNumberFormat="1" applyFont="1" applyFill="1" applyBorder="1" applyAlignment="1" applyProtection="1">
      <alignment horizontal="center" vertical="center" wrapText="1"/>
      <protection locked="0"/>
    </xf>
    <xf numFmtId="0" fontId="32" fillId="43" borderId="107" xfId="0" applyFont="1" applyFill="1" applyBorder="1" applyAlignment="1">
      <alignment wrapText="1"/>
    </xf>
    <xf numFmtId="0" fontId="32" fillId="43" borderId="123" xfId="0" applyFont="1" applyFill="1" applyBorder="1" applyAlignment="1">
      <alignment wrapText="1"/>
    </xf>
    <xf numFmtId="0" fontId="32" fillId="43" borderId="54" xfId="0" applyFont="1" applyFill="1" applyBorder="1" applyAlignment="1">
      <alignment horizontal="center" wrapText="1"/>
    </xf>
    <xf numFmtId="0" fontId="32" fillId="43" borderId="39" xfId="0" applyFont="1" applyFill="1" applyBorder="1" applyAlignment="1">
      <alignment horizontal="center" wrapText="1"/>
    </xf>
    <xf numFmtId="0" fontId="32" fillId="43" borderId="20" xfId="0" applyFont="1" applyFill="1" applyBorder="1" applyAlignment="1">
      <alignment horizontal="center" wrapText="1"/>
    </xf>
    <xf numFmtId="0" fontId="31" fillId="0" borderId="118" xfId="0" applyFont="1" applyBorder="1" applyAlignment="1">
      <alignment horizontal="left" wrapText="1" indent="1"/>
    </xf>
    <xf numFmtId="0" fontId="31" fillId="0" borderId="120" xfId="0" applyFont="1" applyBorder="1" applyAlignment="1">
      <alignment horizontal="left" wrapText="1" indent="1"/>
    </xf>
    <xf numFmtId="0" fontId="31" fillId="0" borderId="110" xfId="0" applyFont="1" applyBorder="1" applyAlignment="1">
      <alignment wrapText="1"/>
    </xf>
    <xf numFmtId="0" fontId="31" fillId="0" borderId="122" xfId="0" applyFont="1" applyBorder="1" applyAlignment="1">
      <alignment wrapText="1"/>
    </xf>
    <xf numFmtId="0" fontId="32" fillId="43" borderId="52" xfId="0" applyFont="1" applyFill="1" applyBorder="1" applyAlignment="1">
      <alignment horizontal="center" vertical="center" wrapText="1"/>
    </xf>
    <xf numFmtId="0" fontId="31" fillId="0" borderId="17" xfId="0" applyFont="1" applyBorder="1" applyAlignment="1">
      <alignment horizontal="center" vertical="center" wrapText="1"/>
    </xf>
    <xf numFmtId="0" fontId="31" fillId="0" borderId="94" xfId="0" applyFont="1" applyBorder="1" applyAlignment="1">
      <alignment horizontal="center" vertical="center" wrapText="1"/>
    </xf>
    <xf numFmtId="0" fontId="32" fillId="44" borderId="110" xfId="0" applyFont="1" applyFill="1" applyBorder="1"/>
    <xf numFmtId="0" fontId="32" fillId="44" borderId="89" xfId="0" applyFont="1" applyFill="1" applyBorder="1"/>
    <xf numFmtId="0" fontId="32" fillId="44" borderId="111" xfId="0" applyFont="1" applyFill="1" applyBorder="1"/>
    <xf numFmtId="0" fontId="32" fillId="43" borderId="70" xfId="0" applyFont="1" applyFill="1" applyBorder="1" applyAlignment="1">
      <alignment horizontal="center" vertical="center" wrapText="1"/>
    </xf>
    <xf numFmtId="0" fontId="32" fillId="43" borderId="66" xfId="0" applyFont="1" applyFill="1" applyBorder="1" applyAlignment="1">
      <alignment horizontal="center" vertical="center" wrapText="1"/>
    </xf>
    <xf numFmtId="0" fontId="31" fillId="0" borderId="64" xfId="0" applyFont="1" applyBorder="1" applyAlignment="1">
      <alignment horizontal="center" vertical="center" wrapText="1"/>
    </xf>
    <xf numFmtId="0" fontId="31" fillId="0" borderId="18" xfId="0" applyFont="1" applyBorder="1" applyAlignment="1">
      <alignment horizontal="center" vertical="center" wrapText="1"/>
    </xf>
    <xf numFmtId="0" fontId="31" fillId="0" borderId="118" xfId="0" applyFont="1" applyBorder="1" applyAlignment="1">
      <alignment horizontal="center" vertical="center" wrapText="1"/>
    </xf>
    <xf numFmtId="0" fontId="31" fillId="0" borderId="127" xfId="0" applyFont="1" applyBorder="1" applyAlignment="1">
      <alignment horizontal="center" vertical="center" wrapText="1"/>
    </xf>
    <xf numFmtId="0" fontId="32" fillId="45" borderId="110" xfId="0" applyFont="1" applyFill="1" applyBorder="1"/>
    <xf numFmtId="0" fontId="32" fillId="45" borderId="89" xfId="0" applyFont="1" applyFill="1" applyBorder="1"/>
    <xf numFmtId="0" fontId="31" fillId="0" borderId="113" xfId="0" applyFont="1" applyBorder="1"/>
    <xf numFmtId="0" fontId="31" fillId="0" borderId="114" xfId="0" applyFont="1" applyBorder="1"/>
    <xf numFmtId="0" fontId="32" fillId="0" borderId="111" xfId="0" applyFont="1" applyBorder="1"/>
    <xf numFmtId="0" fontId="31" fillId="0" borderId="14" xfId="0" applyFont="1" applyBorder="1" applyAlignment="1">
      <alignment wrapText="1"/>
    </xf>
    <xf numFmtId="0" fontId="31" fillId="0" borderId="20" xfId="0" applyFont="1" applyBorder="1" applyAlignment="1">
      <alignment vertical="center"/>
    </xf>
    <xf numFmtId="0" fontId="32" fillId="42" borderId="115" xfId="0" applyFont="1" applyFill="1" applyBorder="1" applyAlignment="1">
      <alignment horizontal="center" wrapText="1"/>
    </xf>
    <xf numFmtId="0" fontId="32" fillId="42" borderId="105" xfId="0" applyFont="1" applyFill="1" applyBorder="1" applyAlignment="1">
      <alignment horizontal="center" wrapText="1"/>
    </xf>
    <xf numFmtId="0" fontId="32" fillId="42" borderId="116" xfId="0" applyFont="1" applyFill="1" applyBorder="1" applyAlignment="1">
      <alignment horizontal="center" wrapText="1"/>
    </xf>
    <xf numFmtId="0" fontId="32" fillId="42" borderId="106" xfId="0" applyFont="1" applyFill="1" applyBorder="1" applyAlignment="1">
      <alignment horizontal="center" wrapText="1"/>
    </xf>
    <xf numFmtId="0" fontId="32" fillId="0" borderId="117" xfId="0" applyFont="1" applyBorder="1"/>
    <xf numFmtId="0" fontId="32" fillId="42" borderId="58" xfId="0" applyFont="1" applyFill="1" applyBorder="1" applyAlignment="1">
      <alignment horizontal="center" wrapText="1"/>
    </xf>
    <xf numFmtId="0" fontId="32" fillId="42" borderId="11" xfId="0" applyFont="1" applyFill="1" applyBorder="1" applyAlignment="1">
      <alignment horizontal="center" wrapText="1"/>
    </xf>
    <xf numFmtId="0" fontId="32" fillId="42" borderId="70" xfId="0" applyFont="1" applyFill="1" applyBorder="1" applyAlignment="1">
      <alignment horizontal="center" wrapText="1"/>
    </xf>
    <xf numFmtId="0" fontId="32" fillId="42" borderId="118" xfId="0" applyFont="1" applyFill="1" applyBorder="1" applyAlignment="1">
      <alignment horizontal="center" wrapText="1"/>
    </xf>
    <xf numFmtId="0" fontId="33" fillId="42" borderId="58" xfId="40" applyFont="1" applyFill="1" applyBorder="1" applyAlignment="1">
      <alignment wrapText="1"/>
    </xf>
    <xf numFmtId="0" fontId="33" fillId="42" borderId="11" xfId="40" applyFont="1" applyFill="1" applyBorder="1" applyAlignment="1">
      <alignment wrapText="1"/>
    </xf>
    <xf numFmtId="0" fontId="32" fillId="42" borderId="57" xfId="0" applyFont="1" applyFill="1" applyBorder="1" applyAlignment="1">
      <alignment horizontal="center" wrapText="1"/>
    </xf>
    <xf numFmtId="0" fontId="32" fillId="42" borderId="38" xfId="0" applyFont="1" applyFill="1" applyBorder="1" applyAlignment="1">
      <alignment horizontal="center" wrapText="1"/>
    </xf>
    <xf numFmtId="0" fontId="32" fillId="42" borderId="16" xfId="0" applyFont="1" applyFill="1" applyBorder="1" applyAlignment="1">
      <alignment horizontal="center" wrapText="1"/>
    </xf>
    <xf numFmtId="0" fontId="32" fillId="42" borderId="119" xfId="0" applyFont="1" applyFill="1" applyBorder="1" applyAlignment="1">
      <alignment horizontal="center" wrapText="1"/>
    </xf>
    <xf numFmtId="0" fontId="32" fillId="42" borderId="120" xfId="0" applyFont="1" applyFill="1" applyBorder="1" applyAlignment="1">
      <alignment horizontal="center" wrapText="1"/>
    </xf>
    <xf numFmtId="4" fontId="32" fillId="0" borderId="38" xfId="0" applyNumberFormat="1" applyFont="1" applyBorder="1" applyAlignment="1" applyProtection="1">
      <alignment vertical="center" wrapText="1"/>
      <protection locked="0"/>
    </xf>
    <xf numFmtId="4" fontId="32" fillId="0" borderId="16" xfId="0" applyNumberFormat="1" applyFont="1" applyBorder="1" applyAlignment="1" applyProtection="1">
      <alignment vertical="center" wrapText="1"/>
      <protection locked="0"/>
    </xf>
    <xf numFmtId="4" fontId="36" fillId="0" borderId="56" xfId="0" applyNumberFormat="1" applyFont="1" applyBorder="1" applyAlignment="1" applyProtection="1">
      <alignment horizontal="left" vertical="center" indent="1"/>
      <protection locked="0"/>
    </xf>
    <xf numFmtId="4" fontId="36" fillId="0" borderId="41" xfId="0" applyNumberFormat="1" applyFont="1" applyBorder="1" applyAlignment="1" applyProtection="1">
      <alignment horizontal="left" vertical="center" indent="1"/>
      <protection locked="0"/>
    </xf>
    <xf numFmtId="4" fontId="36" fillId="0" borderId="22" xfId="0" applyNumberFormat="1" applyFont="1" applyBorder="1" applyAlignment="1" applyProtection="1">
      <alignment horizontal="left" vertical="center" indent="1"/>
      <protection locked="0"/>
    </xf>
    <xf numFmtId="4" fontId="32" fillId="41" borderId="57" xfId="0" applyNumberFormat="1" applyFont="1" applyFill="1" applyBorder="1" applyAlignment="1">
      <alignment horizontal="left" vertical="center"/>
    </xf>
    <xf numFmtId="4" fontId="32" fillId="41" borderId="16" xfId="0" applyNumberFormat="1" applyFont="1" applyFill="1" applyBorder="1" applyAlignment="1">
      <alignment horizontal="left" vertical="center"/>
    </xf>
    <xf numFmtId="4" fontId="31" fillId="0" borderId="54" xfId="0" applyNumberFormat="1" applyFont="1" applyBorder="1" applyAlignment="1" applyProtection="1">
      <alignment horizontal="left" vertical="center"/>
      <protection locked="0"/>
    </xf>
    <xf numFmtId="4" fontId="31" fillId="0" borderId="20" xfId="0" applyNumberFormat="1" applyFont="1" applyBorder="1" applyAlignment="1" applyProtection="1">
      <alignment horizontal="left" vertical="center"/>
      <protection locked="0"/>
    </xf>
    <xf numFmtId="4" fontId="32" fillId="41" borderId="63" xfId="0" applyNumberFormat="1" applyFont="1" applyFill="1" applyBorder="1" applyAlignment="1" applyProtection="1">
      <alignment horizontal="center" vertical="center" wrapText="1"/>
      <protection locked="0"/>
    </xf>
    <xf numFmtId="4" fontId="36" fillId="0" borderId="56" xfId="0" applyNumberFormat="1" applyFont="1" applyBorder="1" applyAlignment="1" applyProtection="1">
      <alignment horizontal="left" vertical="center" wrapText="1" indent="1"/>
      <protection locked="0"/>
    </xf>
    <xf numFmtId="4" fontId="36" fillId="0" borderId="41" xfId="0" applyNumberFormat="1" applyFont="1" applyBorder="1" applyAlignment="1" applyProtection="1">
      <alignment horizontal="left" vertical="center" wrapText="1" indent="1"/>
      <protection locked="0"/>
    </xf>
    <xf numFmtId="4" fontId="36" fillId="0" borderId="22" xfId="0" applyNumberFormat="1" applyFont="1" applyBorder="1" applyAlignment="1" applyProtection="1">
      <alignment horizontal="left" vertical="center" wrapText="1" indent="1"/>
      <protection locked="0"/>
    </xf>
    <xf numFmtId="4" fontId="36" fillId="0" borderId="55" xfId="0" applyNumberFormat="1" applyFont="1" applyBorder="1" applyAlignment="1" applyProtection="1">
      <alignment horizontal="left" vertical="center" wrapText="1" indent="1"/>
      <protection locked="0"/>
    </xf>
    <xf numFmtId="4" fontId="36" fillId="0" borderId="50" xfId="0" applyNumberFormat="1" applyFont="1" applyBorder="1" applyAlignment="1" applyProtection="1">
      <alignment horizontal="left" vertical="center" wrapText="1" indent="1"/>
      <protection locked="0"/>
    </xf>
    <xf numFmtId="4" fontId="36" fillId="0" borderId="28" xfId="0" applyNumberFormat="1" applyFont="1" applyBorder="1" applyAlignment="1" applyProtection="1">
      <alignment horizontal="left" vertical="center" wrapText="1" indent="1"/>
      <protection locked="0"/>
    </xf>
    <xf numFmtId="4" fontId="32" fillId="0" borderId="74" xfId="0" applyNumberFormat="1" applyFont="1" applyBorder="1" applyAlignment="1" applyProtection="1">
      <alignment vertical="center"/>
      <protection locked="0"/>
    </xf>
    <xf numFmtId="4" fontId="32" fillId="0" borderId="14" xfId="0" applyNumberFormat="1" applyFont="1" applyBorder="1" applyAlignment="1" applyProtection="1">
      <alignment vertical="center"/>
      <protection locked="0"/>
    </xf>
    <xf numFmtId="4" fontId="32" fillId="0" borderId="13" xfId="0" applyNumberFormat="1" applyFont="1" applyBorder="1" applyAlignment="1" applyProtection="1">
      <alignment vertical="center"/>
      <protection locked="0"/>
    </xf>
    <xf numFmtId="4" fontId="32" fillId="0" borderId="0" xfId="0" applyNumberFormat="1" applyFont="1" applyAlignment="1">
      <alignment horizontal="left" vertical="center"/>
    </xf>
    <xf numFmtId="4" fontId="31" fillId="0" borderId="57" xfId="0" applyNumberFormat="1" applyFont="1" applyBorder="1" applyAlignment="1">
      <alignment vertical="center" wrapText="1"/>
    </xf>
    <xf numFmtId="4" fontId="31" fillId="0" borderId="16" xfId="0" applyNumberFormat="1" applyFont="1" applyBorder="1" applyAlignment="1">
      <alignment vertical="center" wrapText="1"/>
    </xf>
    <xf numFmtId="4" fontId="32" fillId="41" borderId="70" xfId="0" applyNumberFormat="1" applyFont="1" applyFill="1" applyBorder="1" applyAlignment="1">
      <alignment horizontal="center" vertical="center"/>
    </xf>
    <xf numFmtId="4" fontId="32" fillId="41" borderId="53" xfId="0" applyNumberFormat="1" applyFont="1" applyFill="1" applyBorder="1" applyAlignment="1">
      <alignment horizontal="center" vertical="center"/>
    </xf>
    <xf numFmtId="4" fontId="32" fillId="41" borderId="14" xfId="0" applyNumberFormat="1" applyFont="1" applyFill="1" applyBorder="1" applyAlignment="1">
      <alignment horizontal="center" vertical="center"/>
    </xf>
    <xf numFmtId="4" fontId="32" fillId="0" borderId="0" xfId="0" applyNumberFormat="1" applyFont="1" applyAlignment="1">
      <alignment horizontal="left" vertical="center" wrapText="1"/>
    </xf>
    <xf numFmtId="0" fontId="31" fillId="0" borderId="0" xfId="0" applyFont="1" applyAlignment="1">
      <alignment vertical="center" wrapText="1"/>
    </xf>
    <xf numFmtId="4" fontId="32" fillId="42" borderId="83" xfId="0" applyNumberFormat="1" applyFont="1" applyFill="1" applyBorder="1" applyAlignment="1">
      <alignment horizontal="center" vertical="center" wrapText="1"/>
    </xf>
    <xf numFmtId="4" fontId="31" fillId="42" borderId="84" xfId="0" applyNumberFormat="1" applyFont="1" applyFill="1" applyBorder="1" applyAlignment="1">
      <alignment horizontal="center" vertical="center"/>
    </xf>
    <xf numFmtId="4" fontId="31" fillId="42" borderId="59" xfId="0" applyNumberFormat="1" applyFont="1" applyFill="1" applyBorder="1" applyAlignment="1">
      <alignment horizontal="center" vertical="center"/>
    </xf>
    <xf numFmtId="0" fontId="31" fillId="0" borderId="0" xfId="0" applyFont="1" applyAlignment="1">
      <alignment horizontal="center" wrapText="1"/>
    </xf>
    <xf numFmtId="0" fontId="31" fillId="0" borderId="0" xfId="0" applyFont="1" applyAlignment="1">
      <alignment vertical="center"/>
    </xf>
    <xf numFmtId="0" fontId="31" fillId="0" borderId="63" xfId="0" applyFont="1" applyBorder="1" applyAlignment="1">
      <alignment horizontal="center" vertical="center" wrapText="1"/>
    </xf>
    <xf numFmtId="0" fontId="32" fillId="0" borderId="57" xfId="40" applyFont="1" applyBorder="1" applyAlignment="1">
      <alignment vertical="center" wrapText="1"/>
    </xf>
    <xf numFmtId="0" fontId="32" fillId="0" borderId="38" xfId="40" applyFont="1" applyBorder="1" applyAlignment="1">
      <alignment vertical="center" wrapText="1"/>
    </xf>
    <xf numFmtId="0" fontId="32" fillId="0" borderId="16" xfId="40" applyFont="1" applyBorder="1" applyAlignment="1">
      <alignment vertical="center" wrapText="1"/>
    </xf>
    <xf numFmtId="4" fontId="32" fillId="42" borderId="38" xfId="0" applyNumberFormat="1" applyFont="1" applyFill="1" applyBorder="1" applyAlignment="1">
      <alignment horizontal="left" vertical="center" wrapText="1"/>
    </xf>
    <xf numFmtId="14" fontId="31" fillId="0" borderId="0" xfId="0" applyNumberFormat="1" applyFont="1" applyAlignment="1">
      <alignment horizontal="center" wrapText="1"/>
    </xf>
    <xf numFmtId="4" fontId="35" fillId="0" borderId="81" xfId="40" applyNumberFormat="1" applyFont="1" applyBorder="1" applyAlignment="1">
      <alignment vertical="center" wrapText="1"/>
    </xf>
    <xf numFmtId="0" fontId="1" fillId="0" borderId="20" xfId="0" applyFont="1" applyBorder="1" applyAlignment="1">
      <alignment vertical="center" wrapText="1"/>
    </xf>
    <xf numFmtId="4" fontId="35" fillId="0" borderId="40" xfId="40" applyNumberFormat="1" applyFont="1" applyBorder="1" applyAlignment="1">
      <alignment vertical="center" wrapText="1"/>
    </xf>
    <xf numFmtId="0" fontId="1" fillId="0" borderId="22" xfId="0" applyFont="1" applyBorder="1" applyAlignment="1">
      <alignment vertical="center" wrapText="1"/>
    </xf>
    <xf numFmtId="4" fontId="35" fillId="0" borderId="40" xfId="40" applyNumberFormat="1" applyFont="1" applyBorder="1" applyAlignment="1">
      <alignment horizontal="left" vertical="center" wrapText="1"/>
    </xf>
    <xf numFmtId="4" fontId="32" fillId="41" borderId="48" xfId="0" applyNumberFormat="1" applyFont="1" applyFill="1" applyBorder="1" applyAlignment="1">
      <alignment vertical="center"/>
    </xf>
    <xf numFmtId="4" fontId="32" fillId="41" borderId="16" xfId="0" applyNumberFormat="1" applyFont="1" applyFill="1" applyBorder="1" applyAlignment="1">
      <alignment vertical="center"/>
    </xf>
    <xf numFmtId="4" fontId="32" fillId="0" borderId="41" xfId="0" applyNumberFormat="1" applyFont="1" applyBorder="1" applyAlignment="1" applyProtection="1">
      <alignment vertical="center"/>
      <protection locked="0"/>
    </xf>
    <xf numFmtId="0" fontId="31" fillId="0" borderId="0" xfId="42" applyFont="1" applyAlignment="1">
      <alignment horizontal="left" wrapText="1"/>
    </xf>
    <xf numFmtId="0" fontId="31" fillId="0" borderId="0" xfId="0" applyFont="1" applyAlignment="1">
      <alignment horizontal="left" wrapText="1"/>
    </xf>
    <xf numFmtId="0" fontId="31" fillId="42" borderId="74" xfId="0" applyFont="1" applyFill="1" applyBorder="1" applyAlignment="1">
      <alignment horizontal="center" vertical="center"/>
    </xf>
    <xf numFmtId="0" fontId="31" fillId="42" borderId="13" xfId="0" applyFont="1" applyFill="1" applyBorder="1" applyAlignment="1">
      <alignment horizontal="center" vertical="center"/>
    </xf>
    <xf numFmtId="0" fontId="32" fillId="42" borderId="57" xfId="0" applyFont="1" applyFill="1" applyBorder="1" applyAlignment="1">
      <alignment horizontal="center" vertical="center"/>
    </xf>
    <xf numFmtId="0" fontId="32" fillId="42" borderId="38" xfId="0" applyFont="1" applyFill="1" applyBorder="1" applyAlignment="1">
      <alignment horizontal="center" vertical="center"/>
    </xf>
    <xf numFmtId="0" fontId="32" fillId="42" borderId="16" xfId="0" applyFont="1" applyFill="1" applyBorder="1" applyAlignment="1">
      <alignment horizontal="center" vertical="center"/>
    </xf>
    <xf numFmtId="4" fontId="32" fillId="0" borderId="112" xfId="0" applyNumberFormat="1" applyFont="1" applyBorder="1" applyAlignment="1">
      <alignment vertical="center"/>
    </xf>
    <xf numFmtId="4" fontId="32" fillId="0" borderId="111" xfId="0" applyNumberFormat="1" applyFont="1" applyBorder="1" applyAlignment="1">
      <alignment vertical="center"/>
    </xf>
    <xf numFmtId="4" fontId="32" fillId="42" borderId="57" xfId="0" applyNumberFormat="1" applyFont="1" applyFill="1" applyBorder="1" applyAlignment="1" applyProtection="1">
      <alignment vertical="center"/>
      <protection locked="0"/>
    </xf>
    <xf numFmtId="4" fontId="32" fillId="42" borderId="38" xfId="0" applyNumberFormat="1" applyFont="1" applyFill="1" applyBorder="1" applyAlignment="1" applyProtection="1">
      <alignment vertical="center"/>
      <protection locked="0"/>
    </xf>
    <xf numFmtId="4" fontId="32" fillId="42" borderId="16" xfId="0" applyNumberFormat="1" applyFont="1" applyFill="1" applyBorder="1" applyAlignment="1" applyProtection="1">
      <alignment vertical="center"/>
      <protection locked="0"/>
    </xf>
    <xf numFmtId="4" fontId="36" fillId="0" borderId="71" xfId="0" applyNumberFormat="1" applyFont="1" applyBorder="1" applyAlignment="1" applyProtection="1">
      <alignment horizontal="left" vertical="center" wrapText="1" indent="1"/>
      <protection locked="0"/>
    </xf>
    <xf numFmtId="4" fontId="36" fillId="0" borderId="67" xfId="0" applyNumberFormat="1" applyFont="1" applyBorder="1" applyAlignment="1" applyProtection="1">
      <alignment horizontal="left" vertical="center" wrapText="1" indent="1"/>
      <protection locked="0"/>
    </xf>
    <xf numFmtId="4" fontId="36" fillId="0" borderId="24" xfId="0" applyNumberFormat="1" applyFont="1" applyBorder="1" applyAlignment="1" applyProtection="1">
      <alignment horizontal="left" vertical="center" wrapText="1" indent="1"/>
      <protection locked="0"/>
    </xf>
    <xf numFmtId="4" fontId="31" fillId="0" borderId="20" xfId="0" applyNumberFormat="1" applyFont="1" applyBorder="1" applyAlignment="1" applyProtection="1">
      <alignment horizontal="right" vertical="center" wrapText="1"/>
      <protection locked="0"/>
    </xf>
    <xf numFmtId="4" fontId="31" fillId="0" borderId="19" xfId="0" applyNumberFormat="1" applyFont="1" applyBorder="1" applyAlignment="1" applyProtection="1">
      <alignment horizontal="right" vertical="center"/>
      <protection locked="0"/>
    </xf>
  </cellXfs>
  <cellStyles count="90">
    <cellStyle name="Accent1" xfId="1" xr:uid="{00000000-0005-0000-0000-000000000000}"/>
    <cellStyle name="Accent1 - 20%" xfId="2" xr:uid="{00000000-0005-0000-0000-000001000000}"/>
    <cellStyle name="Accent1 - 40%" xfId="3" xr:uid="{00000000-0005-0000-0000-000002000000}"/>
    <cellStyle name="Accent1 - 60%" xfId="4" xr:uid="{00000000-0005-0000-0000-000003000000}"/>
    <cellStyle name="Accent2" xfId="5" xr:uid="{00000000-0005-0000-0000-000004000000}"/>
    <cellStyle name="Accent2 - 20%" xfId="6" xr:uid="{00000000-0005-0000-0000-000005000000}"/>
    <cellStyle name="Accent2 - 40%" xfId="7" xr:uid="{00000000-0005-0000-0000-000006000000}"/>
    <cellStyle name="Accent2 - 60%" xfId="8" xr:uid="{00000000-0005-0000-0000-000007000000}"/>
    <cellStyle name="Accent3" xfId="9" xr:uid="{00000000-0005-0000-0000-000008000000}"/>
    <cellStyle name="Accent3 - 20%" xfId="10" xr:uid="{00000000-0005-0000-0000-000009000000}"/>
    <cellStyle name="Accent3 - 40%" xfId="11" xr:uid="{00000000-0005-0000-0000-00000A000000}"/>
    <cellStyle name="Accent3 - 60%" xfId="12" xr:uid="{00000000-0005-0000-0000-00000B000000}"/>
    <cellStyle name="Accent4" xfId="13" xr:uid="{00000000-0005-0000-0000-00000C000000}"/>
    <cellStyle name="Accent4 - 20%" xfId="14" xr:uid="{00000000-0005-0000-0000-00000D000000}"/>
    <cellStyle name="Accent4 - 40%" xfId="15" xr:uid="{00000000-0005-0000-0000-00000E000000}"/>
    <cellStyle name="Accent4 - 60%" xfId="16" xr:uid="{00000000-0005-0000-0000-00000F000000}"/>
    <cellStyle name="Accent5" xfId="17" xr:uid="{00000000-0005-0000-0000-000010000000}"/>
    <cellStyle name="Accent5 - 20%" xfId="18" xr:uid="{00000000-0005-0000-0000-000011000000}"/>
    <cellStyle name="Accent5 - 40%" xfId="19" xr:uid="{00000000-0005-0000-0000-000012000000}"/>
    <cellStyle name="Accent5 - 60%" xfId="20" xr:uid="{00000000-0005-0000-0000-000013000000}"/>
    <cellStyle name="Accent6" xfId="21" xr:uid="{00000000-0005-0000-0000-000014000000}"/>
    <cellStyle name="Accent6 - 20%" xfId="22" xr:uid="{00000000-0005-0000-0000-000015000000}"/>
    <cellStyle name="Accent6 - 40%" xfId="23" xr:uid="{00000000-0005-0000-0000-000016000000}"/>
    <cellStyle name="Accent6 - 60%" xfId="24" xr:uid="{00000000-0005-0000-0000-000017000000}"/>
    <cellStyle name="Bad" xfId="25" xr:uid="{00000000-0005-0000-0000-000018000000}"/>
    <cellStyle name="Calculation" xfId="26" xr:uid="{00000000-0005-0000-0000-000019000000}"/>
    <cellStyle name="Check Cell" xfId="27" xr:uid="{00000000-0005-0000-0000-00001A000000}"/>
    <cellStyle name="Dziesiętny" xfId="88" builtinId="3"/>
    <cellStyle name="Emphasis 1" xfId="28" xr:uid="{00000000-0005-0000-0000-00001C000000}"/>
    <cellStyle name="Emphasis 2" xfId="29" xr:uid="{00000000-0005-0000-0000-00001D000000}"/>
    <cellStyle name="Emphasis 3" xfId="30" xr:uid="{00000000-0005-0000-0000-00001E000000}"/>
    <cellStyle name="Good" xfId="31" xr:uid="{00000000-0005-0000-0000-00001F000000}"/>
    <cellStyle name="Heading 1" xfId="32" xr:uid="{00000000-0005-0000-0000-000020000000}"/>
    <cellStyle name="Heading 2" xfId="33" xr:uid="{00000000-0005-0000-0000-000021000000}"/>
    <cellStyle name="Heading 3" xfId="34" xr:uid="{00000000-0005-0000-0000-000022000000}"/>
    <cellStyle name="Heading 4" xfId="35" xr:uid="{00000000-0005-0000-0000-000023000000}"/>
    <cellStyle name="Input" xfId="36" xr:uid="{00000000-0005-0000-0000-000024000000}"/>
    <cellStyle name="Linked Cell" xfId="37" xr:uid="{00000000-0005-0000-0000-000025000000}"/>
    <cellStyle name="Neutral" xfId="38" xr:uid="{00000000-0005-0000-0000-000026000000}"/>
    <cellStyle name="Normal 3" xfId="39" xr:uid="{00000000-0005-0000-0000-000027000000}"/>
    <cellStyle name="Normalny" xfId="0" builtinId="0"/>
    <cellStyle name="Normalny 2" xfId="40" xr:uid="{00000000-0005-0000-0000-000029000000}"/>
    <cellStyle name="Normalny 2 2" xfId="89" xr:uid="{1D382D4E-AAAB-4054-9350-50CBB748D3C4}"/>
    <cellStyle name="Normalny 3" xfId="41" xr:uid="{00000000-0005-0000-0000-00002A000000}"/>
    <cellStyle name="Normalny_dzielnice termin spr." xfId="42" xr:uid="{00000000-0005-0000-0000-00002C000000}"/>
    <cellStyle name="Note" xfId="43" xr:uid="{00000000-0005-0000-0000-000031000000}"/>
    <cellStyle name="Output" xfId="44" xr:uid="{00000000-0005-0000-0000-000032000000}"/>
    <cellStyle name="SAPBEXaggData" xfId="45" xr:uid="{00000000-0005-0000-0000-000033000000}"/>
    <cellStyle name="SAPBEXaggDataEmph" xfId="46" xr:uid="{00000000-0005-0000-0000-000034000000}"/>
    <cellStyle name="SAPBEXaggItem" xfId="47" xr:uid="{00000000-0005-0000-0000-000035000000}"/>
    <cellStyle name="SAPBEXaggItemX" xfId="48" xr:uid="{00000000-0005-0000-0000-000036000000}"/>
    <cellStyle name="SAPBEXchaText" xfId="49" xr:uid="{00000000-0005-0000-0000-000037000000}"/>
    <cellStyle name="SAPBEXexcBad7" xfId="50" xr:uid="{00000000-0005-0000-0000-000038000000}"/>
    <cellStyle name="SAPBEXexcBad8" xfId="51" xr:uid="{00000000-0005-0000-0000-000039000000}"/>
    <cellStyle name="SAPBEXexcBad9" xfId="52" xr:uid="{00000000-0005-0000-0000-00003A000000}"/>
    <cellStyle name="SAPBEXexcCritical4" xfId="53" xr:uid="{00000000-0005-0000-0000-00003B000000}"/>
    <cellStyle name="SAPBEXexcCritical5" xfId="54" xr:uid="{00000000-0005-0000-0000-00003C000000}"/>
    <cellStyle name="SAPBEXexcCritical6" xfId="55" xr:uid="{00000000-0005-0000-0000-00003D000000}"/>
    <cellStyle name="SAPBEXexcGood1" xfId="56" xr:uid="{00000000-0005-0000-0000-00003E000000}"/>
    <cellStyle name="SAPBEXexcGood2" xfId="57" xr:uid="{00000000-0005-0000-0000-00003F000000}"/>
    <cellStyle name="SAPBEXexcGood3" xfId="58" xr:uid="{00000000-0005-0000-0000-000040000000}"/>
    <cellStyle name="SAPBEXfilterDrill" xfId="59" xr:uid="{00000000-0005-0000-0000-000041000000}"/>
    <cellStyle name="SAPBEXfilterItem" xfId="60" xr:uid="{00000000-0005-0000-0000-000042000000}"/>
    <cellStyle name="SAPBEXfilterText" xfId="61" xr:uid="{00000000-0005-0000-0000-000043000000}"/>
    <cellStyle name="SAPBEXformats" xfId="62" xr:uid="{00000000-0005-0000-0000-000044000000}"/>
    <cellStyle name="SAPBEXheaderItem" xfId="63" xr:uid="{00000000-0005-0000-0000-000045000000}"/>
    <cellStyle name="SAPBEXheaderText" xfId="64" xr:uid="{00000000-0005-0000-0000-000046000000}"/>
    <cellStyle name="SAPBEXHLevel0" xfId="65" xr:uid="{00000000-0005-0000-0000-000047000000}"/>
    <cellStyle name="SAPBEXHLevel0X" xfId="66" xr:uid="{00000000-0005-0000-0000-000048000000}"/>
    <cellStyle name="SAPBEXHLevel1" xfId="67" xr:uid="{00000000-0005-0000-0000-000049000000}"/>
    <cellStyle name="SAPBEXHLevel1X" xfId="68" xr:uid="{00000000-0005-0000-0000-00004A000000}"/>
    <cellStyle name="SAPBEXHLevel2" xfId="69" xr:uid="{00000000-0005-0000-0000-00004B000000}"/>
    <cellStyle name="SAPBEXHLevel2X" xfId="70" xr:uid="{00000000-0005-0000-0000-00004C000000}"/>
    <cellStyle name="SAPBEXHLevel3" xfId="71" xr:uid="{00000000-0005-0000-0000-00004D000000}"/>
    <cellStyle name="SAPBEXHLevel3X" xfId="72" xr:uid="{00000000-0005-0000-0000-00004E000000}"/>
    <cellStyle name="SAPBEXinputData" xfId="73" xr:uid="{00000000-0005-0000-0000-00004F000000}"/>
    <cellStyle name="SAPBEXresData" xfId="74" xr:uid="{00000000-0005-0000-0000-000050000000}"/>
    <cellStyle name="SAPBEXresDataEmph" xfId="75" xr:uid="{00000000-0005-0000-0000-000051000000}"/>
    <cellStyle name="SAPBEXresItem" xfId="76" xr:uid="{00000000-0005-0000-0000-000052000000}"/>
    <cellStyle name="SAPBEXresItemX" xfId="77" xr:uid="{00000000-0005-0000-0000-000053000000}"/>
    <cellStyle name="SAPBEXstdData" xfId="78" xr:uid="{00000000-0005-0000-0000-000054000000}"/>
    <cellStyle name="SAPBEXstdDataEmph" xfId="79" xr:uid="{00000000-0005-0000-0000-000055000000}"/>
    <cellStyle name="SAPBEXstdItem" xfId="80" xr:uid="{00000000-0005-0000-0000-000056000000}"/>
    <cellStyle name="SAPBEXstdItemX" xfId="81" xr:uid="{00000000-0005-0000-0000-000057000000}"/>
    <cellStyle name="SAPBEXtitle" xfId="82" xr:uid="{00000000-0005-0000-0000-000058000000}"/>
    <cellStyle name="SAPBEXundefined" xfId="83" xr:uid="{00000000-0005-0000-0000-000059000000}"/>
    <cellStyle name="Sheet Title" xfId="84" xr:uid="{00000000-0005-0000-0000-00005A000000}"/>
    <cellStyle name="Total" xfId="85" xr:uid="{00000000-0005-0000-0000-00005B000000}"/>
    <cellStyle name="Walutowy" xfId="86" builtinId="4"/>
    <cellStyle name="Warning Text" xfId="87" xr:uid="{00000000-0005-0000-0000-00005D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3333"/>
      <rgbColor rgb="0099FF99"/>
      <rgbColor rgb="000000FF"/>
      <rgbColor rgb="00FFFF00"/>
      <rgbColor rgb="00FF00FF"/>
      <rgbColor rgb="00CDDEE9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87C7C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D4E2EE"/>
      <rgbColor rgb="00EFF6FB"/>
      <rgbColor rgb="00CCFFCC"/>
      <rgbColor rgb="00F5FF7F"/>
      <rgbColor rgb="00DEEAF2"/>
      <rgbColor rgb="00FFBBBB"/>
      <rgbColor rgb="00CC99FF"/>
      <rgbColor rgb="00FFCC99"/>
      <rgbColor rgb="004D6776"/>
      <rgbColor rgb="0033CCCC"/>
      <rgbColor rgb="0060ED84"/>
      <rgbColor rgb="00FFCC33"/>
      <rgbColor rgb="00FFAB1D"/>
      <rgbColor rgb="00FF8800"/>
      <rgbColor rgb="00C4D9E9"/>
      <rgbColor rgb="00969696"/>
      <rgbColor rgb="00003366"/>
      <rgbColor rgb="005BCB77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133</xdr:row>
      <xdr:rowOff>76200</xdr:rowOff>
    </xdr:from>
    <xdr:to>
      <xdr:col>8</xdr:col>
      <xdr:colOff>1333499</xdr:colOff>
      <xdr:row>146</xdr:row>
      <xdr:rowOff>107156</xdr:rowOff>
    </xdr:to>
    <xdr:cxnSp macro="">
      <xdr:nvCxnSpPr>
        <xdr:cNvPr id="3" name="Łącznik prosty 2" descr="Przekreślona pusta tabela" title="Przekreślona pusta tabela">
          <a:extLst>
            <a:ext uri="{FF2B5EF4-FFF2-40B4-BE49-F238E27FC236}">
              <a16:creationId xmlns:a16="http://schemas.microsoft.com/office/drawing/2014/main" id="{C7F40C0A-D919-4398-A38A-706367C0B286}"/>
            </a:ext>
          </a:extLst>
        </xdr:cNvPr>
        <xdr:cNvCxnSpPr/>
      </xdr:nvCxnSpPr>
      <xdr:spPr>
        <a:xfrm>
          <a:off x="66675" y="28984575"/>
          <a:ext cx="11020424" cy="455533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219</xdr:row>
      <xdr:rowOff>0</xdr:rowOff>
    </xdr:from>
    <xdr:to>
      <xdr:col>4</xdr:col>
      <xdr:colOff>0</xdr:colOff>
      <xdr:row>222</xdr:row>
      <xdr:rowOff>134471</xdr:rowOff>
    </xdr:to>
    <xdr:cxnSp macro="">
      <xdr:nvCxnSpPr>
        <xdr:cNvPr id="5" name="Łącznik prosty 4" descr="Przekreślona pusta tabela" title="Przekreślona pusta tabela">
          <a:extLst>
            <a:ext uri="{FF2B5EF4-FFF2-40B4-BE49-F238E27FC236}">
              <a16:creationId xmlns:a16="http://schemas.microsoft.com/office/drawing/2014/main" id="{BC2CC364-29A6-471F-BE18-285E884511E6}"/>
            </a:ext>
          </a:extLst>
        </xdr:cNvPr>
        <xdr:cNvCxnSpPr/>
      </xdr:nvCxnSpPr>
      <xdr:spPr>
        <a:xfrm>
          <a:off x="0" y="51266912"/>
          <a:ext cx="5334000" cy="963706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228</xdr:row>
      <xdr:rowOff>0</xdr:rowOff>
    </xdr:from>
    <xdr:to>
      <xdr:col>5</xdr:col>
      <xdr:colOff>22412</xdr:colOff>
      <xdr:row>246</xdr:row>
      <xdr:rowOff>0</xdr:rowOff>
    </xdr:to>
    <xdr:cxnSp macro="">
      <xdr:nvCxnSpPr>
        <xdr:cNvPr id="7" name="Łącznik prosty 6" descr="Przekreślona pusta tabela" title="Przekreślona pusta tabela">
          <a:extLst>
            <a:ext uri="{FF2B5EF4-FFF2-40B4-BE49-F238E27FC236}">
              <a16:creationId xmlns:a16="http://schemas.microsoft.com/office/drawing/2014/main" id="{A25A7D63-3AE2-4C4E-A38A-3B43125EDD04}"/>
            </a:ext>
          </a:extLst>
        </xdr:cNvPr>
        <xdr:cNvCxnSpPr/>
      </xdr:nvCxnSpPr>
      <xdr:spPr>
        <a:xfrm>
          <a:off x="0" y="53608941"/>
          <a:ext cx="6667500" cy="3440206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83344</xdr:colOff>
      <xdr:row>250</xdr:row>
      <xdr:rowOff>0</xdr:rowOff>
    </xdr:from>
    <xdr:to>
      <xdr:col>5</xdr:col>
      <xdr:colOff>51127</xdr:colOff>
      <xdr:row>260</xdr:row>
      <xdr:rowOff>145677</xdr:rowOff>
    </xdr:to>
    <xdr:cxnSp macro="">
      <xdr:nvCxnSpPr>
        <xdr:cNvPr id="9" name="Łącznik prosty 8" descr="Przekreślona pusta tabela" title="Przekreślona pusta tabela">
          <a:extLst>
            <a:ext uri="{FF2B5EF4-FFF2-40B4-BE49-F238E27FC236}">
              <a16:creationId xmlns:a16="http://schemas.microsoft.com/office/drawing/2014/main" id="{2655CD7C-B36F-43FD-835A-F207CE53FCFC}"/>
            </a:ext>
          </a:extLst>
        </xdr:cNvPr>
        <xdr:cNvCxnSpPr/>
      </xdr:nvCxnSpPr>
      <xdr:spPr>
        <a:xfrm>
          <a:off x="83344" y="59495531"/>
          <a:ext cx="6611471" cy="262217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364</xdr:row>
      <xdr:rowOff>0</xdr:rowOff>
    </xdr:from>
    <xdr:to>
      <xdr:col>9</xdr:col>
      <xdr:colOff>0</xdr:colOff>
      <xdr:row>383</xdr:row>
      <xdr:rowOff>0</xdr:rowOff>
    </xdr:to>
    <xdr:cxnSp macro="">
      <xdr:nvCxnSpPr>
        <xdr:cNvPr id="11" name="Łącznik prosty 10">
          <a:extLst>
            <a:ext uri="{FF2B5EF4-FFF2-40B4-BE49-F238E27FC236}">
              <a16:creationId xmlns:a16="http://schemas.microsoft.com/office/drawing/2014/main" id="{628C6AA3-ECE5-4295-B6AD-DC025B57C953}"/>
            </a:ext>
          </a:extLst>
        </xdr:cNvPr>
        <xdr:cNvCxnSpPr/>
      </xdr:nvCxnSpPr>
      <xdr:spPr>
        <a:xfrm>
          <a:off x="0" y="83035588"/>
          <a:ext cx="11026588" cy="53340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405</xdr:row>
      <xdr:rowOff>0</xdr:rowOff>
    </xdr:from>
    <xdr:to>
      <xdr:col>3</xdr:col>
      <xdr:colOff>1176617</xdr:colOff>
      <xdr:row>407</xdr:row>
      <xdr:rowOff>134470</xdr:rowOff>
    </xdr:to>
    <xdr:cxnSp macro="">
      <xdr:nvCxnSpPr>
        <xdr:cNvPr id="13" name="Łącznik prosty 12" descr="Przekreślona pusta tabela" title="Przekreślona pusta tabela">
          <a:extLst>
            <a:ext uri="{FF2B5EF4-FFF2-40B4-BE49-F238E27FC236}">
              <a16:creationId xmlns:a16="http://schemas.microsoft.com/office/drawing/2014/main" id="{AEF9F4FD-4E58-4BE4-B068-65DA8EA15FEC}"/>
            </a:ext>
          </a:extLst>
        </xdr:cNvPr>
        <xdr:cNvCxnSpPr/>
      </xdr:nvCxnSpPr>
      <xdr:spPr>
        <a:xfrm>
          <a:off x="0" y="92639029"/>
          <a:ext cx="5311588" cy="47064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413</xdr:row>
      <xdr:rowOff>0</xdr:rowOff>
    </xdr:from>
    <xdr:to>
      <xdr:col>4</xdr:col>
      <xdr:colOff>44824</xdr:colOff>
      <xdr:row>418</xdr:row>
      <xdr:rowOff>134470</xdr:rowOff>
    </xdr:to>
    <xdr:cxnSp macro="">
      <xdr:nvCxnSpPr>
        <xdr:cNvPr id="16" name="Łącznik prosty 15" descr="Przekreślona pusta tabela" title="Przekreślona pusta tabela">
          <a:extLst>
            <a:ext uri="{FF2B5EF4-FFF2-40B4-BE49-F238E27FC236}">
              <a16:creationId xmlns:a16="http://schemas.microsoft.com/office/drawing/2014/main" id="{EA4956FE-10C5-4BD2-BBAA-B8A80C17C37B}"/>
            </a:ext>
          </a:extLst>
        </xdr:cNvPr>
        <xdr:cNvCxnSpPr/>
      </xdr:nvCxnSpPr>
      <xdr:spPr>
        <a:xfrm>
          <a:off x="0" y="94006147"/>
          <a:ext cx="5378824" cy="1120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452</xdr:row>
      <xdr:rowOff>0</xdr:rowOff>
    </xdr:from>
    <xdr:to>
      <xdr:col>4</xdr:col>
      <xdr:colOff>1266265</xdr:colOff>
      <xdr:row>454</xdr:row>
      <xdr:rowOff>201706</xdr:rowOff>
    </xdr:to>
    <xdr:cxnSp macro="">
      <xdr:nvCxnSpPr>
        <xdr:cNvPr id="19" name="Łącznik prosty 18" descr="Przekreślona pusta tabela" title="Przekreślona pusta tabela">
          <a:extLst>
            <a:ext uri="{FF2B5EF4-FFF2-40B4-BE49-F238E27FC236}">
              <a16:creationId xmlns:a16="http://schemas.microsoft.com/office/drawing/2014/main" id="{4633016A-0EC1-42BC-9B63-ADF41243F110}"/>
            </a:ext>
          </a:extLst>
        </xdr:cNvPr>
        <xdr:cNvCxnSpPr/>
      </xdr:nvCxnSpPr>
      <xdr:spPr>
        <a:xfrm>
          <a:off x="0" y="101626147"/>
          <a:ext cx="6600265" cy="122144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6AC884-BF4B-4330-A906-BABF7930FBFB}">
  <dimension ref="B3:O66"/>
  <sheetViews>
    <sheetView workbookViewId="0">
      <selection activeCell="G31" sqref="G31"/>
    </sheetView>
  </sheetViews>
  <sheetFormatPr defaultRowHeight="15" x14ac:dyDescent="0.25"/>
  <cols>
    <col min="3" max="3" width="36.140625" customWidth="1"/>
    <col min="4" max="4" width="20.42578125" style="127" bestFit="1" customWidth="1"/>
    <col min="5" max="5" width="19.7109375" style="114" bestFit="1" customWidth="1"/>
    <col min="7" max="7" width="42.85546875" customWidth="1"/>
    <col min="8" max="8" width="20.42578125" style="114" bestFit="1" customWidth="1"/>
    <col min="9" max="9" width="20.28515625" style="113" customWidth="1"/>
    <col min="10" max="10" width="14.85546875" bestFit="1" customWidth="1"/>
    <col min="11" max="11" width="19.7109375" customWidth="1"/>
    <col min="12" max="12" width="12.85546875" bestFit="1" customWidth="1"/>
    <col min="14" max="14" width="14.85546875" style="115" bestFit="1" customWidth="1"/>
    <col min="15" max="15" width="12.42578125" bestFit="1" customWidth="1"/>
  </cols>
  <sheetData>
    <row r="3" spans="2:12" x14ac:dyDescent="0.25">
      <c r="D3" s="113"/>
    </row>
    <row r="4" spans="2:12" x14ac:dyDescent="0.25">
      <c r="B4" s="116"/>
      <c r="C4" s="117" t="s">
        <v>144</v>
      </c>
      <c r="D4" s="118" t="s">
        <v>192</v>
      </c>
      <c r="E4" s="119" t="s">
        <v>453</v>
      </c>
      <c r="F4" s="116"/>
      <c r="G4" s="117" t="s">
        <v>148</v>
      </c>
      <c r="H4" s="119" t="s">
        <v>192</v>
      </c>
      <c r="I4" s="118" t="s">
        <v>453</v>
      </c>
    </row>
    <row r="5" spans="2:12" x14ac:dyDescent="0.25">
      <c r="B5" s="120" t="s">
        <v>170</v>
      </c>
      <c r="C5" s="120" t="s">
        <v>454</v>
      </c>
      <c r="D5" s="118">
        <f>D6+D7+D17+D18+D22+D23</f>
        <v>446867705.91000009</v>
      </c>
      <c r="E5" s="118">
        <f>E6+E7+E17+E18+E22+E23</f>
        <v>375628840.98999995</v>
      </c>
      <c r="F5" s="120" t="s">
        <v>170</v>
      </c>
      <c r="G5" s="121" t="s">
        <v>455</v>
      </c>
      <c r="H5" s="118">
        <f>H6+H7+H10+H11</f>
        <v>431844328.48000008</v>
      </c>
      <c r="I5" s="118">
        <f>I6+I7+I10+I11</f>
        <v>350092188.94999999</v>
      </c>
    </row>
    <row r="6" spans="2:12" x14ac:dyDescent="0.25">
      <c r="B6" s="120" t="s">
        <v>139</v>
      </c>
      <c r="C6" s="120" t="s">
        <v>157</v>
      </c>
      <c r="D6" s="118">
        <v>0</v>
      </c>
      <c r="E6" s="118">
        <v>25830</v>
      </c>
      <c r="F6" s="120" t="s">
        <v>139</v>
      </c>
      <c r="G6" s="121" t="s">
        <v>456</v>
      </c>
      <c r="H6" s="118">
        <v>446251401.98000008</v>
      </c>
      <c r="I6" s="118">
        <v>403850410.26999998</v>
      </c>
    </row>
    <row r="7" spans="2:12" x14ac:dyDescent="0.25">
      <c r="B7" s="120" t="s">
        <v>143</v>
      </c>
      <c r="C7" s="120" t="s">
        <v>344</v>
      </c>
      <c r="D7" s="118">
        <f>D8+D15+D16</f>
        <v>415951896.69000006</v>
      </c>
      <c r="E7" s="118">
        <f>E8+E15+E16</f>
        <v>350255132.16999996</v>
      </c>
      <c r="F7" s="120" t="s">
        <v>143</v>
      </c>
      <c r="G7" s="121" t="s">
        <v>457</v>
      </c>
      <c r="H7" s="118">
        <f>H8+H9</f>
        <v>-14407073.5</v>
      </c>
      <c r="I7" s="118">
        <f>I8+I9</f>
        <v>-53758221.32</v>
      </c>
    </row>
    <row r="8" spans="2:12" x14ac:dyDescent="0.25">
      <c r="B8" s="120" t="s">
        <v>127</v>
      </c>
      <c r="C8" s="120" t="s">
        <v>458</v>
      </c>
      <c r="D8" s="118">
        <f>D9+D11+D12+D13+D14</f>
        <v>329328528.01000005</v>
      </c>
      <c r="E8" s="118">
        <f>E9+E11+E12+E13+E14</f>
        <v>347641918.42999995</v>
      </c>
      <c r="F8" s="116" t="s">
        <v>127</v>
      </c>
      <c r="G8" s="122" t="s">
        <v>459</v>
      </c>
      <c r="H8" s="118"/>
      <c r="I8" s="118"/>
      <c r="K8" s="123"/>
    </row>
    <row r="9" spans="2:12" x14ac:dyDescent="0.25">
      <c r="B9" s="116" t="s">
        <v>460</v>
      </c>
      <c r="C9" s="116" t="s">
        <v>24</v>
      </c>
      <c r="D9" s="118">
        <v>244700025.75</v>
      </c>
      <c r="E9" s="118">
        <v>236838156.66</v>
      </c>
      <c r="F9" s="116" t="s">
        <v>128</v>
      </c>
      <c r="G9" s="122" t="s">
        <v>461</v>
      </c>
      <c r="H9" s="118">
        <v>-14407073.5</v>
      </c>
      <c r="I9" s="118">
        <v>-53758221.32</v>
      </c>
    </row>
    <row r="10" spans="2:12" ht="51.75" x14ac:dyDescent="0.25">
      <c r="B10" s="116" t="s">
        <v>462</v>
      </c>
      <c r="C10" s="122" t="s">
        <v>463</v>
      </c>
      <c r="D10" s="118">
        <v>3369883.87</v>
      </c>
      <c r="E10" s="118">
        <v>3483393.04</v>
      </c>
      <c r="F10" s="120" t="s">
        <v>175</v>
      </c>
      <c r="G10" s="121" t="s">
        <v>464</v>
      </c>
      <c r="H10" s="118"/>
      <c r="I10" s="118"/>
    </row>
    <row r="11" spans="2:12" ht="26.25" x14ac:dyDescent="0.25">
      <c r="B11" s="116" t="s">
        <v>465</v>
      </c>
      <c r="C11" s="122" t="s">
        <v>466</v>
      </c>
      <c r="D11" s="118">
        <v>66296420.469999999</v>
      </c>
      <c r="E11" s="118">
        <v>92464425.379999995</v>
      </c>
      <c r="F11" s="120" t="s">
        <v>173</v>
      </c>
      <c r="G11" s="121" t="s">
        <v>467</v>
      </c>
      <c r="H11" s="118"/>
      <c r="I11" s="118"/>
    </row>
    <row r="12" spans="2:12" x14ac:dyDescent="0.25">
      <c r="B12" s="116" t="s">
        <v>468</v>
      </c>
      <c r="C12" s="122" t="s">
        <v>158</v>
      </c>
      <c r="D12" s="118">
        <v>60181.120000000003</v>
      </c>
      <c r="E12" s="118">
        <v>40800.26</v>
      </c>
      <c r="F12" s="120" t="s">
        <v>174</v>
      </c>
      <c r="G12" s="121" t="s">
        <v>469</v>
      </c>
      <c r="H12" s="118"/>
      <c r="I12" s="118"/>
    </row>
    <row r="13" spans="2:12" x14ac:dyDescent="0.25">
      <c r="B13" s="116" t="s">
        <v>470</v>
      </c>
      <c r="C13" s="122" t="s">
        <v>159</v>
      </c>
      <c r="D13" s="118">
        <v>1422.37</v>
      </c>
      <c r="E13" s="118">
        <v>681.5</v>
      </c>
      <c r="F13" s="120" t="s">
        <v>471</v>
      </c>
      <c r="G13" s="121" t="s">
        <v>472</v>
      </c>
      <c r="H13" s="118"/>
      <c r="I13" s="118"/>
    </row>
    <row r="14" spans="2:12" x14ac:dyDescent="0.25">
      <c r="B14" s="116" t="s">
        <v>473</v>
      </c>
      <c r="C14" s="122" t="s">
        <v>160</v>
      </c>
      <c r="D14" s="118">
        <v>18270478.300000001</v>
      </c>
      <c r="E14" s="118">
        <v>18297854.629999999</v>
      </c>
      <c r="F14" s="120" t="s">
        <v>185</v>
      </c>
      <c r="G14" s="121" t="s">
        <v>474</v>
      </c>
      <c r="H14" s="118">
        <f>H15+H16+H27+H28</f>
        <v>20690673.469999999</v>
      </c>
      <c r="I14" s="118">
        <f>I15+I16+I27+I28</f>
        <v>31284203.030000001</v>
      </c>
      <c r="J14" s="123"/>
      <c r="L14" s="123"/>
    </row>
    <row r="15" spans="2:12" x14ac:dyDescent="0.25">
      <c r="B15" s="120" t="s">
        <v>128</v>
      </c>
      <c r="C15" s="121" t="s">
        <v>161</v>
      </c>
      <c r="D15" s="118">
        <v>86623368.680000007</v>
      </c>
      <c r="E15" s="118">
        <v>2613213.7400000002</v>
      </c>
      <c r="F15" s="120" t="s">
        <v>139</v>
      </c>
      <c r="G15" s="121" t="s">
        <v>447</v>
      </c>
      <c r="H15" s="118">
        <v>35608</v>
      </c>
      <c r="I15" s="118">
        <v>34495.25</v>
      </c>
    </row>
    <row r="16" spans="2:12" ht="30" x14ac:dyDescent="0.25">
      <c r="B16" s="120" t="s">
        <v>129</v>
      </c>
      <c r="C16" s="121" t="s">
        <v>475</v>
      </c>
      <c r="D16" s="124"/>
      <c r="E16" s="119"/>
      <c r="F16" s="120" t="s">
        <v>143</v>
      </c>
      <c r="G16" s="121" t="s">
        <v>448</v>
      </c>
      <c r="H16" s="118">
        <f>H17+H18+H19+H20+H21+H22+H23+H24</f>
        <v>7475365.6500000004</v>
      </c>
      <c r="I16" s="118">
        <f>I17+I18+I19+I20+I21+I22+I23+I24</f>
        <v>7046563.96</v>
      </c>
    </row>
    <row r="17" spans="2:15" x14ac:dyDescent="0.25">
      <c r="B17" s="120" t="s">
        <v>175</v>
      </c>
      <c r="C17" s="121" t="s">
        <v>476</v>
      </c>
      <c r="D17" s="118">
        <v>30915809.219999999</v>
      </c>
      <c r="E17" s="119">
        <v>25347878.82</v>
      </c>
      <c r="F17" s="116" t="s">
        <v>127</v>
      </c>
      <c r="G17" s="122" t="s">
        <v>155</v>
      </c>
      <c r="H17" s="118">
        <v>195333.62</v>
      </c>
      <c r="I17" s="118">
        <v>226437.35</v>
      </c>
      <c r="J17" s="123"/>
    </row>
    <row r="18" spans="2:15" x14ac:dyDescent="0.25">
      <c r="B18" s="120" t="s">
        <v>173</v>
      </c>
      <c r="C18" s="121" t="s">
        <v>290</v>
      </c>
      <c r="D18" s="124">
        <f>D19+D20+D21</f>
        <v>0</v>
      </c>
      <c r="E18" s="119">
        <f>E19+E20+E21</f>
        <v>0</v>
      </c>
      <c r="F18" s="116" t="s">
        <v>128</v>
      </c>
      <c r="G18" s="122" t="s">
        <v>147</v>
      </c>
      <c r="H18" s="118">
        <v>81698</v>
      </c>
      <c r="I18" s="118">
        <v>102705</v>
      </c>
      <c r="J18" s="123"/>
      <c r="O18" s="115"/>
    </row>
    <row r="19" spans="2:15" ht="26.25" x14ac:dyDescent="0.25">
      <c r="B19" s="116" t="s">
        <v>127</v>
      </c>
      <c r="C19" s="122" t="s">
        <v>64</v>
      </c>
      <c r="D19" s="124"/>
      <c r="E19" s="119"/>
      <c r="F19" s="116" t="s">
        <v>129</v>
      </c>
      <c r="G19" s="122" t="s">
        <v>117</v>
      </c>
      <c r="H19" s="118">
        <v>551812.37</v>
      </c>
      <c r="I19" s="118">
        <v>633791.93999999994</v>
      </c>
    </row>
    <row r="20" spans="2:15" x14ac:dyDescent="0.25">
      <c r="B20" s="116" t="s">
        <v>128</v>
      </c>
      <c r="C20" s="122" t="s">
        <v>110</v>
      </c>
      <c r="D20" s="124"/>
      <c r="E20" s="119"/>
      <c r="F20" s="116" t="s">
        <v>130</v>
      </c>
      <c r="G20" s="122" t="s">
        <v>149</v>
      </c>
      <c r="H20" s="118">
        <v>946691.71</v>
      </c>
      <c r="I20" s="118">
        <v>1077296.04</v>
      </c>
    </row>
    <row r="21" spans="2:15" x14ac:dyDescent="0.25">
      <c r="B21" s="116" t="s">
        <v>129</v>
      </c>
      <c r="C21" s="122" t="s">
        <v>40</v>
      </c>
      <c r="D21" s="124"/>
      <c r="E21" s="119"/>
      <c r="F21" s="116" t="s">
        <v>132</v>
      </c>
      <c r="G21" s="122" t="s">
        <v>150</v>
      </c>
      <c r="H21" s="125">
        <v>4469080.6100000003</v>
      </c>
      <c r="I21" s="125">
        <v>3749250.27</v>
      </c>
    </row>
    <row r="22" spans="2:15" ht="26.25" x14ac:dyDescent="0.25">
      <c r="B22" s="120" t="s">
        <v>177</v>
      </c>
      <c r="C22" s="121" t="s">
        <v>135</v>
      </c>
      <c r="D22" s="118"/>
      <c r="E22" s="119"/>
      <c r="F22" s="116" t="s">
        <v>141</v>
      </c>
      <c r="G22" s="122" t="s">
        <v>477</v>
      </c>
      <c r="H22" s="118">
        <v>1230749.3400000001</v>
      </c>
      <c r="I22" s="118">
        <v>1257083.3600000001</v>
      </c>
    </row>
    <row r="23" spans="2:15" ht="30" x14ac:dyDescent="0.25">
      <c r="B23" s="120" t="s">
        <v>78</v>
      </c>
      <c r="C23" s="121" t="s">
        <v>394</v>
      </c>
      <c r="D23" s="118"/>
      <c r="E23" s="119"/>
      <c r="F23" s="116" t="s">
        <v>142</v>
      </c>
      <c r="G23" s="122" t="s">
        <v>74</v>
      </c>
      <c r="H23" s="118"/>
      <c r="I23" s="118"/>
    </row>
    <row r="24" spans="2:15" x14ac:dyDescent="0.25">
      <c r="B24" s="120" t="s">
        <v>174</v>
      </c>
      <c r="C24" s="121" t="s">
        <v>478</v>
      </c>
      <c r="D24" s="118">
        <f>D25+D30+D36+D44</f>
        <v>5667296.04</v>
      </c>
      <c r="E24" s="119">
        <f>E25+E30+E36+E44</f>
        <v>5747550.9900000002</v>
      </c>
      <c r="F24" s="116" t="s">
        <v>114</v>
      </c>
      <c r="G24" s="122" t="s">
        <v>479</v>
      </c>
      <c r="H24" s="118">
        <f>H25</f>
        <v>0</v>
      </c>
      <c r="I24" s="118">
        <f>I25</f>
        <v>0</v>
      </c>
      <c r="J24" s="123"/>
    </row>
    <row r="25" spans="2:15" x14ac:dyDescent="0.25">
      <c r="B25" s="120" t="s">
        <v>139</v>
      </c>
      <c r="C25" s="121" t="s">
        <v>480</v>
      </c>
      <c r="D25" s="118">
        <f>D26+D27+D28+D29</f>
        <v>278097.83</v>
      </c>
      <c r="E25" s="119">
        <f>E26+E27+E28+E29</f>
        <v>251236.93</v>
      </c>
      <c r="F25" s="116" t="s">
        <v>481</v>
      </c>
      <c r="G25" s="122" t="s">
        <v>482</v>
      </c>
      <c r="H25" s="118">
        <v>0</v>
      </c>
      <c r="I25" s="118">
        <v>0</v>
      </c>
      <c r="J25" s="123"/>
    </row>
    <row r="26" spans="2:15" x14ac:dyDescent="0.25">
      <c r="B26" s="116" t="s">
        <v>127</v>
      </c>
      <c r="C26" s="122" t="s">
        <v>483</v>
      </c>
      <c r="D26" s="118">
        <v>278097.83</v>
      </c>
      <c r="E26" s="119">
        <v>251236.93</v>
      </c>
      <c r="F26" s="116" t="s">
        <v>484</v>
      </c>
      <c r="G26" s="122" t="s">
        <v>118</v>
      </c>
      <c r="H26" s="118"/>
      <c r="I26" s="118"/>
      <c r="J26" s="123"/>
    </row>
    <row r="27" spans="2:15" x14ac:dyDescent="0.25">
      <c r="B27" s="116" t="s">
        <v>128</v>
      </c>
      <c r="C27" s="122" t="s">
        <v>485</v>
      </c>
      <c r="D27" s="118"/>
      <c r="E27" s="119"/>
      <c r="F27" s="120" t="s">
        <v>175</v>
      </c>
      <c r="G27" s="121" t="s">
        <v>156</v>
      </c>
      <c r="H27" s="126">
        <v>10612652.5</v>
      </c>
      <c r="I27" s="126">
        <v>21801037.5</v>
      </c>
    </row>
    <row r="28" spans="2:15" x14ac:dyDescent="0.25">
      <c r="B28" s="116" t="s">
        <v>129</v>
      </c>
      <c r="C28" s="122" t="s">
        <v>486</v>
      </c>
      <c r="D28" s="118"/>
      <c r="E28" s="119"/>
      <c r="F28" s="120" t="s">
        <v>173</v>
      </c>
      <c r="G28" s="121" t="s">
        <v>205</v>
      </c>
      <c r="H28" s="126">
        <f>H29+H30</f>
        <v>2567047.3199999998</v>
      </c>
      <c r="I28" s="126">
        <f>I29+I30</f>
        <v>2402106.3199999998</v>
      </c>
    </row>
    <row r="29" spans="2:15" x14ac:dyDescent="0.25">
      <c r="B29" s="116" t="s">
        <v>130</v>
      </c>
      <c r="C29" s="122" t="s">
        <v>487</v>
      </c>
      <c r="D29" s="118"/>
      <c r="E29" s="119"/>
      <c r="F29" s="116" t="s">
        <v>127</v>
      </c>
      <c r="G29" s="122" t="s">
        <v>119</v>
      </c>
      <c r="H29" s="118">
        <v>2567047.3199999998</v>
      </c>
      <c r="I29" s="118">
        <v>2402106.3199999998</v>
      </c>
      <c r="K29" s="123"/>
    </row>
    <row r="30" spans="2:15" x14ac:dyDescent="0.25">
      <c r="B30" s="120" t="s">
        <v>143</v>
      </c>
      <c r="C30" s="121" t="s">
        <v>169</v>
      </c>
      <c r="D30" s="118">
        <f>D31+D32+D33+D34+D35</f>
        <v>4158448.87</v>
      </c>
      <c r="E30" s="119">
        <f>E31+E32+E33+E34+E35</f>
        <v>4239230.7</v>
      </c>
      <c r="F30" s="116" t="s">
        <v>128</v>
      </c>
      <c r="G30" s="122" t="s">
        <v>488</v>
      </c>
      <c r="H30" s="118"/>
      <c r="I30" s="118"/>
      <c r="K30" s="123"/>
    </row>
    <row r="31" spans="2:15" x14ac:dyDescent="0.25">
      <c r="B31" s="116" t="s">
        <v>127</v>
      </c>
      <c r="C31" s="122" t="s">
        <v>151</v>
      </c>
      <c r="D31" s="118">
        <v>282561.77</v>
      </c>
      <c r="E31" s="118">
        <v>176511.33</v>
      </c>
      <c r="F31" s="116"/>
      <c r="G31" s="116"/>
      <c r="H31" s="118"/>
      <c r="I31" s="118"/>
    </row>
    <row r="32" spans="2:15" x14ac:dyDescent="0.25">
      <c r="B32" s="116" t="s">
        <v>128</v>
      </c>
      <c r="C32" s="122" t="s">
        <v>152</v>
      </c>
      <c r="D32" s="118">
        <v>61115.21</v>
      </c>
      <c r="E32" s="118">
        <v>48337.25</v>
      </c>
      <c r="F32" s="116"/>
      <c r="G32" s="116"/>
      <c r="H32" s="118"/>
      <c r="I32" s="118"/>
    </row>
    <row r="33" spans="2:12" ht="26.25" x14ac:dyDescent="0.25">
      <c r="B33" s="116" t="s">
        <v>129</v>
      </c>
      <c r="C33" s="122" t="s">
        <v>489</v>
      </c>
      <c r="D33" s="118"/>
      <c r="E33" s="119"/>
      <c r="F33" s="116"/>
      <c r="G33" s="116"/>
      <c r="H33" s="118"/>
      <c r="I33" s="118"/>
    </row>
    <row r="34" spans="2:12" x14ac:dyDescent="0.25">
      <c r="B34" s="116" t="s">
        <v>130</v>
      </c>
      <c r="C34" s="122" t="s">
        <v>154</v>
      </c>
      <c r="D34" s="118">
        <v>3814771.89</v>
      </c>
      <c r="E34" s="118">
        <v>4014382.12</v>
      </c>
      <c r="F34" s="116"/>
      <c r="G34" s="116"/>
      <c r="H34" s="118"/>
      <c r="I34" s="118"/>
    </row>
    <row r="35" spans="2:12" ht="39" x14ac:dyDescent="0.25">
      <c r="B35" s="116" t="s">
        <v>132</v>
      </c>
      <c r="C35" s="122" t="s">
        <v>74</v>
      </c>
      <c r="D35" s="118"/>
      <c r="E35" s="119"/>
      <c r="F35" s="116"/>
      <c r="G35" s="116"/>
      <c r="H35" s="118"/>
      <c r="I35" s="118"/>
    </row>
    <row r="36" spans="2:12" x14ac:dyDescent="0.25">
      <c r="B36" s="120" t="s">
        <v>175</v>
      </c>
      <c r="C36" s="121" t="s">
        <v>50</v>
      </c>
      <c r="D36" s="118">
        <f>D37+D38+D40+D39+D41+D42+D43</f>
        <v>1230749.3400000001</v>
      </c>
      <c r="E36" s="119">
        <f>E37+E38+E40+E39+E41+E42+E43</f>
        <v>1257083.3600000001</v>
      </c>
      <c r="F36" s="116"/>
      <c r="G36" s="116"/>
      <c r="H36" s="118"/>
      <c r="I36" s="118"/>
    </row>
    <row r="37" spans="2:12" x14ac:dyDescent="0.25">
      <c r="B37" s="116" t="s">
        <v>127</v>
      </c>
      <c r="C37" s="122" t="s">
        <v>490</v>
      </c>
      <c r="D37" s="118"/>
      <c r="E37" s="119"/>
      <c r="F37" s="116"/>
      <c r="G37" s="116"/>
      <c r="H37" s="118"/>
      <c r="I37" s="118"/>
    </row>
    <row r="38" spans="2:12" ht="26.25" x14ac:dyDescent="0.25">
      <c r="B38" s="116" t="s">
        <v>128</v>
      </c>
      <c r="C38" s="122" t="s">
        <v>145</v>
      </c>
      <c r="D38" s="118"/>
      <c r="E38" s="118"/>
      <c r="F38" s="116"/>
      <c r="G38" s="116"/>
      <c r="H38" s="118"/>
      <c r="I38" s="118"/>
    </row>
    <row r="39" spans="2:12" ht="26.25" x14ac:dyDescent="0.25">
      <c r="B39" s="116" t="s">
        <v>129</v>
      </c>
      <c r="C39" s="122" t="s">
        <v>491</v>
      </c>
      <c r="D39" s="118"/>
      <c r="E39" s="118"/>
      <c r="F39" s="116"/>
      <c r="G39" s="116"/>
      <c r="H39" s="118"/>
      <c r="I39" s="118"/>
    </row>
    <row r="40" spans="2:12" x14ac:dyDescent="0.25">
      <c r="B40" s="116" t="s">
        <v>130</v>
      </c>
      <c r="C40" s="122" t="s">
        <v>492</v>
      </c>
      <c r="D40" s="118">
        <v>1230749.3400000001</v>
      </c>
      <c r="E40" s="118">
        <v>1257083.3600000001</v>
      </c>
      <c r="F40" s="116"/>
      <c r="G40" s="116"/>
      <c r="H40" s="118"/>
      <c r="I40" s="118"/>
    </row>
    <row r="41" spans="2:12" x14ac:dyDescent="0.25">
      <c r="B41" s="116" t="s">
        <v>132</v>
      </c>
      <c r="C41" s="122" t="s">
        <v>493</v>
      </c>
      <c r="D41" s="124"/>
      <c r="E41" s="118"/>
      <c r="F41" s="116"/>
      <c r="G41" s="116"/>
      <c r="H41" s="118"/>
      <c r="I41" s="118"/>
      <c r="K41" s="123"/>
    </row>
    <row r="42" spans="2:12" x14ac:dyDescent="0.25">
      <c r="B42" s="116" t="s">
        <v>141</v>
      </c>
      <c r="C42" s="122" t="s">
        <v>110</v>
      </c>
      <c r="D42" s="124"/>
      <c r="E42" s="118"/>
      <c r="F42" s="116"/>
      <c r="G42" s="116"/>
      <c r="H42" s="118"/>
      <c r="I42" s="118"/>
      <c r="K42" s="123"/>
    </row>
    <row r="43" spans="2:12" x14ac:dyDescent="0.25">
      <c r="B43" s="116" t="s">
        <v>142</v>
      </c>
      <c r="C43" s="122" t="s">
        <v>494</v>
      </c>
      <c r="D43" s="124"/>
      <c r="E43" s="118"/>
      <c r="F43" s="116"/>
      <c r="G43" s="116"/>
      <c r="H43" s="118"/>
      <c r="I43" s="118"/>
    </row>
    <row r="44" spans="2:12" x14ac:dyDescent="0.25">
      <c r="B44" s="120" t="s">
        <v>173</v>
      </c>
      <c r="C44" s="121" t="s">
        <v>205</v>
      </c>
      <c r="D44" s="118"/>
      <c r="E44" s="118"/>
      <c r="F44" s="116"/>
      <c r="G44" s="116"/>
      <c r="H44" s="118"/>
      <c r="I44" s="118"/>
    </row>
    <row r="45" spans="2:12" x14ac:dyDescent="0.25">
      <c r="B45" s="120"/>
      <c r="C45" s="120" t="s">
        <v>495</v>
      </c>
      <c r="D45" s="118">
        <f>D24+D5</f>
        <v>452535001.95000011</v>
      </c>
      <c r="E45" s="119">
        <f>E24+E5</f>
        <v>381376391.97999996</v>
      </c>
      <c r="F45" s="116"/>
      <c r="G45" s="116" t="s">
        <v>496</v>
      </c>
      <c r="H45" s="118">
        <f>H5+H12+H13+H14</f>
        <v>452535001.95000005</v>
      </c>
      <c r="I45" s="118">
        <f>I5+I12+I13+I14</f>
        <v>381376391.98000002</v>
      </c>
      <c r="K45" s="123"/>
    </row>
    <row r="46" spans="2:12" x14ac:dyDescent="0.25">
      <c r="D46" s="113"/>
    </row>
    <row r="47" spans="2:12" x14ac:dyDescent="0.25">
      <c r="J47" s="123"/>
      <c r="L47" s="123"/>
    </row>
    <row r="48" spans="2:12" x14ac:dyDescent="0.25">
      <c r="C48" s="128"/>
      <c r="D48" s="113"/>
    </row>
    <row r="49" spans="3:10" x14ac:dyDescent="0.25">
      <c r="D49" s="113"/>
      <c r="J49" s="123"/>
    </row>
    <row r="50" spans="3:10" x14ac:dyDescent="0.25">
      <c r="D50" s="113"/>
      <c r="J50" s="123"/>
    </row>
    <row r="51" spans="3:10" x14ac:dyDescent="0.25">
      <c r="D51" s="113"/>
      <c r="G51" s="129"/>
    </row>
    <row r="52" spans="3:10" x14ac:dyDescent="0.25">
      <c r="D52" s="113"/>
    </row>
    <row r="53" spans="3:10" x14ac:dyDescent="0.25">
      <c r="C53" s="128"/>
      <c r="D53" s="113"/>
    </row>
    <row r="54" spans="3:10" x14ac:dyDescent="0.25">
      <c r="D54" s="113"/>
    </row>
    <row r="55" spans="3:10" x14ac:dyDescent="0.25">
      <c r="D55" s="113"/>
      <c r="G55" s="129"/>
    </row>
    <row r="56" spans="3:10" x14ac:dyDescent="0.25">
      <c r="C56" s="128"/>
      <c r="D56" s="113"/>
    </row>
    <row r="59" spans="3:10" x14ac:dyDescent="0.25">
      <c r="D59" s="130"/>
      <c r="E59" s="130"/>
      <c r="F59" s="131"/>
    </row>
    <row r="60" spans="3:10" x14ac:dyDescent="0.25">
      <c r="D60" s="132"/>
      <c r="E60" s="132"/>
      <c r="F60" s="131"/>
    </row>
    <row r="61" spans="3:10" x14ac:dyDescent="0.25">
      <c r="D61" s="132"/>
      <c r="E61" s="132"/>
      <c r="F61" s="131"/>
    </row>
    <row r="62" spans="3:10" x14ac:dyDescent="0.25">
      <c r="D62" s="132"/>
      <c r="E62" s="132"/>
      <c r="F62" s="131"/>
    </row>
    <row r="63" spans="3:10" x14ac:dyDescent="0.25">
      <c r="D63" s="132"/>
      <c r="E63" s="132"/>
      <c r="F63" s="131"/>
    </row>
    <row r="64" spans="3:10" x14ac:dyDescent="0.25">
      <c r="D64" s="132"/>
      <c r="E64" s="132"/>
      <c r="F64" s="131"/>
    </row>
    <row r="65" spans="4:6" x14ac:dyDescent="0.25">
      <c r="D65" s="132"/>
      <c r="E65" s="132"/>
      <c r="F65" s="131"/>
    </row>
    <row r="66" spans="4:6" x14ac:dyDescent="0.25">
      <c r="D66" s="132"/>
      <c r="E66" s="132"/>
      <c r="F66" s="13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95356A-D4BE-4859-AEAC-8D4D884C85FD}">
  <dimension ref="A1:D40"/>
  <sheetViews>
    <sheetView workbookViewId="0">
      <selection activeCell="G31" sqref="G31"/>
    </sheetView>
  </sheetViews>
  <sheetFormatPr defaultRowHeight="15" x14ac:dyDescent="0.25"/>
  <cols>
    <col min="2" max="2" width="42.7109375" customWidth="1"/>
    <col min="3" max="3" width="20.140625" style="113" customWidth="1"/>
    <col min="4" max="4" width="19.85546875" style="114" customWidth="1"/>
    <col min="6" max="6" width="13.7109375" bestFit="1" customWidth="1"/>
  </cols>
  <sheetData>
    <row r="1" spans="1:4" ht="18.75" x14ac:dyDescent="0.3">
      <c r="B1" s="133" t="s">
        <v>497</v>
      </c>
    </row>
    <row r="2" spans="1:4" ht="30" x14ac:dyDescent="0.25">
      <c r="A2" s="116"/>
      <c r="B2" s="116"/>
      <c r="C2" s="134" t="s">
        <v>498</v>
      </c>
      <c r="D2" s="135" t="s">
        <v>499</v>
      </c>
    </row>
    <row r="3" spans="1:4" s="137" customFormat="1" ht="30" x14ac:dyDescent="0.25">
      <c r="A3" s="120" t="s">
        <v>170</v>
      </c>
      <c r="B3" s="121" t="s">
        <v>171</v>
      </c>
      <c r="C3" s="126">
        <f>C4+C5+C6+C7+C8+C9</f>
        <v>21197764.699999999</v>
      </c>
      <c r="D3" s="136">
        <f>D4+D5+D6+D7+D8+D9</f>
        <v>15447170.92</v>
      </c>
    </row>
    <row r="4" spans="1:4" x14ac:dyDescent="0.25">
      <c r="A4" s="116" t="s">
        <v>139</v>
      </c>
      <c r="B4" s="122" t="s">
        <v>172</v>
      </c>
      <c r="C4" s="118">
        <v>12129537.26</v>
      </c>
      <c r="D4" s="119">
        <v>14742008.93</v>
      </c>
    </row>
    <row r="5" spans="1:4" ht="26.25" x14ac:dyDescent="0.25">
      <c r="A5" s="116" t="s">
        <v>143</v>
      </c>
      <c r="B5" s="122" t="s">
        <v>500</v>
      </c>
      <c r="C5" s="118"/>
      <c r="D5" s="119"/>
    </row>
    <row r="6" spans="1:4" ht="26.25" x14ac:dyDescent="0.25">
      <c r="A6" s="116" t="s">
        <v>175</v>
      </c>
      <c r="B6" s="122" t="s">
        <v>320</v>
      </c>
      <c r="C6" s="118"/>
      <c r="D6" s="119"/>
    </row>
    <row r="7" spans="1:4" ht="26.25" x14ac:dyDescent="0.25">
      <c r="A7" s="116" t="s">
        <v>173</v>
      </c>
      <c r="B7" s="122" t="s">
        <v>321</v>
      </c>
      <c r="C7" s="118"/>
      <c r="D7" s="119"/>
    </row>
    <row r="8" spans="1:4" ht="26.25" x14ac:dyDescent="0.25">
      <c r="A8" s="116" t="s">
        <v>177</v>
      </c>
      <c r="B8" s="122" t="s">
        <v>389</v>
      </c>
      <c r="C8" s="118"/>
      <c r="D8" s="119"/>
    </row>
    <row r="9" spans="1:4" x14ac:dyDescent="0.25">
      <c r="A9" s="116" t="s">
        <v>78</v>
      </c>
      <c r="B9" s="122" t="s">
        <v>322</v>
      </c>
      <c r="C9" s="118">
        <v>9068227.4399999995</v>
      </c>
      <c r="D9" s="119">
        <v>705161.99</v>
      </c>
    </row>
    <row r="10" spans="1:4" s="137" customFormat="1" x14ac:dyDescent="0.25">
      <c r="A10" s="120" t="s">
        <v>174</v>
      </c>
      <c r="B10" s="121" t="s">
        <v>501</v>
      </c>
      <c r="C10" s="126">
        <f>C11+C12+C13+C14+C15+C16+C17+C18+C19+C20</f>
        <v>48517107.289999999</v>
      </c>
      <c r="D10" s="136">
        <f>D11+D12+D13+D14+D15+D16+D17+D18+D19+D20</f>
        <v>55797253.210000001</v>
      </c>
    </row>
    <row r="11" spans="1:4" x14ac:dyDescent="0.25">
      <c r="A11" s="116" t="s">
        <v>139</v>
      </c>
      <c r="B11" s="122" t="s">
        <v>502</v>
      </c>
      <c r="C11" s="118">
        <v>3563568.57</v>
      </c>
      <c r="D11" s="118">
        <v>3596344.2</v>
      </c>
    </row>
    <row r="12" spans="1:4" x14ac:dyDescent="0.25">
      <c r="A12" s="116" t="s">
        <v>143</v>
      </c>
      <c r="B12" s="122" t="s">
        <v>503</v>
      </c>
      <c r="C12" s="118">
        <v>1512876.48</v>
      </c>
      <c r="D12" s="119">
        <v>1861321.68</v>
      </c>
    </row>
    <row r="13" spans="1:4" x14ac:dyDescent="0.25">
      <c r="A13" s="116" t="s">
        <v>175</v>
      </c>
      <c r="B13" s="122" t="s">
        <v>176</v>
      </c>
      <c r="C13" s="118">
        <v>10644534.27</v>
      </c>
      <c r="D13" s="119">
        <v>12451740.52</v>
      </c>
    </row>
    <row r="14" spans="1:4" x14ac:dyDescent="0.25">
      <c r="A14" s="116" t="s">
        <v>173</v>
      </c>
      <c r="B14" s="122" t="s">
        <v>504</v>
      </c>
      <c r="C14" s="118">
        <v>417559.94</v>
      </c>
      <c r="D14" s="119">
        <v>595219.16</v>
      </c>
    </row>
    <row r="15" spans="1:4" x14ac:dyDescent="0.25">
      <c r="A15" s="116" t="s">
        <v>177</v>
      </c>
      <c r="B15" s="122" t="s">
        <v>178</v>
      </c>
      <c r="C15" s="118">
        <v>19016194.140000001</v>
      </c>
      <c r="D15" s="119">
        <v>22337252.199999999</v>
      </c>
    </row>
    <row r="16" spans="1:4" ht="26.25" x14ac:dyDescent="0.25">
      <c r="A16" s="116" t="s">
        <v>78</v>
      </c>
      <c r="B16" s="122" t="s">
        <v>179</v>
      </c>
      <c r="C16" s="118">
        <v>3994206.2</v>
      </c>
      <c r="D16" s="119">
        <v>4656295.1399999997</v>
      </c>
    </row>
    <row r="17" spans="1:4" x14ac:dyDescent="0.25">
      <c r="A17" s="116" t="s">
        <v>180</v>
      </c>
      <c r="B17" s="122" t="s">
        <v>181</v>
      </c>
      <c r="C17" s="118">
        <v>362166.08</v>
      </c>
      <c r="D17" s="119">
        <v>159827.42000000001</v>
      </c>
    </row>
    <row r="18" spans="1:4" x14ac:dyDescent="0.25">
      <c r="A18" s="116" t="s">
        <v>182</v>
      </c>
      <c r="B18" s="122" t="s">
        <v>505</v>
      </c>
      <c r="C18" s="118">
        <v>0</v>
      </c>
      <c r="D18" s="119">
        <v>0</v>
      </c>
    </row>
    <row r="19" spans="1:4" x14ac:dyDescent="0.25">
      <c r="A19" s="116" t="s">
        <v>164</v>
      </c>
      <c r="B19" s="122" t="s">
        <v>165</v>
      </c>
      <c r="C19" s="118">
        <v>9006001.6099999994</v>
      </c>
      <c r="D19" s="119">
        <v>10139252.890000001</v>
      </c>
    </row>
    <row r="20" spans="1:4" x14ac:dyDescent="0.25">
      <c r="A20" s="116" t="s">
        <v>183</v>
      </c>
      <c r="B20" s="122" t="s">
        <v>184</v>
      </c>
      <c r="C20" s="118">
        <v>0</v>
      </c>
      <c r="D20" s="119">
        <v>0</v>
      </c>
    </row>
    <row r="21" spans="1:4" s="137" customFormat="1" x14ac:dyDescent="0.25">
      <c r="A21" s="120" t="s">
        <v>471</v>
      </c>
      <c r="B21" s="121" t="s">
        <v>506</v>
      </c>
      <c r="C21" s="126">
        <f>C3-C10</f>
        <v>-27319342.59</v>
      </c>
      <c r="D21" s="136">
        <f>D3-D10</f>
        <v>-40350082.289999999</v>
      </c>
    </row>
    <row r="22" spans="1:4" s="137" customFormat="1" x14ac:dyDescent="0.25">
      <c r="A22" s="120" t="s">
        <v>185</v>
      </c>
      <c r="B22" s="121" t="s">
        <v>186</v>
      </c>
      <c r="C22" s="126">
        <f>C23+C24+C25</f>
        <v>61107818.539999999</v>
      </c>
      <c r="D22" s="136">
        <f>D23+D24+D25</f>
        <v>44511675.600000001</v>
      </c>
    </row>
    <row r="23" spans="1:4" ht="26.25" x14ac:dyDescent="0.25">
      <c r="A23" s="116" t="s">
        <v>139</v>
      </c>
      <c r="B23" s="122" t="s">
        <v>507</v>
      </c>
      <c r="C23" s="118">
        <v>32759536.75</v>
      </c>
      <c r="D23" s="119">
        <v>25449195.940000001</v>
      </c>
    </row>
    <row r="24" spans="1:4" x14ac:dyDescent="0.25">
      <c r="A24" s="116" t="s">
        <v>143</v>
      </c>
      <c r="B24" s="122" t="s">
        <v>325</v>
      </c>
      <c r="C24" s="118"/>
      <c r="D24" s="119"/>
    </row>
    <row r="25" spans="1:4" x14ac:dyDescent="0.25">
      <c r="A25" s="116" t="s">
        <v>175</v>
      </c>
      <c r="B25" s="122" t="s">
        <v>187</v>
      </c>
      <c r="C25" s="118">
        <v>28348281.789999999</v>
      </c>
      <c r="D25" s="118">
        <v>19062479.66</v>
      </c>
    </row>
    <row r="26" spans="1:4" s="137" customFormat="1" x14ac:dyDescent="0.25">
      <c r="A26" s="120" t="s">
        <v>188</v>
      </c>
      <c r="B26" s="121" t="s">
        <v>84</v>
      </c>
      <c r="C26" s="126">
        <f>C27+C28</f>
        <v>48701392.270000003</v>
      </c>
      <c r="D26" s="136">
        <f>D27+D28</f>
        <v>58548959.539999999</v>
      </c>
    </row>
    <row r="27" spans="1:4" ht="64.5" x14ac:dyDescent="0.25">
      <c r="A27" s="116" t="s">
        <v>139</v>
      </c>
      <c r="B27" s="122" t="s">
        <v>508</v>
      </c>
      <c r="C27" s="118"/>
      <c r="D27" s="119"/>
    </row>
    <row r="28" spans="1:4" x14ac:dyDescent="0.25">
      <c r="A28" s="116" t="s">
        <v>143</v>
      </c>
      <c r="B28" s="122" t="s">
        <v>84</v>
      </c>
      <c r="C28" s="118">
        <v>48701392.270000003</v>
      </c>
      <c r="D28" s="118">
        <v>58548959.539999999</v>
      </c>
    </row>
    <row r="29" spans="1:4" s="137" customFormat="1" x14ac:dyDescent="0.25">
      <c r="A29" s="120" t="s">
        <v>509</v>
      </c>
      <c r="B29" s="121" t="s">
        <v>510</v>
      </c>
      <c r="C29" s="126">
        <f>C21+C22-C26</f>
        <v>-14912916.32</v>
      </c>
      <c r="D29" s="136">
        <f>D21+D22-D26</f>
        <v>-54387366.229999997</v>
      </c>
    </row>
    <row r="30" spans="1:4" s="137" customFormat="1" x14ac:dyDescent="0.25">
      <c r="A30" s="120" t="s">
        <v>189</v>
      </c>
      <c r="B30" s="121" t="s">
        <v>85</v>
      </c>
      <c r="C30" s="126">
        <f>C31+C32+C33</f>
        <v>4952659.5299999993</v>
      </c>
      <c r="D30" s="136">
        <f>D31+D32+D33</f>
        <v>5630507.6600000001</v>
      </c>
    </row>
    <row r="31" spans="1:4" x14ac:dyDescent="0.25">
      <c r="A31" s="116" t="s">
        <v>139</v>
      </c>
      <c r="B31" s="122" t="s">
        <v>331</v>
      </c>
      <c r="C31" s="118">
        <v>0</v>
      </c>
      <c r="D31" s="119">
        <v>0</v>
      </c>
    </row>
    <row r="32" spans="1:4" x14ac:dyDescent="0.25">
      <c r="A32" s="116" t="s">
        <v>143</v>
      </c>
      <c r="B32" s="122" t="s">
        <v>166</v>
      </c>
      <c r="C32" s="118">
        <v>306399.56</v>
      </c>
      <c r="D32" s="118">
        <v>398276.84</v>
      </c>
    </row>
    <row r="33" spans="1:4" x14ac:dyDescent="0.25">
      <c r="A33" s="116" t="s">
        <v>175</v>
      </c>
      <c r="B33" s="122" t="s">
        <v>37</v>
      </c>
      <c r="C33" s="118">
        <v>4646259.97</v>
      </c>
      <c r="D33" s="119">
        <v>5232230.82</v>
      </c>
    </row>
    <row r="34" spans="1:4" s="137" customFormat="1" x14ac:dyDescent="0.25">
      <c r="A34" s="120" t="s">
        <v>190</v>
      </c>
      <c r="B34" s="121" t="s">
        <v>191</v>
      </c>
      <c r="C34" s="126">
        <f>C35+C36</f>
        <v>4446816.71</v>
      </c>
      <c r="D34" s="136">
        <f>D35+D36</f>
        <v>5001362.75</v>
      </c>
    </row>
    <row r="35" spans="1:4" x14ac:dyDescent="0.25">
      <c r="A35" s="116" t="s">
        <v>139</v>
      </c>
      <c r="B35" s="122" t="s">
        <v>166</v>
      </c>
      <c r="C35" s="118">
        <v>1.51</v>
      </c>
      <c r="D35" s="119">
        <v>498.04</v>
      </c>
    </row>
    <row r="36" spans="1:4" x14ac:dyDescent="0.25">
      <c r="A36" s="116" t="s">
        <v>143</v>
      </c>
      <c r="B36" s="122" t="s">
        <v>37</v>
      </c>
      <c r="C36" s="118">
        <v>4446815.2</v>
      </c>
      <c r="D36" s="119">
        <v>5000864.71</v>
      </c>
    </row>
    <row r="37" spans="1:4" s="137" customFormat="1" x14ac:dyDescent="0.25">
      <c r="A37" s="120" t="s">
        <v>139</v>
      </c>
      <c r="B37" s="121" t="s">
        <v>511</v>
      </c>
      <c r="C37" s="126">
        <f>C29+C30-C34</f>
        <v>-14407073.5</v>
      </c>
      <c r="D37" s="126">
        <f>D29+D30-D34</f>
        <v>-53758221.319999993</v>
      </c>
    </row>
    <row r="38" spans="1:4" s="137" customFormat="1" x14ac:dyDescent="0.25">
      <c r="A38" s="120" t="s">
        <v>512</v>
      </c>
      <c r="B38" s="121" t="s">
        <v>513</v>
      </c>
      <c r="C38" s="126">
        <v>0</v>
      </c>
      <c r="D38" s="126">
        <v>0</v>
      </c>
    </row>
    <row r="39" spans="1:4" s="137" customFormat="1" ht="30" x14ac:dyDescent="0.25">
      <c r="A39" s="120" t="s">
        <v>514</v>
      </c>
      <c r="B39" s="121" t="s">
        <v>515</v>
      </c>
      <c r="C39" s="126">
        <v>0</v>
      </c>
      <c r="D39" s="126">
        <v>0</v>
      </c>
    </row>
    <row r="40" spans="1:4" s="137" customFormat="1" x14ac:dyDescent="0.25">
      <c r="A40" s="120" t="s">
        <v>516</v>
      </c>
      <c r="B40" s="121" t="s">
        <v>517</v>
      </c>
      <c r="C40" s="126">
        <f>C37-C38-C39</f>
        <v>-14407073.5</v>
      </c>
      <c r="D40" s="126">
        <f>D37-D38-D39</f>
        <v>-53758221.319999993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F57A4F-C636-4513-BD4A-37EACB881214}">
  <dimension ref="A1:T92"/>
  <sheetViews>
    <sheetView workbookViewId="0">
      <selection activeCell="G31" sqref="G31"/>
    </sheetView>
  </sheetViews>
  <sheetFormatPr defaultRowHeight="15" x14ac:dyDescent="0.25"/>
  <cols>
    <col min="1" max="1" width="1.85546875" customWidth="1"/>
    <col min="2" max="2" width="12.42578125" customWidth="1"/>
    <col min="4" max="4" width="21.7109375" customWidth="1"/>
    <col min="5" max="5" width="11.7109375" customWidth="1"/>
    <col min="7" max="7" width="5.42578125" customWidth="1"/>
    <col min="8" max="8" width="9" hidden="1" customWidth="1"/>
    <col min="9" max="9" width="24.140625" style="87" customWidth="1"/>
    <col min="10" max="10" width="9.140625" hidden="1" customWidth="1"/>
    <col min="11" max="11" width="27.5703125" style="87" customWidth="1"/>
    <col min="12" max="12" width="9" hidden="1" customWidth="1"/>
    <col min="13" max="13" width="20" customWidth="1"/>
    <col min="14" max="14" width="28.5703125" customWidth="1"/>
    <col min="16" max="16" width="13.28515625" style="139" customWidth="1"/>
    <col min="17" max="17" width="11.7109375" style="115" customWidth="1"/>
    <col min="18" max="18" width="18.7109375" customWidth="1"/>
    <col min="19" max="19" width="15.85546875" customWidth="1"/>
    <col min="20" max="20" width="12.7109375" bestFit="1" customWidth="1"/>
    <col min="257" max="257" width="1.85546875" customWidth="1"/>
    <col min="258" max="258" width="12.42578125" customWidth="1"/>
    <col min="260" max="260" width="21.7109375" customWidth="1"/>
    <col min="261" max="261" width="11.7109375" customWidth="1"/>
    <col min="263" max="263" width="5.42578125" customWidth="1"/>
    <col min="264" max="264" width="0" hidden="1" customWidth="1"/>
    <col min="265" max="265" width="24.140625" customWidth="1"/>
    <col min="266" max="266" width="0" hidden="1" customWidth="1"/>
    <col min="267" max="267" width="27.5703125" customWidth="1"/>
    <col min="268" max="268" width="0" hidden="1" customWidth="1"/>
    <col min="269" max="269" width="20" customWidth="1"/>
    <col min="270" max="270" width="28.5703125" customWidth="1"/>
    <col min="272" max="272" width="13.28515625" customWidth="1"/>
    <col min="273" max="273" width="11.7109375" customWidth="1"/>
    <col min="274" max="274" width="18.7109375" customWidth="1"/>
    <col min="275" max="275" width="15.85546875" customWidth="1"/>
    <col min="276" max="276" width="12.7109375" bestFit="1" customWidth="1"/>
    <col min="513" max="513" width="1.85546875" customWidth="1"/>
    <col min="514" max="514" width="12.42578125" customWidth="1"/>
    <col min="516" max="516" width="21.7109375" customWidth="1"/>
    <col min="517" max="517" width="11.7109375" customWidth="1"/>
    <col min="519" max="519" width="5.42578125" customWidth="1"/>
    <col min="520" max="520" width="0" hidden="1" customWidth="1"/>
    <col min="521" max="521" width="24.140625" customWidth="1"/>
    <col min="522" max="522" width="0" hidden="1" customWidth="1"/>
    <col min="523" max="523" width="27.5703125" customWidth="1"/>
    <col min="524" max="524" width="0" hidden="1" customWidth="1"/>
    <col min="525" max="525" width="20" customWidth="1"/>
    <col min="526" max="526" width="28.5703125" customWidth="1"/>
    <col min="528" max="528" width="13.28515625" customWidth="1"/>
    <col min="529" max="529" width="11.7109375" customWidth="1"/>
    <col min="530" max="530" width="18.7109375" customWidth="1"/>
    <col min="531" max="531" width="15.85546875" customWidth="1"/>
    <col min="532" max="532" width="12.7109375" bestFit="1" customWidth="1"/>
    <col min="769" max="769" width="1.85546875" customWidth="1"/>
    <col min="770" max="770" width="12.42578125" customWidth="1"/>
    <col min="772" max="772" width="21.7109375" customWidth="1"/>
    <col min="773" max="773" width="11.7109375" customWidth="1"/>
    <col min="775" max="775" width="5.42578125" customWidth="1"/>
    <col min="776" max="776" width="0" hidden="1" customWidth="1"/>
    <col min="777" max="777" width="24.140625" customWidth="1"/>
    <col min="778" max="778" width="0" hidden="1" customWidth="1"/>
    <col min="779" max="779" width="27.5703125" customWidth="1"/>
    <col min="780" max="780" width="0" hidden="1" customWidth="1"/>
    <col min="781" max="781" width="20" customWidth="1"/>
    <col min="782" max="782" width="28.5703125" customWidth="1"/>
    <col min="784" max="784" width="13.28515625" customWidth="1"/>
    <col min="785" max="785" width="11.7109375" customWidth="1"/>
    <col min="786" max="786" width="18.7109375" customWidth="1"/>
    <col min="787" max="787" width="15.85546875" customWidth="1"/>
    <col min="788" max="788" width="12.7109375" bestFit="1" customWidth="1"/>
    <col min="1025" max="1025" width="1.85546875" customWidth="1"/>
    <col min="1026" max="1026" width="12.42578125" customWidth="1"/>
    <col min="1028" max="1028" width="21.7109375" customWidth="1"/>
    <col min="1029" max="1029" width="11.7109375" customWidth="1"/>
    <col min="1031" max="1031" width="5.42578125" customWidth="1"/>
    <col min="1032" max="1032" width="0" hidden="1" customWidth="1"/>
    <col min="1033" max="1033" width="24.140625" customWidth="1"/>
    <col min="1034" max="1034" width="0" hidden="1" customWidth="1"/>
    <col min="1035" max="1035" width="27.5703125" customWidth="1"/>
    <col min="1036" max="1036" width="0" hidden="1" customWidth="1"/>
    <col min="1037" max="1037" width="20" customWidth="1"/>
    <col min="1038" max="1038" width="28.5703125" customWidth="1"/>
    <col min="1040" max="1040" width="13.28515625" customWidth="1"/>
    <col min="1041" max="1041" width="11.7109375" customWidth="1"/>
    <col min="1042" max="1042" width="18.7109375" customWidth="1"/>
    <col min="1043" max="1043" width="15.85546875" customWidth="1"/>
    <col min="1044" max="1044" width="12.7109375" bestFit="1" customWidth="1"/>
    <col min="1281" max="1281" width="1.85546875" customWidth="1"/>
    <col min="1282" max="1282" width="12.42578125" customWidth="1"/>
    <col min="1284" max="1284" width="21.7109375" customWidth="1"/>
    <col min="1285" max="1285" width="11.7109375" customWidth="1"/>
    <col min="1287" max="1287" width="5.42578125" customWidth="1"/>
    <col min="1288" max="1288" width="0" hidden="1" customWidth="1"/>
    <col min="1289" max="1289" width="24.140625" customWidth="1"/>
    <col min="1290" max="1290" width="0" hidden="1" customWidth="1"/>
    <col min="1291" max="1291" width="27.5703125" customWidth="1"/>
    <col min="1292" max="1292" width="0" hidden="1" customWidth="1"/>
    <col min="1293" max="1293" width="20" customWidth="1"/>
    <col min="1294" max="1294" width="28.5703125" customWidth="1"/>
    <col min="1296" max="1296" width="13.28515625" customWidth="1"/>
    <col min="1297" max="1297" width="11.7109375" customWidth="1"/>
    <col min="1298" max="1298" width="18.7109375" customWidth="1"/>
    <col min="1299" max="1299" width="15.85546875" customWidth="1"/>
    <col min="1300" max="1300" width="12.7109375" bestFit="1" customWidth="1"/>
    <col min="1537" max="1537" width="1.85546875" customWidth="1"/>
    <col min="1538" max="1538" width="12.42578125" customWidth="1"/>
    <col min="1540" max="1540" width="21.7109375" customWidth="1"/>
    <col min="1541" max="1541" width="11.7109375" customWidth="1"/>
    <col min="1543" max="1543" width="5.42578125" customWidth="1"/>
    <col min="1544" max="1544" width="0" hidden="1" customWidth="1"/>
    <col min="1545" max="1545" width="24.140625" customWidth="1"/>
    <col min="1546" max="1546" width="0" hidden="1" customWidth="1"/>
    <col min="1547" max="1547" width="27.5703125" customWidth="1"/>
    <col min="1548" max="1548" width="0" hidden="1" customWidth="1"/>
    <col min="1549" max="1549" width="20" customWidth="1"/>
    <col min="1550" max="1550" width="28.5703125" customWidth="1"/>
    <col min="1552" max="1552" width="13.28515625" customWidth="1"/>
    <col min="1553" max="1553" width="11.7109375" customWidth="1"/>
    <col min="1554" max="1554" width="18.7109375" customWidth="1"/>
    <col min="1555" max="1555" width="15.85546875" customWidth="1"/>
    <col min="1556" max="1556" width="12.7109375" bestFit="1" customWidth="1"/>
    <col min="1793" max="1793" width="1.85546875" customWidth="1"/>
    <col min="1794" max="1794" width="12.42578125" customWidth="1"/>
    <col min="1796" max="1796" width="21.7109375" customWidth="1"/>
    <col min="1797" max="1797" width="11.7109375" customWidth="1"/>
    <col min="1799" max="1799" width="5.42578125" customWidth="1"/>
    <col min="1800" max="1800" width="0" hidden="1" customWidth="1"/>
    <col min="1801" max="1801" width="24.140625" customWidth="1"/>
    <col min="1802" max="1802" width="0" hidden="1" customWidth="1"/>
    <col min="1803" max="1803" width="27.5703125" customWidth="1"/>
    <col min="1804" max="1804" width="0" hidden="1" customWidth="1"/>
    <col min="1805" max="1805" width="20" customWidth="1"/>
    <col min="1806" max="1806" width="28.5703125" customWidth="1"/>
    <col min="1808" max="1808" width="13.28515625" customWidth="1"/>
    <col min="1809" max="1809" width="11.7109375" customWidth="1"/>
    <col min="1810" max="1810" width="18.7109375" customWidth="1"/>
    <col min="1811" max="1811" width="15.85546875" customWidth="1"/>
    <col min="1812" max="1812" width="12.7109375" bestFit="1" customWidth="1"/>
    <col min="2049" max="2049" width="1.85546875" customWidth="1"/>
    <col min="2050" max="2050" width="12.42578125" customWidth="1"/>
    <col min="2052" max="2052" width="21.7109375" customWidth="1"/>
    <col min="2053" max="2053" width="11.7109375" customWidth="1"/>
    <col min="2055" max="2055" width="5.42578125" customWidth="1"/>
    <col min="2056" max="2056" width="0" hidden="1" customWidth="1"/>
    <col min="2057" max="2057" width="24.140625" customWidth="1"/>
    <col min="2058" max="2058" width="0" hidden="1" customWidth="1"/>
    <col min="2059" max="2059" width="27.5703125" customWidth="1"/>
    <col min="2060" max="2060" width="0" hidden="1" customWidth="1"/>
    <col min="2061" max="2061" width="20" customWidth="1"/>
    <col min="2062" max="2062" width="28.5703125" customWidth="1"/>
    <col min="2064" max="2064" width="13.28515625" customWidth="1"/>
    <col min="2065" max="2065" width="11.7109375" customWidth="1"/>
    <col min="2066" max="2066" width="18.7109375" customWidth="1"/>
    <col min="2067" max="2067" width="15.85546875" customWidth="1"/>
    <col min="2068" max="2068" width="12.7109375" bestFit="1" customWidth="1"/>
    <col min="2305" max="2305" width="1.85546875" customWidth="1"/>
    <col min="2306" max="2306" width="12.42578125" customWidth="1"/>
    <col min="2308" max="2308" width="21.7109375" customWidth="1"/>
    <col min="2309" max="2309" width="11.7109375" customWidth="1"/>
    <col min="2311" max="2311" width="5.42578125" customWidth="1"/>
    <col min="2312" max="2312" width="0" hidden="1" customWidth="1"/>
    <col min="2313" max="2313" width="24.140625" customWidth="1"/>
    <col min="2314" max="2314" width="0" hidden="1" customWidth="1"/>
    <col min="2315" max="2315" width="27.5703125" customWidth="1"/>
    <col min="2316" max="2316" width="0" hidden="1" customWidth="1"/>
    <col min="2317" max="2317" width="20" customWidth="1"/>
    <col min="2318" max="2318" width="28.5703125" customWidth="1"/>
    <col min="2320" max="2320" width="13.28515625" customWidth="1"/>
    <col min="2321" max="2321" width="11.7109375" customWidth="1"/>
    <col min="2322" max="2322" width="18.7109375" customWidth="1"/>
    <col min="2323" max="2323" width="15.85546875" customWidth="1"/>
    <col min="2324" max="2324" width="12.7109375" bestFit="1" customWidth="1"/>
    <col min="2561" max="2561" width="1.85546875" customWidth="1"/>
    <col min="2562" max="2562" width="12.42578125" customWidth="1"/>
    <col min="2564" max="2564" width="21.7109375" customWidth="1"/>
    <col min="2565" max="2565" width="11.7109375" customWidth="1"/>
    <col min="2567" max="2567" width="5.42578125" customWidth="1"/>
    <col min="2568" max="2568" width="0" hidden="1" customWidth="1"/>
    <col min="2569" max="2569" width="24.140625" customWidth="1"/>
    <col min="2570" max="2570" width="0" hidden="1" customWidth="1"/>
    <col min="2571" max="2571" width="27.5703125" customWidth="1"/>
    <col min="2572" max="2572" width="0" hidden="1" customWidth="1"/>
    <col min="2573" max="2573" width="20" customWidth="1"/>
    <col min="2574" max="2574" width="28.5703125" customWidth="1"/>
    <col min="2576" max="2576" width="13.28515625" customWidth="1"/>
    <col min="2577" max="2577" width="11.7109375" customWidth="1"/>
    <col min="2578" max="2578" width="18.7109375" customWidth="1"/>
    <col min="2579" max="2579" width="15.85546875" customWidth="1"/>
    <col min="2580" max="2580" width="12.7109375" bestFit="1" customWidth="1"/>
    <col min="2817" max="2817" width="1.85546875" customWidth="1"/>
    <col min="2818" max="2818" width="12.42578125" customWidth="1"/>
    <col min="2820" max="2820" width="21.7109375" customWidth="1"/>
    <col min="2821" max="2821" width="11.7109375" customWidth="1"/>
    <col min="2823" max="2823" width="5.42578125" customWidth="1"/>
    <col min="2824" max="2824" width="0" hidden="1" customWidth="1"/>
    <col min="2825" max="2825" width="24.140625" customWidth="1"/>
    <col min="2826" max="2826" width="0" hidden="1" customWidth="1"/>
    <col min="2827" max="2827" width="27.5703125" customWidth="1"/>
    <col min="2828" max="2828" width="0" hidden="1" customWidth="1"/>
    <col min="2829" max="2829" width="20" customWidth="1"/>
    <col min="2830" max="2830" width="28.5703125" customWidth="1"/>
    <col min="2832" max="2832" width="13.28515625" customWidth="1"/>
    <col min="2833" max="2833" width="11.7109375" customWidth="1"/>
    <col min="2834" max="2834" width="18.7109375" customWidth="1"/>
    <col min="2835" max="2835" width="15.85546875" customWidth="1"/>
    <col min="2836" max="2836" width="12.7109375" bestFit="1" customWidth="1"/>
    <col min="3073" max="3073" width="1.85546875" customWidth="1"/>
    <col min="3074" max="3074" width="12.42578125" customWidth="1"/>
    <col min="3076" max="3076" width="21.7109375" customWidth="1"/>
    <col min="3077" max="3077" width="11.7109375" customWidth="1"/>
    <col min="3079" max="3079" width="5.42578125" customWidth="1"/>
    <col min="3080" max="3080" width="0" hidden="1" customWidth="1"/>
    <col min="3081" max="3081" width="24.140625" customWidth="1"/>
    <col min="3082" max="3082" width="0" hidden="1" customWidth="1"/>
    <col min="3083" max="3083" width="27.5703125" customWidth="1"/>
    <col min="3084" max="3084" width="0" hidden="1" customWidth="1"/>
    <col min="3085" max="3085" width="20" customWidth="1"/>
    <col min="3086" max="3086" width="28.5703125" customWidth="1"/>
    <col min="3088" max="3088" width="13.28515625" customWidth="1"/>
    <col min="3089" max="3089" width="11.7109375" customWidth="1"/>
    <col min="3090" max="3090" width="18.7109375" customWidth="1"/>
    <col min="3091" max="3091" width="15.85546875" customWidth="1"/>
    <col min="3092" max="3092" width="12.7109375" bestFit="1" customWidth="1"/>
    <col min="3329" max="3329" width="1.85546875" customWidth="1"/>
    <col min="3330" max="3330" width="12.42578125" customWidth="1"/>
    <col min="3332" max="3332" width="21.7109375" customWidth="1"/>
    <col min="3333" max="3333" width="11.7109375" customWidth="1"/>
    <col min="3335" max="3335" width="5.42578125" customWidth="1"/>
    <col min="3336" max="3336" width="0" hidden="1" customWidth="1"/>
    <col min="3337" max="3337" width="24.140625" customWidth="1"/>
    <col min="3338" max="3338" width="0" hidden="1" customWidth="1"/>
    <col min="3339" max="3339" width="27.5703125" customWidth="1"/>
    <col min="3340" max="3340" width="0" hidden="1" customWidth="1"/>
    <col min="3341" max="3341" width="20" customWidth="1"/>
    <col min="3342" max="3342" width="28.5703125" customWidth="1"/>
    <col min="3344" max="3344" width="13.28515625" customWidth="1"/>
    <col min="3345" max="3345" width="11.7109375" customWidth="1"/>
    <col min="3346" max="3346" width="18.7109375" customWidth="1"/>
    <col min="3347" max="3347" width="15.85546875" customWidth="1"/>
    <col min="3348" max="3348" width="12.7109375" bestFit="1" customWidth="1"/>
    <col min="3585" max="3585" width="1.85546875" customWidth="1"/>
    <col min="3586" max="3586" width="12.42578125" customWidth="1"/>
    <col min="3588" max="3588" width="21.7109375" customWidth="1"/>
    <col min="3589" max="3589" width="11.7109375" customWidth="1"/>
    <col min="3591" max="3591" width="5.42578125" customWidth="1"/>
    <col min="3592" max="3592" width="0" hidden="1" customWidth="1"/>
    <col min="3593" max="3593" width="24.140625" customWidth="1"/>
    <col min="3594" max="3594" width="0" hidden="1" customWidth="1"/>
    <col min="3595" max="3595" width="27.5703125" customWidth="1"/>
    <col min="3596" max="3596" width="0" hidden="1" customWidth="1"/>
    <col min="3597" max="3597" width="20" customWidth="1"/>
    <col min="3598" max="3598" width="28.5703125" customWidth="1"/>
    <col min="3600" max="3600" width="13.28515625" customWidth="1"/>
    <col min="3601" max="3601" width="11.7109375" customWidth="1"/>
    <col min="3602" max="3602" width="18.7109375" customWidth="1"/>
    <col min="3603" max="3603" width="15.85546875" customWidth="1"/>
    <col min="3604" max="3604" width="12.7109375" bestFit="1" customWidth="1"/>
    <col min="3841" max="3841" width="1.85546875" customWidth="1"/>
    <col min="3842" max="3842" width="12.42578125" customWidth="1"/>
    <col min="3844" max="3844" width="21.7109375" customWidth="1"/>
    <col min="3845" max="3845" width="11.7109375" customWidth="1"/>
    <col min="3847" max="3847" width="5.42578125" customWidth="1"/>
    <col min="3848" max="3848" width="0" hidden="1" customWidth="1"/>
    <col min="3849" max="3849" width="24.140625" customWidth="1"/>
    <col min="3850" max="3850" width="0" hidden="1" customWidth="1"/>
    <col min="3851" max="3851" width="27.5703125" customWidth="1"/>
    <col min="3852" max="3852" width="0" hidden="1" customWidth="1"/>
    <col min="3853" max="3853" width="20" customWidth="1"/>
    <col min="3854" max="3854" width="28.5703125" customWidth="1"/>
    <col min="3856" max="3856" width="13.28515625" customWidth="1"/>
    <col min="3857" max="3857" width="11.7109375" customWidth="1"/>
    <col min="3858" max="3858" width="18.7109375" customWidth="1"/>
    <col min="3859" max="3859" width="15.85546875" customWidth="1"/>
    <col min="3860" max="3860" width="12.7109375" bestFit="1" customWidth="1"/>
    <col min="4097" max="4097" width="1.85546875" customWidth="1"/>
    <col min="4098" max="4098" width="12.42578125" customWidth="1"/>
    <col min="4100" max="4100" width="21.7109375" customWidth="1"/>
    <col min="4101" max="4101" width="11.7109375" customWidth="1"/>
    <col min="4103" max="4103" width="5.42578125" customWidth="1"/>
    <col min="4104" max="4104" width="0" hidden="1" customWidth="1"/>
    <col min="4105" max="4105" width="24.140625" customWidth="1"/>
    <col min="4106" max="4106" width="0" hidden="1" customWidth="1"/>
    <col min="4107" max="4107" width="27.5703125" customWidth="1"/>
    <col min="4108" max="4108" width="0" hidden="1" customWidth="1"/>
    <col min="4109" max="4109" width="20" customWidth="1"/>
    <col min="4110" max="4110" width="28.5703125" customWidth="1"/>
    <col min="4112" max="4112" width="13.28515625" customWidth="1"/>
    <col min="4113" max="4113" width="11.7109375" customWidth="1"/>
    <col min="4114" max="4114" width="18.7109375" customWidth="1"/>
    <col min="4115" max="4115" width="15.85546875" customWidth="1"/>
    <col min="4116" max="4116" width="12.7109375" bestFit="1" customWidth="1"/>
    <col min="4353" max="4353" width="1.85546875" customWidth="1"/>
    <col min="4354" max="4354" width="12.42578125" customWidth="1"/>
    <col min="4356" max="4356" width="21.7109375" customWidth="1"/>
    <col min="4357" max="4357" width="11.7109375" customWidth="1"/>
    <col min="4359" max="4359" width="5.42578125" customWidth="1"/>
    <col min="4360" max="4360" width="0" hidden="1" customWidth="1"/>
    <col min="4361" max="4361" width="24.140625" customWidth="1"/>
    <col min="4362" max="4362" width="0" hidden="1" customWidth="1"/>
    <col min="4363" max="4363" width="27.5703125" customWidth="1"/>
    <col min="4364" max="4364" width="0" hidden="1" customWidth="1"/>
    <col min="4365" max="4365" width="20" customWidth="1"/>
    <col min="4366" max="4366" width="28.5703125" customWidth="1"/>
    <col min="4368" max="4368" width="13.28515625" customWidth="1"/>
    <col min="4369" max="4369" width="11.7109375" customWidth="1"/>
    <col min="4370" max="4370" width="18.7109375" customWidth="1"/>
    <col min="4371" max="4371" width="15.85546875" customWidth="1"/>
    <col min="4372" max="4372" width="12.7109375" bestFit="1" customWidth="1"/>
    <col min="4609" max="4609" width="1.85546875" customWidth="1"/>
    <col min="4610" max="4610" width="12.42578125" customWidth="1"/>
    <col min="4612" max="4612" width="21.7109375" customWidth="1"/>
    <col min="4613" max="4613" width="11.7109375" customWidth="1"/>
    <col min="4615" max="4615" width="5.42578125" customWidth="1"/>
    <col min="4616" max="4616" width="0" hidden="1" customWidth="1"/>
    <col min="4617" max="4617" width="24.140625" customWidth="1"/>
    <col min="4618" max="4618" width="0" hidden="1" customWidth="1"/>
    <col min="4619" max="4619" width="27.5703125" customWidth="1"/>
    <col min="4620" max="4620" width="0" hidden="1" customWidth="1"/>
    <col min="4621" max="4621" width="20" customWidth="1"/>
    <col min="4622" max="4622" width="28.5703125" customWidth="1"/>
    <col min="4624" max="4624" width="13.28515625" customWidth="1"/>
    <col min="4625" max="4625" width="11.7109375" customWidth="1"/>
    <col min="4626" max="4626" width="18.7109375" customWidth="1"/>
    <col min="4627" max="4627" width="15.85546875" customWidth="1"/>
    <col min="4628" max="4628" width="12.7109375" bestFit="1" customWidth="1"/>
    <col min="4865" max="4865" width="1.85546875" customWidth="1"/>
    <col min="4866" max="4866" width="12.42578125" customWidth="1"/>
    <col min="4868" max="4868" width="21.7109375" customWidth="1"/>
    <col min="4869" max="4869" width="11.7109375" customWidth="1"/>
    <col min="4871" max="4871" width="5.42578125" customWidth="1"/>
    <col min="4872" max="4872" width="0" hidden="1" customWidth="1"/>
    <col min="4873" max="4873" width="24.140625" customWidth="1"/>
    <col min="4874" max="4874" width="0" hidden="1" customWidth="1"/>
    <col min="4875" max="4875" width="27.5703125" customWidth="1"/>
    <col min="4876" max="4876" width="0" hidden="1" customWidth="1"/>
    <col min="4877" max="4877" width="20" customWidth="1"/>
    <col min="4878" max="4878" width="28.5703125" customWidth="1"/>
    <col min="4880" max="4880" width="13.28515625" customWidth="1"/>
    <col min="4881" max="4881" width="11.7109375" customWidth="1"/>
    <col min="4882" max="4882" width="18.7109375" customWidth="1"/>
    <col min="4883" max="4883" width="15.85546875" customWidth="1"/>
    <col min="4884" max="4884" width="12.7109375" bestFit="1" customWidth="1"/>
    <col min="5121" max="5121" width="1.85546875" customWidth="1"/>
    <col min="5122" max="5122" width="12.42578125" customWidth="1"/>
    <col min="5124" max="5124" width="21.7109375" customWidth="1"/>
    <col min="5125" max="5125" width="11.7109375" customWidth="1"/>
    <col min="5127" max="5127" width="5.42578125" customWidth="1"/>
    <col min="5128" max="5128" width="0" hidden="1" customWidth="1"/>
    <col min="5129" max="5129" width="24.140625" customWidth="1"/>
    <col min="5130" max="5130" width="0" hidden="1" customWidth="1"/>
    <col min="5131" max="5131" width="27.5703125" customWidth="1"/>
    <col min="5132" max="5132" width="0" hidden="1" customWidth="1"/>
    <col min="5133" max="5133" width="20" customWidth="1"/>
    <col min="5134" max="5134" width="28.5703125" customWidth="1"/>
    <col min="5136" max="5136" width="13.28515625" customWidth="1"/>
    <col min="5137" max="5137" width="11.7109375" customWidth="1"/>
    <col min="5138" max="5138" width="18.7109375" customWidth="1"/>
    <col min="5139" max="5139" width="15.85546875" customWidth="1"/>
    <col min="5140" max="5140" width="12.7109375" bestFit="1" customWidth="1"/>
    <col min="5377" max="5377" width="1.85546875" customWidth="1"/>
    <col min="5378" max="5378" width="12.42578125" customWidth="1"/>
    <col min="5380" max="5380" width="21.7109375" customWidth="1"/>
    <col min="5381" max="5381" width="11.7109375" customWidth="1"/>
    <col min="5383" max="5383" width="5.42578125" customWidth="1"/>
    <col min="5384" max="5384" width="0" hidden="1" customWidth="1"/>
    <col min="5385" max="5385" width="24.140625" customWidth="1"/>
    <col min="5386" max="5386" width="0" hidden="1" customWidth="1"/>
    <col min="5387" max="5387" width="27.5703125" customWidth="1"/>
    <col min="5388" max="5388" width="0" hidden="1" customWidth="1"/>
    <col min="5389" max="5389" width="20" customWidth="1"/>
    <col min="5390" max="5390" width="28.5703125" customWidth="1"/>
    <col min="5392" max="5392" width="13.28515625" customWidth="1"/>
    <col min="5393" max="5393" width="11.7109375" customWidth="1"/>
    <col min="5394" max="5394" width="18.7109375" customWidth="1"/>
    <col min="5395" max="5395" width="15.85546875" customWidth="1"/>
    <col min="5396" max="5396" width="12.7109375" bestFit="1" customWidth="1"/>
    <col min="5633" max="5633" width="1.85546875" customWidth="1"/>
    <col min="5634" max="5634" width="12.42578125" customWidth="1"/>
    <col min="5636" max="5636" width="21.7109375" customWidth="1"/>
    <col min="5637" max="5637" width="11.7109375" customWidth="1"/>
    <col min="5639" max="5639" width="5.42578125" customWidth="1"/>
    <col min="5640" max="5640" width="0" hidden="1" customWidth="1"/>
    <col min="5641" max="5641" width="24.140625" customWidth="1"/>
    <col min="5642" max="5642" width="0" hidden="1" customWidth="1"/>
    <col min="5643" max="5643" width="27.5703125" customWidth="1"/>
    <col min="5644" max="5644" width="0" hidden="1" customWidth="1"/>
    <col min="5645" max="5645" width="20" customWidth="1"/>
    <col min="5646" max="5646" width="28.5703125" customWidth="1"/>
    <col min="5648" max="5648" width="13.28515625" customWidth="1"/>
    <col min="5649" max="5649" width="11.7109375" customWidth="1"/>
    <col min="5650" max="5650" width="18.7109375" customWidth="1"/>
    <col min="5651" max="5651" width="15.85546875" customWidth="1"/>
    <col min="5652" max="5652" width="12.7109375" bestFit="1" customWidth="1"/>
    <col min="5889" max="5889" width="1.85546875" customWidth="1"/>
    <col min="5890" max="5890" width="12.42578125" customWidth="1"/>
    <col min="5892" max="5892" width="21.7109375" customWidth="1"/>
    <col min="5893" max="5893" width="11.7109375" customWidth="1"/>
    <col min="5895" max="5895" width="5.42578125" customWidth="1"/>
    <col min="5896" max="5896" width="0" hidden="1" customWidth="1"/>
    <col min="5897" max="5897" width="24.140625" customWidth="1"/>
    <col min="5898" max="5898" width="0" hidden="1" customWidth="1"/>
    <col min="5899" max="5899" width="27.5703125" customWidth="1"/>
    <col min="5900" max="5900" width="0" hidden="1" customWidth="1"/>
    <col min="5901" max="5901" width="20" customWidth="1"/>
    <col min="5902" max="5902" width="28.5703125" customWidth="1"/>
    <col min="5904" max="5904" width="13.28515625" customWidth="1"/>
    <col min="5905" max="5905" width="11.7109375" customWidth="1"/>
    <col min="5906" max="5906" width="18.7109375" customWidth="1"/>
    <col min="5907" max="5907" width="15.85546875" customWidth="1"/>
    <col min="5908" max="5908" width="12.7109375" bestFit="1" customWidth="1"/>
    <col min="6145" max="6145" width="1.85546875" customWidth="1"/>
    <col min="6146" max="6146" width="12.42578125" customWidth="1"/>
    <col min="6148" max="6148" width="21.7109375" customWidth="1"/>
    <col min="6149" max="6149" width="11.7109375" customWidth="1"/>
    <col min="6151" max="6151" width="5.42578125" customWidth="1"/>
    <col min="6152" max="6152" width="0" hidden="1" customWidth="1"/>
    <col min="6153" max="6153" width="24.140625" customWidth="1"/>
    <col min="6154" max="6154" width="0" hidden="1" customWidth="1"/>
    <col min="6155" max="6155" width="27.5703125" customWidth="1"/>
    <col min="6156" max="6156" width="0" hidden="1" customWidth="1"/>
    <col min="6157" max="6157" width="20" customWidth="1"/>
    <col min="6158" max="6158" width="28.5703125" customWidth="1"/>
    <col min="6160" max="6160" width="13.28515625" customWidth="1"/>
    <col min="6161" max="6161" width="11.7109375" customWidth="1"/>
    <col min="6162" max="6162" width="18.7109375" customWidth="1"/>
    <col min="6163" max="6163" width="15.85546875" customWidth="1"/>
    <col min="6164" max="6164" width="12.7109375" bestFit="1" customWidth="1"/>
    <col min="6401" max="6401" width="1.85546875" customWidth="1"/>
    <col min="6402" max="6402" width="12.42578125" customWidth="1"/>
    <col min="6404" max="6404" width="21.7109375" customWidth="1"/>
    <col min="6405" max="6405" width="11.7109375" customWidth="1"/>
    <col min="6407" max="6407" width="5.42578125" customWidth="1"/>
    <col min="6408" max="6408" width="0" hidden="1" customWidth="1"/>
    <col min="6409" max="6409" width="24.140625" customWidth="1"/>
    <col min="6410" max="6410" width="0" hidden="1" customWidth="1"/>
    <col min="6411" max="6411" width="27.5703125" customWidth="1"/>
    <col min="6412" max="6412" width="0" hidden="1" customWidth="1"/>
    <col min="6413" max="6413" width="20" customWidth="1"/>
    <col min="6414" max="6414" width="28.5703125" customWidth="1"/>
    <col min="6416" max="6416" width="13.28515625" customWidth="1"/>
    <col min="6417" max="6417" width="11.7109375" customWidth="1"/>
    <col min="6418" max="6418" width="18.7109375" customWidth="1"/>
    <col min="6419" max="6419" width="15.85546875" customWidth="1"/>
    <col min="6420" max="6420" width="12.7109375" bestFit="1" customWidth="1"/>
    <col min="6657" max="6657" width="1.85546875" customWidth="1"/>
    <col min="6658" max="6658" width="12.42578125" customWidth="1"/>
    <col min="6660" max="6660" width="21.7109375" customWidth="1"/>
    <col min="6661" max="6661" width="11.7109375" customWidth="1"/>
    <col min="6663" max="6663" width="5.42578125" customWidth="1"/>
    <col min="6664" max="6664" width="0" hidden="1" customWidth="1"/>
    <col min="6665" max="6665" width="24.140625" customWidth="1"/>
    <col min="6666" max="6666" width="0" hidden="1" customWidth="1"/>
    <col min="6667" max="6667" width="27.5703125" customWidth="1"/>
    <col min="6668" max="6668" width="0" hidden="1" customWidth="1"/>
    <col min="6669" max="6669" width="20" customWidth="1"/>
    <col min="6670" max="6670" width="28.5703125" customWidth="1"/>
    <col min="6672" max="6672" width="13.28515625" customWidth="1"/>
    <col min="6673" max="6673" width="11.7109375" customWidth="1"/>
    <col min="6674" max="6674" width="18.7109375" customWidth="1"/>
    <col min="6675" max="6675" width="15.85546875" customWidth="1"/>
    <col min="6676" max="6676" width="12.7109375" bestFit="1" customWidth="1"/>
    <col min="6913" max="6913" width="1.85546875" customWidth="1"/>
    <col min="6914" max="6914" width="12.42578125" customWidth="1"/>
    <col min="6916" max="6916" width="21.7109375" customWidth="1"/>
    <col min="6917" max="6917" width="11.7109375" customWidth="1"/>
    <col min="6919" max="6919" width="5.42578125" customWidth="1"/>
    <col min="6920" max="6920" width="0" hidden="1" customWidth="1"/>
    <col min="6921" max="6921" width="24.140625" customWidth="1"/>
    <col min="6922" max="6922" width="0" hidden="1" customWidth="1"/>
    <col min="6923" max="6923" width="27.5703125" customWidth="1"/>
    <col min="6924" max="6924" width="0" hidden="1" customWidth="1"/>
    <col min="6925" max="6925" width="20" customWidth="1"/>
    <col min="6926" max="6926" width="28.5703125" customWidth="1"/>
    <col min="6928" max="6928" width="13.28515625" customWidth="1"/>
    <col min="6929" max="6929" width="11.7109375" customWidth="1"/>
    <col min="6930" max="6930" width="18.7109375" customWidth="1"/>
    <col min="6931" max="6931" width="15.85546875" customWidth="1"/>
    <col min="6932" max="6932" width="12.7109375" bestFit="1" customWidth="1"/>
    <col min="7169" max="7169" width="1.85546875" customWidth="1"/>
    <col min="7170" max="7170" width="12.42578125" customWidth="1"/>
    <col min="7172" max="7172" width="21.7109375" customWidth="1"/>
    <col min="7173" max="7173" width="11.7109375" customWidth="1"/>
    <col min="7175" max="7175" width="5.42578125" customWidth="1"/>
    <col min="7176" max="7176" width="0" hidden="1" customWidth="1"/>
    <col min="7177" max="7177" width="24.140625" customWidth="1"/>
    <col min="7178" max="7178" width="0" hidden="1" customWidth="1"/>
    <col min="7179" max="7179" width="27.5703125" customWidth="1"/>
    <col min="7180" max="7180" width="0" hidden="1" customWidth="1"/>
    <col min="7181" max="7181" width="20" customWidth="1"/>
    <col min="7182" max="7182" width="28.5703125" customWidth="1"/>
    <col min="7184" max="7184" width="13.28515625" customWidth="1"/>
    <col min="7185" max="7185" width="11.7109375" customWidth="1"/>
    <col min="7186" max="7186" width="18.7109375" customWidth="1"/>
    <col min="7187" max="7187" width="15.85546875" customWidth="1"/>
    <col min="7188" max="7188" width="12.7109375" bestFit="1" customWidth="1"/>
    <col min="7425" max="7425" width="1.85546875" customWidth="1"/>
    <col min="7426" max="7426" width="12.42578125" customWidth="1"/>
    <col min="7428" max="7428" width="21.7109375" customWidth="1"/>
    <col min="7429" max="7429" width="11.7109375" customWidth="1"/>
    <col min="7431" max="7431" width="5.42578125" customWidth="1"/>
    <col min="7432" max="7432" width="0" hidden="1" customWidth="1"/>
    <col min="7433" max="7433" width="24.140625" customWidth="1"/>
    <col min="7434" max="7434" width="0" hidden="1" customWidth="1"/>
    <col min="7435" max="7435" width="27.5703125" customWidth="1"/>
    <col min="7436" max="7436" width="0" hidden="1" customWidth="1"/>
    <col min="7437" max="7437" width="20" customWidth="1"/>
    <col min="7438" max="7438" width="28.5703125" customWidth="1"/>
    <col min="7440" max="7440" width="13.28515625" customWidth="1"/>
    <col min="7441" max="7441" width="11.7109375" customWidth="1"/>
    <col min="7442" max="7442" width="18.7109375" customWidth="1"/>
    <col min="7443" max="7443" width="15.85546875" customWidth="1"/>
    <col min="7444" max="7444" width="12.7109375" bestFit="1" customWidth="1"/>
    <col min="7681" max="7681" width="1.85546875" customWidth="1"/>
    <col min="7682" max="7682" width="12.42578125" customWidth="1"/>
    <col min="7684" max="7684" width="21.7109375" customWidth="1"/>
    <col min="7685" max="7685" width="11.7109375" customWidth="1"/>
    <col min="7687" max="7687" width="5.42578125" customWidth="1"/>
    <col min="7688" max="7688" width="0" hidden="1" customWidth="1"/>
    <col min="7689" max="7689" width="24.140625" customWidth="1"/>
    <col min="7690" max="7690" width="0" hidden="1" customWidth="1"/>
    <col min="7691" max="7691" width="27.5703125" customWidth="1"/>
    <col min="7692" max="7692" width="0" hidden="1" customWidth="1"/>
    <col min="7693" max="7693" width="20" customWidth="1"/>
    <col min="7694" max="7694" width="28.5703125" customWidth="1"/>
    <col min="7696" max="7696" width="13.28515625" customWidth="1"/>
    <col min="7697" max="7697" width="11.7109375" customWidth="1"/>
    <col min="7698" max="7698" width="18.7109375" customWidth="1"/>
    <col min="7699" max="7699" width="15.85546875" customWidth="1"/>
    <col min="7700" max="7700" width="12.7109375" bestFit="1" customWidth="1"/>
    <col min="7937" max="7937" width="1.85546875" customWidth="1"/>
    <col min="7938" max="7938" width="12.42578125" customWidth="1"/>
    <col min="7940" max="7940" width="21.7109375" customWidth="1"/>
    <col min="7941" max="7941" width="11.7109375" customWidth="1"/>
    <col min="7943" max="7943" width="5.42578125" customWidth="1"/>
    <col min="7944" max="7944" width="0" hidden="1" customWidth="1"/>
    <col min="7945" max="7945" width="24.140625" customWidth="1"/>
    <col min="7946" max="7946" width="0" hidden="1" customWidth="1"/>
    <col min="7947" max="7947" width="27.5703125" customWidth="1"/>
    <col min="7948" max="7948" width="0" hidden="1" customWidth="1"/>
    <col min="7949" max="7949" width="20" customWidth="1"/>
    <col min="7950" max="7950" width="28.5703125" customWidth="1"/>
    <col min="7952" max="7952" width="13.28515625" customWidth="1"/>
    <col min="7953" max="7953" width="11.7109375" customWidth="1"/>
    <col min="7954" max="7954" width="18.7109375" customWidth="1"/>
    <col min="7955" max="7955" width="15.85546875" customWidth="1"/>
    <col min="7956" max="7956" width="12.7109375" bestFit="1" customWidth="1"/>
    <col min="8193" max="8193" width="1.85546875" customWidth="1"/>
    <col min="8194" max="8194" width="12.42578125" customWidth="1"/>
    <col min="8196" max="8196" width="21.7109375" customWidth="1"/>
    <col min="8197" max="8197" width="11.7109375" customWidth="1"/>
    <col min="8199" max="8199" width="5.42578125" customWidth="1"/>
    <col min="8200" max="8200" width="0" hidden="1" customWidth="1"/>
    <col min="8201" max="8201" width="24.140625" customWidth="1"/>
    <col min="8202" max="8202" width="0" hidden="1" customWidth="1"/>
    <col min="8203" max="8203" width="27.5703125" customWidth="1"/>
    <col min="8204" max="8204" width="0" hidden="1" customWidth="1"/>
    <col min="8205" max="8205" width="20" customWidth="1"/>
    <col min="8206" max="8206" width="28.5703125" customWidth="1"/>
    <col min="8208" max="8208" width="13.28515625" customWidth="1"/>
    <col min="8209" max="8209" width="11.7109375" customWidth="1"/>
    <col min="8210" max="8210" width="18.7109375" customWidth="1"/>
    <col min="8211" max="8211" width="15.85546875" customWidth="1"/>
    <col min="8212" max="8212" width="12.7109375" bestFit="1" customWidth="1"/>
    <col min="8449" max="8449" width="1.85546875" customWidth="1"/>
    <col min="8450" max="8450" width="12.42578125" customWidth="1"/>
    <col min="8452" max="8452" width="21.7109375" customWidth="1"/>
    <col min="8453" max="8453" width="11.7109375" customWidth="1"/>
    <col min="8455" max="8455" width="5.42578125" customWidth="1"/>
    <col min="8456" max="8456" width="0" hidden="1" customWidth="1"/>
    <col min="8457" max="8457" width="24.140625" customWidth="1"/>
    <col min="8458" max="8458" width="0" hidden="1" customWidth="1"/>
    <col min="8459" max="8459" width="27.5703125" customWidth="1"/>
    <col min="8460" max="8460" width="0" hidden="1" customWidth="1"/>
    <col min="8461" max="8461" width="20" customWidth="1"/>
    <col min="8462" max="8462" width="28.5703125" customWidth="1"/>
    <col min="8464" max="8464" width="13.28515625" customWidth="1"/>
    <col min="8465" max="8465" width="11.7109375" customWidth="1"/>
    <col min="8466" max="8466" width="18.7109375" customWidth="1"/>
    <col min="8467" max="8467" width="15.85546875" customWidth="1"/>
    <col min="8468" max="8468" width="12.7109375" bestFit="1" customWidth="1"/>
    <col min="8705" max="8705" width="1.85546875" customWidth="1"/>
    <col min="8706" max="8706" width="12.42578125" customWidth="1"/>
    <col min="8708" max="8708" width="21.7109375" customWidth="1"/>
    <col min="8709" max="8709" width="11.7109375" customWidth="1"/>
    <col min="8711" max="8711" width="5.42578125" customWidth="1"/>
    <col min="8712" max="8712" width="0" hidden="1" customWidth="1"/>
    <col min="8713" max="8713" width="24.140625" customWidth="1"/>
    <col min="8714" max="8714" width="0" hidden="1" customWidth="1"/>
    <col min="8715" max="8715" width="27.5703125" customWidth="1"/>
    <col min="8716" max="8716" width="0" hidden="1" customWidth="1"/>
    <col min="8717" max="8717" width="20" customWidth="1"/>
    <col min="8718" max="8718" width="28.5703125" customWidth="1"/>
    <col min="8720" max="8720" width="13.28515625" customWidth="1"/>
    <col min="8721" max="8721" width="11.7109375" customWidth="1"/>
    <col min="8722" max="8722" width="18.7109375" customWidth="1"/>
    <col min="8723" max="8723" width="15.85546875" customWidth="1"/>
    <col min="8724" max="8724" width="12.7109375" bestFit="1" customWidth="1"/>
    <col min="8961" max="8961" width="1.85546875" customWidth="1"/>
    <col min="8962" max="8962" width="12.42578125" customWidth="1"/>
    <col min="8964" max="8964" width="21.7109375" customWidth="1"/>
    <col min="8965" max="8965" width="11.7109375" customWidth="1"/>
    <col min="8967" max="8967" width="5.42578125" customWidth="1"/>
    <col min="8968" max="8968" width="0" hidden="1" customWidth="1"/>
    <col min="8969" max="8969" width="24.140625" customWidth="1"/>
    <col min="8970" max="8970" width="0" hidden="1" customWidth="1"/>
    <col min="8971" max="8971" width="27.5703125" customWidth="1"/>
    <col min="8972" max="8972" width="0" hidden="1" customWidth="1"/>
    <col min="8973" max="8973" width="20" customWidth="1"/>
    <col min="8974" max="8974" width="28.5703125" customWidth="1"/>
    <col min="8976" max="8976" width="13.28515625" customWidth="1"/>
    <col min="8977" max="8977" width="11.7109375" customWidth="1"/>
    <col min="8978" max="8978" width="18.7109375" customWidth="1"/>
    <col min="8979" max="8979" width="15.85546875" customWidth="1"/>
    <col min="8980" max="8980" width="12.7109375" bestFit="1" customWidth="1"/>
    <col min="9217" max="9217" width="1.85546875" customWidth="1"/>
    <col min="9218" max="9218" width="12.42578125" customWidth="1"/>
    <col min="9220" max="9220" width="21.7109375" customWidth="1"/>
    <col min="9221" max="9221" width="11.7109375" customWidth="1"/>
    <col min="9223" max="9223" width="5.42578125" customWidth="1"/>
    <col min="9224" max="9224" width="0" hidden="1" customWidth="1"/>
    <col min="9225" max="9225" width="24.140625" customWidth="1"/>
    <col min="9226" max="9226" width="0" hidden="1" customWidth="1"/>
    <col min="9227" max="9227" width="27.5703125" customWidth="1"/>
    <col min="9228" max="9228" width="0" hidden="1" customWidth="1"/>
    <col min="9229" max="9229" width="20" customWidth="1"/>
    <col min="9230" max="9230" width="28.5703125" customWidth="1"/>
    <col min="9232" max="9232" width="13.28515625" customWidth="1"/>
    <col min="9233" max="9233" width="11.7109375" customWidth="1"/>
    <col min="9234" max="9234" width="18.7109375" customWidth="1"/>
    <col min="9235" max="9235" width="15.85546875" customWidth="1"/>
    <col min="9236" max="9236" width="12.7109375" bestFit="1" customWidth="1"/>
    <col min="9473" max="9473" width="1.85546875" customWidth="1"/>
    <col min="9474" max="9474" width="12.42578125" customWidth="1"/>
    <col min="9476" max="9476" width="21.7109375" customWidth="1"/>
    <col min="9477" max="9477" width="11.7109375" customWidth="1"/>
    <col min="9479" max="9479" width="5.42578125" customWidth="1"/>
    <col min="9480" max="9480" width="0" hidden="1" customWidth="1"/>
    <col min="9481" max="9481" width="24.140625" customWidth="1"/>
    <col min="9482" max="9482" width="0" hidden="1" customWidth="1"/>
    <col min="9483" max="9483" width="27.5703125" customWidth="1"/>
    <col min="9484" max="9484" width="0" hidden="1" customWidth="1"/>
    <col min="9485" max="9485" width="20" customWidth="1"/>
    <col min="9486" max="9486" width="28.5703125" customWidth="1"/>
    <col min="9488" max="9488" width="13.28515625" customWidth="1"/>
    <col min="9489" max="9489" width="11.7109375" customWidth="1"/>
    <col min="9490" max="9490" width="18.7109375" customWidth="1"/>
    <col min="9491" max="9491" width="15.85546875" customWidth="1"/>
    <col min="9492" max="9492" width="12.7109375" bestFit="1" customWidth="1"/>
    <col min="9729" max="9729" width="1.85546875" customWidth="1"/>
    <col min="9730" max="9730" width="12.42578125" customWidth="1"/>
    <col min="9732" max="9732" width="21.7109375" customWidth="1"/>
    <col min="9733" max="9733" width="11.7109375" customWidth="1"/>
    <col min="9735" max="9735" width="5.42578125" customWidth="1"/>
    <col min="9736" max="9736" width="0" hidden="1" customWidth="1"/>
    <col min="9737" max="9737" width="24.140625" customWidth="1"/>
    <col min="9738" max="9738" width="0" hidden="1" customWidth="1"/>
    <col min="9739" max="9739" width="27.5703125" customWidth="1"/>
    <col min="9740" max="9740" width="0" hidden="1" customWidth="1"/>
    <col min="9741" max="9741" width="20" customWidth="1"/>
    <col min="9742" max="9742" width="28.5703125" customWidth="1"/>
    <col min="9744" max="9744" width="13.28515625" customWidth="1"/>
    <col min="9745" max="9745" width="11.7109375" customWidth="1"/>
    <col min="9746" max="9746" width="18.7109375" customWidth="1"/>
    <col min="9747" max="9747" width="15.85546875" customWidth="1"/>
    <col min="9748" max="9748" width="12.7109375" bestFit="1" customWidth="1"/>
    <col min="9985" max="9985" width="1.85546875" customWidth="1"/>
    <col min="9986" max="9986" width="12.42578125" customWidth="1"/>
    <col min="9988" max="9988" width="21.7109375" customWidth="1"/>
    <col min="9989" max="9989" width="11.7109375" customWidth="1"/>
    <col min="9991" max="9991" width="5.42578125" customWidth="1"/>
    <col min="9992" max="9992" width="0" hidden="1" customWidth="1"/>
    <col min="9993" max="9993" width="24.140625" customWidth="1"/>
    <col min="9994" max="9994" width="0" hidden="1" customWidth="1"/>
    <col min="9995" max="9995" width="27.5703125" customWidth="1"/>
    <col min="9996" max="9996" width="0" hidden="1" customWidth="1"/>
    <col min="9997" max="9997" width="20" customWidth="1"/>
    <col min="9998" max="9998" width="28.5703125" customWidth="1"/>
    <col min="10000" max="10000" width="13.28515625" customWidth="1"/>
    <col min="10001" max="10001" width="11.7109375" customWidth="1"/>
    <col min="10002" max="10002" width="18.7109375" customWidth="1"/>
    <col min="10003" max="10003" width="15.85546875" customWidth="1"/>
    <col min="10004" max="10004" width="12.7109375" bestFit="1" customWidth="1"/>
    <col min="10241" max="10241" width="1.85546875" customWidth="1"/>
    <col min="10242" max="10242" width="12.42578125" customWidth="1"/>
    <col min="10244" max="10244" width="21.7109375" customWidth="1"/>
    <col min="10245" max="10245" width="11.7109375" customWidth="1"/>
    <col min="10247" max="10247" width="5.42578125" customWidth="1"/>
    <col min="10248" max="10248" width="0" hidden="1" customWidth="1"/>
    <col min="10249" max="10249" width="24.140625" customWidth="1"/>
    <col min="10250" max="10250" width="0" hidden="1" customWidth="1"/>
    <col min="10251" max="10251" width="27.5703125" customWidth="1"/>
    <col min="10252" max="10252" width="0" hidden="1" customWidth="1"/>
    <col min="10253" max="10253" width="20" customWidth="1"/>
    <col min="10254" max="10254" width="28.5703125" customWidth="1"/>
    <col min="10256" max="10256" width="13.28515625" customWidth="1"/>
    <col min="10257" max="10257" width="11.7109375" customWidth="1"/>
    <col min="10258" max="10258" width="18.7109375" customWidth="1"/>
    <col min="10259" max="10259" width="15.85546875" customWidth="1"/>
    <col min="10260" max="10260" width="12.7109375" bestFit="1" customWidth="1"/>
    <col min="10497" max="10497" width="1.85546875" customWidth="1"/>
    <col min="10498" max="10498" width="12.42578125" customWidth="1"/>
    <col min="10500" max="10500" width="21.7109375" customWidth="1"/>
    <col min="10501" max="10501" width="11.7109375" customWidth="1"/>
    <col min="10503" max="10503" width="5.42578125" customWidth="1"/>
    <col min="10504" max="10504" width="0" hidden="1" customWidth="1"/>
    <col min="10505" max="10505" width="24.140625" customWidth="1"/>
    <col min="10506" max="10506" width="0" hidden="1" customWidth="1"/>
    <col min="10507" max="10507" width="27.5703125" customWidth="1"/>
    <col min="10508" max="10508" width="0" hidden="1" customWidth="1"/>
    <col min="10509" max="10509" width="20" customWidth="1"/>
    <col min="10510" max="10510" width="28.5703125" customWidth="1"/>
    <col min="10512" max="10512" width="13.28515625" customWidth="1"/>
    <col min="10513" max="10513" width="11.7109375" customWidth="1"/>
    <col min="10514" max="10514" width="18.7109375" customWidth="1"/>
    <col min="10515" max="10515" width="15.85546875" customWidth="1"/>
    <col min="10516" max="10516" width="12.7109375" bestFit="1" customWidth="1"/>
    <col min="10753" max="10753" width="1.85546875" customWidth="1"/>
    <col min="10754" max="10754" width="12.42578125" customWidth="1"/>
    <col min="10756" max="10756" width="21.7109375" customWidth="1"/>
    <col min="10757" max="10757" width="11.7109375" customWidth="1"/>
    <col min="10759" max="10759" width="5.42578125" customWidth="1"/>
    <col min="10760" max="10760" width="0" hidden="1" customWidth="1"/>
    <col min="10761" max="10761" width="24.140625" customWidth="1"/>
    <col min="10762" max="10762" width="0" hidden="1" customWidth="1"/>
    <col min="10763" max="10763" width="27.5703125" customWidth="1"/>
    <col min="10764" max="10764" width="0" hidden="1" customWidth="1"/>
    <col min="10765" max="10765" width="20" customWidth="1"/>
    <col min="10766" max="10766" width="28.5703125" customWidth="1"/>
    <col min="10768" max="10768" width="13.28515625" customWidth="1"/>
    <col min="10769" max="10769" width="11.7109375" customWidth="1"/>
    <col min="10770" max="10770" width="18.7109375" customWidth="1"/>
    <col min="10771" max="10771" width="15.85546875" customWidth="1"/>
    <col min="10772" max="10772" width="12.7109375" bestFit="1" customWidth="1"/>
    <col min="11009" max="11009" width="1.85546875" customWidth="1"/>
    <col min="11010" max="11010" width="12.42578125" customWidth="1"/>
    <col min="11012" max="11012" width="21.7109375" customWidth="1"/>
    <col min="11013" max="11013" width="11.7109375" customWidth="1"/>
    <col min="11015" max="11015" width="5.42578125" customWidth="1"/>
    <col min="11016" max="11016" width="0" hidden="1" customWidth="1"/>
    <col min="11017" max="11017" width="24.140625" customWidth="1"/>
    <col min="11018" max="11018" width="0" hidden="1" customWidth="1"/>
    <col min="11019" max="11019" width="27.5703125" customWidth="1"/>
    <col min="11020" max="11020" width="0" hidden="1" customWidth="1"/>
    <col min="11021" max="11021" width="20" customWidth="1"/>
    <col min="11022" max="11022" width="28.5703125" customWidth="1"/>
    <col min="11024" max="11024" width="13.28515625" customWidth="1"/>
    <col min="11025" max="11025" width="11.7109375" customWidth="1"/>
    <col min="11026" max="11026" width="18.7109375" customWidth="1"/>
    <col min="11027" max="11027" width="15.85546875" customWidth="1"/>
    <col min="11028" max="11028" width="12.7109375" bestFit="1" customWidth="1"/>
    <col min="11265" max="11265" width="1.85546875" customWidth="1"/>
    <col min="11266" max="11266" width="12.42578125" customWidth="1"/>
    <col min="11268" max="11268" width="21.7109375" customWidth="1"/>
    <col min="11269" max="11269" width="11.7109375" customWidth="1"/>
    <col min="11271" max="11271" width="5.42578125" customWidth="1"/>
    <col min="11272" max="11272" width="0" hidden="1" customWidth="1"/>
    <col min="11273" max="11273" width="24.140625" customWidth="1"/>
    <col min="11274" max="11274" width="0" hidden="1" customWidth="1"/>
    <col min="11275" max="11275" width="27.5703125" customWidth="1"/>
    <col min="11276" max="11276" width="0" hidden="1" customWidth="1"/>
    <col min="11277" max="11277" width="20" customWidth="1"/>
    <col min="11278" max="11278" width="28.5703125" customWidth="1"/>
    <col min="11280" max="11280" width="13.28515625" customWidth="1"/>
    <col min="11281" max="11281" width="11.7109375" customWidth="1"/>
    <col min="11282" max="11282" width="18.7109375" customWidth="1"/>
    <col min="11283" max="11283" width="15.85546875" customWidth="1"/>
    <col min="11284" max="11284" width="12.7109375" bestFit="1" customWidth="1"/>
    <col min="11521" max="11521" width="1.85546875" customWidth="1"/>
    <col min="11522" max="11522" width="12.42578125" customWidth="1"/>
    <col min="11524" max="11524" width="21.7109375" customWidth="1"/>
    <col min="11525" max="11525" width="11.7109375" customWidth="1"/>
    <col min="11527" max="11527" width="5.42578125" customWidth="1"/>
    <col min="11528" max="11528" width="0" hidden="1" customWidth="1"/>
    <col min="11529" max="11529" width="24.140625" customWidth="1"/>
    <col min="11530" max="11530" width="0" hidden="1" customWidth="1"/>
    <col min="11531" max="11531" width="27.5703125" customWidth="1"/>
    <col min="11532" max="11532" width="0" hidden="1" customWidth="1"/>
    <col min="11533" max="11533" width="20" customWidth="1"/>
    <col min="11534" max="11534" width="28.5703125" customWidth="1"/>
    <col min="11536" max="11536" width="13.28515625" customWidth="1"/>
    <col min="11537" max="11537" width="11.7109375" customWidth="1"/>
    <col min="11538" max="11538" width="18.7109375" customWidth="1"/>
    <col min="11539" max="11539" width="15.85546875" customWidth="1"/>
    <col min="11540" max="11540" width="12.7109375" bestFit="1" customWidth="1"/>
    <col min="11777" max="11777" width="1.85546875" customWidth="1"/>
    <col min="11778" max="11778" width="12.42578125" customWidth="1"/>
    <col min="11780" max="11780" width="21.7109375" customWidth="1"/>
    <col min="11781" max="11781" width="11.7109375" customWidth="1"/>
    <col min="11783" max="11783" width="5.42578125" customWidth="1"/>
    <col min="11784" max="11784" width="0" hidden="1" customWidth="1"/>
    <col min="11785" max="11785" width="24.140625" customWidth="1"/>
    <col min="11786" max="11786" width="0" hidden="1" customWidth="1"/>
    <col min="11787" max="11787" width="27.5703125" customWidth="1"/>
    <col min="11788" max="11788" width="0" hidden="1" customWidth="1"/>
    <col min="11789" max="11789" width="20" customWidth="1"/>
    <col min="11790" max="11790" width="28.5703125" customWidth="1"/>
    <col min="11792" max="11792" width="13.28515625" customWidth="1"/>
    <col min="11793" max="11793" width="11.7109375" customWidth="1"/>
    <col min="11794" max="11794" width="18.7109375" customWidth="1"/>
    <col min="11795" max="11795" width="15.85546875" customWidth="1"/>
    <col min="11796" max="11796" width="12.7109375" bestFit="1" customWidth="1"/>
    <col min="12033" max="12033" width="1.85546875" customWidth="1"/>
    <col min="12034" max="12034" width="12.42578125" customWidth="1"/>
    <col min="12036" max="12036" width="21.7109375" customWidth="1"/>
    <col min="12037" max="12037" width="11.7109375" customWidth="1"/>
    <col min="12039" max="12039" width="5.42578125" customWidth="1"/>
    <col min="12040" max="12040" width="0" hidden="1" customWidth="1"/>
    <col min="12041" max="12041" width="24.140625" customWidth="1"/>
    <col min="12042" max="12042" width="0" hidden="1" customWidth="1"/>
    <col min="12043" max="12043" width="27.5703125" customWidth="1"/>
    <col min="12044" max="12044" width="0" hidden="1" customWidth="1"/>
    <col min="12045" max="12045" width="20" customWidth="1"/>
    <col min="12046" max="12046" width="28.5703125" customWidth="1"/>
    <col min="12048" max="12048" width="13.28515625" customWidth="1"/>
    <col min="12049" max="12049" width="11.7109375" customWidth="1"/>
    <col min="12050" max="12050" width="18.7109375" customWidth="1"/>
    <col min="12051" max="12051" width="15.85546875" customWidth="1"/>
    <col min="12052" max="12052" width="12.7109375" bestFit="1" customWidth="1"/>
    <col min="12289" max="12289" width="1.85546875" customWidth="1"/>
    <col min="12290" max="12290" width="12.42578125" customWidth="1"/>
    <col min="12292" max="12292" width="21.7109375" customWidth="1"/>
    <col min="12293" max="12293" width="11.7109375" customWidth="1"/>
    <col min="12295" max="12295" width="5.42578125" customWidth="1"/>
    <col min="12296" max="12296" width="0" hidden="1" customWidth="1"/>
    <col min="12297" max="12297" width="24.140625" customWidth="1"/>
    <col min="12298" max="12298" width="0" hidden="1" customWidth="1"/>
    <col min="12299" max="12299" width="27.5703125" customWidth="1"/>
    <col min="12300" max="12300" width="0" hidden="1" customWidth="1"/>
    <col min="12301" max="12301" width="20" customWidth="1"/>
    <col min="12302" max="12302" width="28.5703125" customWidth="1"/>
    <col min="12304" max="12304" width="13.28515625" customWidth="1"/>
    <col min="12305" max="12305" width="11.7109375" customWidth="1"/>
    <col min="12306" max="12306" width="18.7109375" customWidth="1"/>
    <col min="12307" max="12307" width="15.85546875" customWidth="1"/>
    <col min="12308" max="12308" width="12.7109375" bestFit="1" customWidth="1"/>
    <col min="12545" max="12545" width="1.85546875" customWidth="1"/>
    <col min="12546" max="12546" width="12.42578125" customWidth="1"/>
    <col min="12548" max="12548" width="21.7109375" customWidth="1"/>
    <col min="12549" max="12549" width="11.7109375" customWidth="1"/>
    <col min="12551" max="12551" width="5.42578125" customWidth="1"/>
    <col min="12552" max="12552" width="0" hidden="1" customWidth="1"/>
    <col min="12553" max="12553" width="24.140625" customWidth="1"/>
    <col min="12554" max="12554" width="0" hidden="1" customWidth="1"/>
    <col min="12555" max="12555" width="27.5703125" customWidth="1"/>
    <col min="12556" max="12556" width="0" hidden="1" customWidth="1"/>
    <col min="12557" max="12557" width="20" customWidth="1"/>
    <col min="12558" max="12558" width="28.5703125" customWidth="1"/>
    <col min="12560" max="12560" width="13.28515625" customWidth="1"/>
    <col min="12561" max="12561" width="11.7109375" customWidth="1"/>
    <col min="12562" max="12562" width="18.7109375" customWidth="1"/>
    <col min="12563" max="12563" width="15.85546875" customWidth="1"/>
    <col min="12564" max="12564" width="12.7109375" bestFit="1" customWidth="1"/>
    <col min="12801" max="12801" width="1.85546875" customWidth="1"/>
    <col min="12802" max="12802" width="12.42578125" customWidth="1"/>
    <col min="12804" max="12804" width="21.7109375" customWidth="1"/>
    <col min="12805" max="12805" width="11.7109375" customWidth="1"/>
    <col min="12807" max="12807" width="5.42578125" customWidth="1"/>
    <col min="12808" max="12808" width="0" hidden="1" customWidth="1"/>
    <col min="12809" max="12809" width="24.140625" customWidth="1"/>
    <col min="12810" max="12810" width="0" hidden="1" customWidth="1"/>
    <col min="12811" max="12811" width="27.5703125" customWidth="1"/>
    <col min="12812" max="12812" width="0" hidden="1" customWidth="1"/>
    <col min="12813" max="12813" width="20" customWidth="1"/>
    <col min="12814" max="12814" width="28.5703125" customWidth="1"/>
    <col min="12816" max="12816" width="13.28515625" customWidth="1"/>
    <col min="12817" max="12817" width="11.7109375" customWidth="1"/>
    <col min="12818" max="12818" width="18.7109375" customWidth="1"/>
    <col min="12819" max="12819" width="15.85546875" customWidth="1"/>
    <col min="12820" max="12820" width="12.7109375" bestFit="1" customWidth="1"/>
    <col min="13057" max="13057" width="1.85546875" customWidth="1"/>
    <col min="13058" max="13058" width="12.42578125" customWidth="1"/>
    <col min="13060" max="13060" width="21.7109375" customWidth="1"/>
    <col min="13061" max="13061" width="11.7109375" customWidth="1"/>
    <col min="13063" max="13063" width="5.42578125" customWidth="1"/>
    <col min="13064" max="13064" width="0" hidden="1" customWidth="1"/>
    <col min="13065" max="13065" width="24.140625" customWidth="1"/>
    <col min="13066" max="13066" width="0" hidden="1" customWidth="1"/>
    <col min="13067" max="13067" width="27.5703125" customWidth="1"/>
    <col min="13068" max="13068" width="0" hidden="1" customWidth="1"/>
    <col min="13069" max="13069" width="20" customWidth="1"/>
    <col min="13070" max="13070" width="28.5703125" customWidth="1"/>
    <col min="13072" max="13072" width="13.28515625" customWidth="1"/>
    <col min="13073" max="13073" width="11.7109375" customWidth="1"/>
    <col min="13074" max="13074" width="18.7109375" customWidth="1"/>
    <col min="13075" max="13075" width="15.85546875" customWidth="1"/>
    <col min="13076" max="13076" width="12.7109375" bestFit="1" customWidth="1"/>
    <col min="13313" max="13313" width="1.85546875" customWidth="1"/>
    <col min="13314" max="13314" width="12.42578125" customWidth="1"/>
    <col min="13316" max="13316" width="21.7109375" customWidth="1"/>
    <col min="13317" max="13317" width="11.7109375" customWidth="1"/>
    <col min="13319" max="13319" width="5.42578125" customWidth="1"/>
    <col min="13320" max="13320" width="0" hidden="1" customWidth="1"/>
    <col min="13321" max="13321" width="24.140625" customWidth="1"/>
    <col min="13322" max="13322" width="0" hidden="1" customWidth="1"/>
    <col min="13323" max="13323" width="27.5703125" customWidth="1"/>
    <col min="13324" max="13324" width="0" hidden="1" customWidth="1"/>
    <col min="13325" max="13325" width="20" customWidth="1"/>
    <col min="13326" max="13326" width="28.5703125" customWidth="1"/>
    <col min="13328" max="13328" width="13.28515625" customWidth="1"/>
    <col min="13329" max="13329" width="11.7109375" customWidth="1"/>
    <col min="13330" max="13330" width="18.7109375" customWidth="1"/>
    <col min="13331" max="13331" width="15.85546875" customWidth="1"/>
    <col min="13332" max="13332" width="12.7109375" bestFit="1" customWidth="1"/>
    <col min="13569" max="13569" width="1.85546875" customWidth="1"/>
    <col min="13570" max="13570" width="12.42578125" customWidth="1"/>
    <col min="13572" max="13572" width="21.7109375" customWidth="1"/>
    <col min="13573" max="13573" width="11.7109375" customWidth="1"/>
    <col min="13575" max="13575" width="5.42578125" customWidth="1"/>
    <col min="13576" max="13576" width="0" hidden="1" customWidth="1"/>
    <col min="13577" max="13577" width="24.140625" customWidth="1"/>
    <col min="13578" max="13578" width="0" hidden="1" customWidth="1"/>
    <col min="13579" max="13579" width="27.5703125" customWidth="1"/>
    <col min="13580" max="13580" width="0" hidden="1" customWidth="1"/>
    <col min="13581" max="13581" width="20" customWidth="1"/>
    <col min="13582" max="13582" width="28.5703125" customWidth="1"/>
    <col min="13584" max="13584" width="13.28515625" customWidth="1"/>
    <col min="13585" max="13585" width="11.7109375" customWidth="1"/>
    <col min="13586" max="13586" width="18.7109375" customWidth="1"/>
    <col min="13587" max="13587" width="15.85546875" customWidth="1"/>
    <col min="13588" max="13588" width="12.7109375" bestFit="1" customWidth="1"/>
    <col min="13825" max="13825" width="1.85546875" customWidth="1"/>
    <col min="13826" max="13826" width="12.42578125" customWidth="1"/>
    <col min="13828" max="13828" width="21.7109375" customWidth="1"/>
    <col min="13829" max="13829" width="11.7109375" customWidth="1"/>
    <col min="13831" max="13831" width="5.42578125" customWidth="1"/>
    <col min="13832" max="13832" width="0" hidden="1" customWidth="1"/>
    <col min="13833" max="13833" width="24.140625" customWidth="1"/>
    <col min="13834" max="13834" width="0" hidden="1" customWidth="1"/>
    <col min="13835" max="13835" width="27.5703125" customWidth="1"/>
    <col min="13836" max="13836" width="0" hidden="1" customWidth="1"/>
    <col min="13837" max="13837" width="20" customWidth="1"/>
    <col min="13838" max="13838" width="28.5703125" customWidth="1"/>
    <col min="13840" max="13840" width="13.28515625" customWidth="1"/>
    <col min="13841" max="13841" width="11.7109375" customWidth="1"/>
    <col min="13842" max="13842" width="18.7109375" customWidth="1"/>
    <col min="13843" max="13843" width="15.85546875" customWidth="1"/>
    <col min="13844" max="13844" width="12.7109375" bestFit="1" customWidth="1"/>
    <col min="14081" max="14081" width="1.85546875" customWidth="1"/>
    <col min="14082" max="14082" width="12.42578125" customWidth="1"/>
    <col min="14084" max="14084" width="21.7109375" customWidth="1"/>
    <col min="14085" max="14085" width="11.7109375" customWidth="1"/>
    <col min="14087" max="14087" width="5.42578125" customWidth="1"/>
    <col min="14088" max="14088" width="0" hidden="1" customWidth="1"/>
    <col min="14089" max="14089" width="24.140625" customWidth="1"/>
    <col min="14090" max="14090" width="0" hidden="1" customWidth="1"/>
    <col min="14091" max="14091" width="27.5703125" customWidth="1"/>
    <col min="14092" max="14092" width="0" hidden="1" customWidth="1"/>
    <col min="14093" max="14093" width="20" customWidth="1"/>
    <col min="14094" max="14094" width="28.5703125" customWidth="1"/>
    <col min="14096" max="14096" width="13.28515625" customWidth="1"/>
    <col min="14097" max="14097" width="11.7109375" customWidth="1"/>
    <col min="14098" max="14098" width="18.7109375" customWidth="1"/>
    <col min="14099" max="14099" width="15.85546875" customWidth="1"/>
    <col min="14100" max="14100" width="12.7109375" bestFit="1" customWidth="1"/>
    <col min="14337" max="14337" width="1.85546875" customWidth="1"/>
    <col min="14338" max="14338" width="12.42578125" customWidth="1"/>
    <col min="14340" max="14340" width="21.7109375" customWidth="1"/>
    <col min="14341" max="14341" width="11.7109375" customWidth="1"/>
    <col min="14343" max="14343" width="5.42578125" customWidth="1"/>
    <col min="14344" max="14344" width="0" hidden="1" customWidth="1"/>
    <col min="14345" max="14345" width="24.140625" customWidth="1"/>
    <col min="14346" max="14346" width="0" hidden="1" customWidth="1"/>
    <col min="14347" max="14347" width="27.5703125" customWidth="1"/>
    <col min="14348" max="14348" width="0" hidden="1" customWidth="1"/>
    <col min="14349" max="14349" width="20" customWidth="1"/>
    <col min="14350" max="14350" width="28.5703125" customWidth="1"/>
    <col min="14352" max="14352" width="13.28515625" customWidth="1"/>
    <col min="14353" max="14353" width="11.7109375" customWidth="1"/>
    <col min="14354" max="14354" width="18.7109375" customWidth="1"/>
    <col min="14355" max="14355" width="15.85546875" customWidth="1"/>
    <col min="14356" max="14356" width="12.7109375" bestFit="1" customWidth="1"/>
    <col min="14593" max="14593" width="1.85546875" customWidth="1"/>
    <col min="14594" max="14594" width="12.42578125" customWidth="1"/>
    <col min="14596" max="14596" width="21.7109375" customWidth="1"/>
    <col min="14597" max="14597" width="11.7109375" customWidth="1"/>
    <col min="14599" max="14599" width="5.42578125" customWidth="1"/>
    <col min="14600" max="14600" width="0" hidden="1" customWidth="1"/>
    <col min="14601" max="14601" width="24.140625" customWidth="1"/>
    <col min="14602" max="14602" width="0" hidden="1" customWidth="1"/>
    <col min="14603" max="14603" width="27.5703125" customWidth="1"/>
    <col min="14604" max="14604" width="0" hidden="1" customWidth="1"/>
    <col min="14605" max="14605" width="20" customWidth="1"/>
    <col min="14606" max="14606" width="28.5703125" customWidth="1"/>
    <col min="14608" max="14608" width="13.28515625" customWidth="1"/>
    <col min="14609" max="14609" width="11.7109375" customWidth="1"/>
    <col min="14610" max="14610" width="18.7109375" customWidth="1"/>
    <col min="14611" max="14611" width="15.85546875" customWidth="1"/>
    <col min="14612" max="14612" width="12.7109375" bestFit="1" customWidth="1"/>
    <col min="14849" max="14849" width="1.85546875" customWidth="1"/>
    <col min="14850" max="14850" width="12.42578125" customWidth="1"/>
    <col min="14852" max="14852" width="21.7109375" customWidth="1"/>
    <col min="14853" max="14853" width="11.7109375" customWidth="1"/>
    <col min="14855" max="14855" width="5.42578125" customWidth="1"/>
    <col min="14856" max="14856" width="0" hidden="1" customWidth="1"/>
    <col min="14857" max="14857" width="24.140625" customWidth="1"/>
    <col min="14858" max="14858" width="0" hidden="1" customWidth="1"/>
    <col min="14859" max="14859" width="27.5703125" customWidth="1"/>
    <col min="14860" max="14860" width="0" hidden="1" customWidth="1"/>
    <col min="14861" max="14861" width="20" customWidth="1"/>
    <col min="14862" max="14862" width="28.5703125" customWidth="1"/>
    <col min="14864" max="14864" width="13.28515625" customWidth="1"/>
    <col min="14865" max="14865" width="11.7109375" customWidth="1"/>
    <col min="14866" max="14866" width="18.7109375" customWidth="1"/>
    <col min="14867" max="14867" width="15.85546875" customWidth="1"/>
    <col min="14868" max="14868" width="12.7109375" bestFit="1" customWidth="1"/>
    <col min="15105" max="15105" width="1.85546875" customWidth="1"/>
    <col min="15106" max="15106" width="12.42578125" customWidth="1"/>
    <col min="15108" max="15108" width="21.7109375" customWidth="1"/>
    <col min="15109" max="15109" width="11.7109375" customWidth="1"/>
    <col min="15111" max="15111" width="5.42578125" customWidth="1"/>
    <col min="15112" max="15112" width="0" hidden="1" customWidth="1"/>
    <col min="15113" max="15113" width="24.140625" customWidth="1"/>
    <col min="15114" max="15114" width="0" hidden="1" customWidth="1"/>
    <col min="15115" max="15115" width="27.5703125" customWidth="1"/>
    <col min="15116" max="15116" width="0" hidden="1" customWidth="1"/>
    <col min="15117" max="15117" width="20" customWidth="1"/>
    <col min="15118" max="15118" width="28.5703125" customWidth="1"/>
    <col min="15120" max="15120" width="13.28515625" customWidth="1"/>
    <col min="15121" max="15121" width="11.7109375" customWidth="1"/>
    <col min="15122" max="15122" width="18.7109375" customWidth="1"/>
    <col min="15123" max="15123" width="15.85546875" customWidth="1"/>
    <col min="15124" max="15124" width="12.7109375" bestFit="1" customWidth="1"/>
    <col min="15361" max="15361" width="1.85546875" customWidth="1"/>
    <col min="15362" max="15362" width="12.42578125" customWidth="1"/>
    <col min="15364" max="15364" width="21.7109375" customWidth="1"/>
    <col min="15365" max="15365" width="11.7109375" customWidth="1"/>
    <col min="15367" max="15367" width="5.42578125" customWidth="1"/>
    <col min="15368" max="15368" width="0" hidden="1" customWidth="1"/>
    <col min="15369" max="15369" width="24.140625" customWidth="1"/>
    <col min="15370" max="15370" width="0" hidden="1" customWidth="1"/>
    <col min="15371" max="15371" width="27.5703125" customWidth="1"/>
    <col min="15372" max="15372" width="0" hidden="1" customWidth="1"/>
    <col min="15373" max="15373" width="20" customWidth="1"/>
    <col min="15374" max="15374" width="28.5703125" customWidth="1"/>
    <col min="15376" max="15376" width="13.28515625" customWidth="1"/>
    <col min="15377" max="15377" width="11.7109375" customWidth="1"/>
    <col min="15378" max="15378" width="18.7109375" customWidth="1"/>
    <col min="15379" max="15379" width="15.85546875" customWidth="1"/>
    <col min="15380" max="15380" width="12.7109375" bestFit="1" customWidth="1"/>
    <col min="15617" max="15617" width="1.85546875" customWidth="1"/>
    <col min="15618" max="15618" width="12.42578125" customWidth="1"/>
    <col min="15620" max="15620" width="21.7109375" customWidth="1"/>
    <col min="15621" max="15621" width="11.7109375" customWidth="1"/>
    <col min="15623" max="15623" width="5.42578125" customWidth="1"/>
    <col min="15624" max="15624" width="0" hidden="1" customWidth="1"/>
    <col min="15625" max="15625" width="24.140625" customWidth="1"/>
    <col min="15626" max="15626" width="0" hidden="1" customWidth="1"/>
    <col min="15627" max="15627" width="27.5703125" customWidth="1"/>
    <col min="15628" max="15628" width="0" hidden="1" customWidth="1"/>
    <col min="15629" max="15629" width="20" customWidth="1"/>
    <col min="15630" max="15630" width="28.5703125" customWidth="1"/>
    <col min="15632" max="15632" width="13.28515625" customWidth="1"/>
    <col min="15633" max="15633" width="11.7109375" customWidth="1"/>
    <col min="15634" max="15634" width="18.7109375" customWidth="1"/>
    <col min="15635" max="15635" width="15.85546875" customWidth="1"/>
    <col min="15636" max="15636" width="12.7109375" bestFit="1" customWidth="1"/>
    <col min="15873" max="15873" width="1.85546875" customWidth="1"/>
    <col min="15874" max="15874" width="12.42578125" customWidth="1"/>
    <col min="15876" max="15876" width="21.7109375" customWidth="1"/>
    <col min="15877" max="15877" width="11.7109375" customWidth="1"/>
    <col min="15879" max="15879" width="5.42578125" customWidth="1"/>
    <col min="15880" max="15880" width="0" hidden="1" customWidth="1"/>
    <col min="15881" max="15881" width="24.140625" customWidth="1"/>
    <col min="15882" max="15882" width="0" hidden="1" customWidth="1"/>
    <col min="15883" max="15883" width="27.5703125" customWidth="1"/>
    <col min="15884" max="15884" width="0" hidden="1" customWidth="1"/>
    <col min="15885" max="15885" width="20" customWidth="1"/>
    <col min="15886" max="15886" width="28.5703125" customWidth="1"/>
    <col min="15888" max="15888" width="13.28515625" customWidth="1"/>
    <col min="15889" max="15889" width="11.7109375" customWidth="1"/>
    <col min="15890" max="15890" width="18.7109375" customWidth="1"/>
    <col min="15891" max="15891" width="15.85546875" customWidth="1"/>
    <col min="15892" max="15892" width="12.7109375" bestFit="1" customWidth="1"/>
    <col min="16129" max="16129" width="1.85546875" customWidth="1"/>
    <col min="16130" max="16130" width="12.42578125" customWidth="1"/>
    <col min="16132" max="16132" width="21.7109375" customWidth="1"/>
    <col min="16133" max="16133" width="11.7109375" customWidth="1"/>
    <col min="16135" max="16135" width="5.42578125" customWidth="1"/>
    <col min="16136" max="16136" width="0" hidden="1" customWidth="1"/>
    <col min="16137" max="16137" width="24.140625" customWidth="1"/>
    <col min="16138" max="16138" width="0" hidden="1" customWidth="1"/>
    <col min="16139" max="16139" width="27.5703125" customWidth="1"/>
    <col min="16140" max="16140" width="0" hidden="1" customWidth="1"/>
    <col min="16141" max="16141" width="20" customWidth="1"/>
    <col min="16142" max="16142" width="28.5703125" customWidth="1"/>
    <col min="16144" max="16144" width="13.28515625" customWidth="1"/>
    <col min="16145" max="16145" width="11.7109375" customWidth="1"/>
    <col min="16146" max="16146" width="18.7109375" customWidth="1"/>
    <col min="16147" max="16147" width="15.85546875" customWidth="1"/>
    <col min="16148" max="16148" width="12.7109375" bestFit="1" customWidth="1"/>
  </cols>
  <sheetData>
    <row r="1" spans="1:17" ht="15.75" thickBot="1" x14ac:dyDescent="0.3">
      <c r="K1" s="138"/>
    </row>
    <row r="2" spans="1:17" x14ac:dyDescent="0.25">
      <c r="B2" s="469" t="s">
        <v>518</v>
      </c>
      <c r="C2" s="469"/>
      <c r="D2" s="469"/>
      <c r="E2" s="140"/>
      <c r="F2" s="140"/>
      <c r="G2" s="140"/>
      <c r="H2" s="140"/>
      <c r="I2" s="141"/>
      <c r="J2" s="140"/>
      <c r="K2" s="142" t="s">
        <v>519</v>
      </c>
    </row>
    <row r="3" spans="1:17" x14ac:dyDescent="0.25">
      <c r="B3" s="143" t="s">
        <v>520</v>
      </c>
      <c r="D3" s="144"/>
      <c r="I3" s="145"/>
      <c r="K3" s="146"/>
    </row>
    <row r="4" spans="1:17" x14ac:dyDescent="0.25">
      <c r="B4" s="143" t="s">
        <v>521</v>
      </c>
      <c r="D4" s="144"/>
      <c r="I4" s="145"/>
      <c r="K4" s="147" t="s">
        <v>522</v>
      </c>
    </row>
    <row r="5" spans="1:17" ht="12.75" x14ac:dyDescent="0.2">
      <c r="B5" s="148" t="s">
        <v>523</v>
      </c>
      <c r="D5" s="144"/>
      <c r="E5" s="470" t="s">
        <v>524</v>
      </c>
      <c r="F5" s="470"/>
      <c r="G5" s="470"/>
      <c r="H5" s="470"/>
      <c r="I5" s="470"/>
      <c r="K5" s="147" t="s">
        <v>525</v>
      </c>
    </row>
    <row r="6" spans="1:17" ht="12.75" x14ac:dyDescent="0.2">
      <c r="B6" s="149" t="s">
        <v>526</v>
      </c>
      <c r="C6" s="150"/>
      <c r="D6" s="151"/>
      <c r="E6" s="470" t="s">
        <v>527</v>
      </c>
      <c r="F6" s="470"/>
      <c r="G6" s="470"/>
      <c r="H6" s="470"/>
      <c r="I6" s="470"/>
      <c r="K6" s="147" t="s">
        <v>528</v>
      </c>
    </row>
    <row r="7" spans="1:17" x14ac:dyDescent="0.25">
      <c r="B7" s="152" t="s">
        <v>529</v>
      </c>
      <c r="C7" s="153"/>
      <c r="D7" s="154"/>
      <c r="I7" s="145"/>
      <c r="K7" s="147" t="s">
        <v>530</v>
      </c>
    </row>
    <row r="8" spans="1:17" ht="12.75" x14ac:dyDescent="0.2">
      <c r="B8" s="155"/>
      <c r="D8" s="144"/>
      <c r="E8" s="471" t="s">
        <v>531</v>
      </c>
      <c r="F8" s="471"/>
      <c r="G8" s="471"/>
      <c r="H8" s="471"/>
      <c r="I8" s="471"/>
      <c r="K8" s="147" t="s">
        <v>532</v>
      </c>
    </row>
    <row r="9" spans="1:17" x14ac:dyDescent="0.25">
      <c r="B9" s="156" t="s">
        <v>533</v>
      </c>
      <c r="D9" s="144"/>
      <c r="I9" s="145"/>
      <c r="K9" s="146"/>
    </row>
    <row r="10" spans="1:17" ht="15.75" thickBot="1" x14ac:dyDescent="0.3">
      <c r="B10" s="157"/>
      <c r="C10" s="158"/>
      <c r="D10" s="159"/>
      <c r="E10" s="158"/>
      <c r="F10" s="158"/>
      <c r="G10" s="158"/>
      <c r="H10" s="158"/>
      <c r="I10" s="160"/>
      <c r="J10" s="158"/>
      <c r="K10" s="161" t="s">
        <v>534</v>
      </c>
    </row>
    <row r="11" spans="1:17" ht="15.75" hidden="1" thickBot="1" x14ac:dyDescent="0.3">
      <c r="B11" s="157"/>
      <c r="C11" s="158"/>
      <c r="D11" s="162"/>
      <c r="E11" s="163"/>
      <c r="F11" s="158"/>
      <c r="G11" s="158"/>
      <c r="H11" s="158"/>
      <c r="I11" s="160"/>
      <c r="J11" s="158"/>
      <c r="K11" s="164"/>
    </row>
    <row r="12" spans="1:17" ht="26.25" thickBot="1" x14ac:dyDescent="0.25">
      <c r="B12" s="157"/>
      <c r="C12" s="158"/>
      <c r="D12" s="158"/>
      <c r="E12" s="158"/>
      <c r="F12" s="158"/>
      <c r="G12" s="159"/>
      <c r="I12" s="165" t="s">
        <v>535</v>
      </c>
      <c r="J12" s="166"/>
      <c r="K12" s="165" t="s">
        <v>499</v>
      </c>
    </row>
    <row r="13" spans="1:17" ht="15.75" hidden="1" thickBot="1" x14ac:dyDescent="0.3">
      <c r="I13" s="167"/>
      <c r="J13" s="168"/>
      <c r="K13" s="167"/>
    </row>
    <row r="14" spans="1:17" ht="15.75" hidden="1" thickBot="1" x14ac:dyDescent="0.3">
      <c r="I14" s="169"/>
      <c r="J14" s="170"/>
      <c r="K14" s="169"/>
    </row>
    <row r="15" spans="1:17" ht="20.100000000000001" customHeight="1" x14ac:dyDescent="0.2">
      <c r="A15" s="138"/>
      <c r="B15" s="171" t="s">
        <v>536</v>
      </c>
      <c r="C15" s="172"/>
      <c r="D15" s="172"/>
      <c r="E15" s="172"/>
      <c r="F15" s="172"/>
      <c r="G15" s="173"/>
      <c r="H15" s="174"/>
      <c r="I15" s="175">
        <v>521018301.22000003</v>
      </c>
      <c r="J15" s="176"/>
      <c r="K15" s="175">
        <v>446251401.98000002</v>
      </c>
      <c r="L15" s="138"/>
      <c r="N15" s="177"/>
      <c r="O15" s="138"/>
      <c r="P15" s="178"/>
      <c r="Q15" s="179"/>
    </row>
    <row r="16" spans="1:17" ht="20.100000000000001" customHeight="1" x14ac:dyDescent="0.2">
      <c r="A16" s="138"/>
      <c r="B16" s="180" t="s">
        <v>537</v>
      </c>
      <c r="C16" s="181"/>
      <c r="D16" s="181"/>
      <c r="E16" s="181"/>
      <c r="F16" s="181"/>
      <c r="G16" s="182"/>
      <c r="H16" s="138"/>
      <c r="I16" s="183">
        <f>SUM(I17:I26)</f>
        <v>129006739.19000001</v>
      </c>
      <c r="J16" s="184"/>
      <c r="K16" s="183">
        <f>SUM(K17:K26)</f>
        <v>114952696.90000001</v>
      </c>
      <c r="L16" s="138"/>
      <c r="N16" s="177"/>
      <c r="O16" s="138"/>
      <c r="P16" s="178"/>
      <c r="Q16" s="179"/>
    </row>
    <row r="17" spans="1:20" ht="20.100000000000001" customHeight="1" x14ac:dyDescent="0.2">
      <c r="B17" s="185" t="s">
        <v>538</v>
      </c>
      <c r="C17" s="150"/>
      <c r="D17" s="150"/>
      <c r="E17" s="150"/>
      <c r="F17" s="150"/>
      <c r="G17" s="151"/>
      <c r="I17" s="186">
        <v>0</v>
      </c>
      <c r="J17" s="168">
        <v>0</v>
      </c>
      <c r="K17" s="186">
        <v>0</v>
      </c>
      <c r="L17">
        <v>0</v>
      </c>
      <c r="N17" s="139"/>
    </row>
    <row r="18" spans="1:20" ht="20.100000000000001" customHeight="1" x14ac:dyDescent="0.2">
      <c r="B18" s="185" t="s">
        <v>539</v>
      </c>
      <c r="C18" s="150"/>
      <c r="D18" s="150"/>
      <c r="E18" s="150"/>
      <c r="F18" s="150"/>
      <c r="G18" s="151"/>
      <c r="I18" s="186">
        <v>90848445.150000006</v>
      </c>
      <c r="J18" s="168"/>
      <c r="K18" s="186">
        <v>107115864.43000001</v>
      </c>
      <c r="N18" s="139"/>
    </row>
    <row r="19" spans="1:20" ht="16.5" customHeight="1" x14ac:dyDescent="0.2">
      <c r="B19" s="466" t="s">
        <v>540</v>
      </c>
      <c r="C19" s="466"/>
      <c r="D19" s="466"/>
      <c r="E19" s="466"/>
      <c r="F19" s="466"/>
      <c r="G19" s="466"/>
      <c r="I19" s="186">
        <v>0</v>
      </c>
      <c r="J19" s="168"/>
      <c r="K19" s="186">
        <v>0</v>
      </c>
      <c r="N19" s="139"/>
    </row>
    <row r="20" spans="1:20" ht="20.100000000000001" customHeight="1" x14ac:dyDescent="0.2">
      <c r="B20" s="185" t="s">
        <v>541</v>
      </c>
      <c r="C20" s="150"/>
      <c r="D20" s="150"/>
      <c r="E20" s="150"/>
      <c r="F20" s="150"/>
      <c r="G20" s="151"/>
      <c r="I20" s="186">
        <v>12481509.33</v>
      </c>
      <c r="J20" s="168"/>
      <c r="K20" s="186">
        <v>7055613.2300000004</v>
      </c>
      <c r="N20" s="139"/>
    </row>
    <row r="21" spans="1:20" ht="20.100000000000001" customHeight="1" x14ac:dyDescent="0.2">
      <c r="B21" s="185" t="s">
        <v>542</v>
      </c>
      <c r="C21" s="150"/>
      <c r="D21" s="150"/>
      <c r="E21" s="150"/>
      <c r="F21" s="150"/>
      <c r="G21" s="151"/>
      <c r="I21" s="186">
        <v>0</v>
      </c>
      <c r="J21" s="168">
        <v>0</v>
      </c>
      <c r="K21" s="186">
        <v>0</v>
      </c>
      <c r="L21">
        <v>0</v>
      </c>
      <c r="N21" s="139"/>
    </row>
    <row r="22" spans="1:20" ht="29.25" customHeight="1" x14ac:dyDescent="0.2">
      <c r="B22" s="466" t="s">
        <v>543</v>
      </c>
      <c r="C22" s="466"/>
      <c r="D22" s="466"/>
      <c r="E22" s="466"/>
      <c r="F22" s="466"/>
      <c r="G22" s="466"/>
      <c r="I22" s="186">
        <v>13215.9</v>
      </c>
      <c r="J22" s="168"/>
      <c r="K22" s="186">
        <v>74049.08</v>
      </c>
      <c r="N22" s="139"/>
    </row>
    <row r="23" spans="1:20" ht="20.100000000000001" customHeight="1" x14ac:dyDescent="0.2">
      <c r="B23" s="185" t="s">
        <v>544</v>
      </c>
      <c r="C23" s="150"/>
      <c r="D23" s="150"/>
      <c r="E23" s="150"/>
      <c r="F23" s="150"/>
      <c r="G23" s="151"/>
      <c r="I23" s="186">
        <v>0</v>
      </c>
      <c r="J23" s="168">
        <v>0</v>
      </c>
      <c r="K23" s="186">
        <v>0</v>
      </c>
      <c r="L23">
        <v>0</v>
      </c>
      <c r="N23" s="139"/>
    </row>
    <row r="24" spans="1:20" ht="20.100000000000001" customHeight="1" x14ac:dyDescent="0.2">
      <c r="B24" s="185" t="s">
        <v>545</v>
      </c>
      <c r="C24" s="150"/>
      <c r="D24" s="150"/>
      <c r="E24" s="150"/>
      <c r="F24" s="150"/>
      <c r="G24" s="151"/>
      <c r="I24" s="186">
        <v>0</v>
      </c>
      <c r="J24" s="168">
        <v>0</v>
      </c>
      <c r="K24" s="186">
        <v>12956.72</v>
      </c>
      <c r="L24">
        <v>0</v>
      </c>
      <c r="N24" s="187"/>
      <c r="P24" s="178"/>
    </row>
    <row r="25" spans="1:20" ht="20.100000000000001" customHeight="1" x14ac:dyDescent="0.2">
      <c r="B25" s="185" t="s">
        <v>546</v>
      </c>
      <c r="C25" s="150"/>
      <c r="D25" s="150"/>
      <c r="E25" s="150"/>
      <c r="F25" s="150"/>
      <c r="G25" s="151"/>
      <c r="I25" s="186">
        <v>0</v>
      </c>
      <c r="J25" s="168">
        <v>0</v>
      </c>
      <c r="K25" s="186">
        <v>0</v>
      </c>
      <c r="L25">
        <v>0</v>
      </c>
      <c r="N25" s="139"/>
    </row>
    <row r="26" spans="1:20" ht="20.100000000000001" customHeight="1" x14ac:dyDescent="0.2">
      <c r="B26" s="185" t="s">
        <v>547</v>
      </c>
      <c r="C26" s="150"/>
      <c r="D26" s="150"/>
      <c r="E26" s="150"/>
      <c r="F26" s="150"/>
      <c r="G26" s="151"/>
      <c r="I26" s="186">
        <v>25663568.809999999</v>
      </c>
      <c r="J26" s="168"/>
      <c r="K26" s="186">
        <v>694213.44</v>
      </c>
      <c r="N26" s="187"/>
      <c r="O26" s="188"/>
    </row>
    <row r="27" spans="1:20" ht="20.100000000000001" customHeight="1" x14ac:dyDescent="0.2">
      <c r="A27" s="138"/>
      <c r="B27" s="180" t="s">
        <v>548</v>
      </c>
      <c r="C27" s="181"/>
      <c r="D27" s="181"/>
      <c r="E27" s="181"/>
      <c r="F27" s="181"/>
      <c r="G27" s="182"/>
      <c r="H27" s="138"/>
      <c r="I27" s="183">
        <f>SUM(I28:I38)</f>
        <v>203773638.43000001</v>
      </c>
      <c r="J27" s="184"/>
      <c r="K27" s="183">
        <f>SUM(K28:K38)</f>
        <v>157353688.60999998</v>
      </c>
      <c r="L27" s="138"/>
      <c r="N27" s="177"/>
      <c r="O27" s="138"/>
      <c r="P27" s="178"/>
      <c r="Q27" s="179"/>
    </row>
    <row r="28" spans="1:20" ht="20.100000000000001" customHeight="1" x14ac:dyDescent="0.2">
      <c r="B28" s="185" t="s">
        <v>549</v>
      </c>
      <c r="C28" s="150"/>
      <c r="D28" s="150"/>
      <c r="E28" s="150"/>
      <c r="F28" s="150"/>
      <c r="G28" s="151"/>
      <c r="I28" s="186">
        <v>68839720.75</v>
      </c>
      <c r="J28" s="168"/>
      <c r="K28" s="186">
        <v>14407073.5</v>
      </c>
      <c r="N28" s="139"/>
    </row>
    <row r="29" spans="1:20" ht="20.100000000000001" customHeight="1" x14ac:dyDescent="0.2">
      <c r="B29" s="185" t="s">
        <v>550</v>
      </c>
      <c r="C29" s="150"/>
      <c r="D29" s="150"/>
      <c r="G29" s="144"/>
      <c r="I29" s="186">
        <v>17861138.5</v>
      </c>
      <c r="J29" s="168"/>
      <c r="K29" s="186">
        <v>19822524.43</v>
      </c>
      <c r="N29" s="139"/>
    </row>
    <row r="30" spans="1:20" ht="20.100000000000001" hidden="1" customHeight="1" x14ac:dyDescent="0.2">
      <c r="B30" s="155"/>
      <c r="E30" s="150"/>
      <c r="F30" s="150"/>
      <c r="G30" s="151"/>
      <c r="I30" s="186">
        <v>0</v>
      </c>
      <c r="J30" s="168"/>
      <c r="K30" s="186">
        <v>0</v>
      </c>
      <c r="N30" s="139"/>
    </row>
    <row r="31" spans="1:20" ht="20.100000000000001" customHeight="1" x14ac:dyDescent="0.2">
      <c r="B31" s="189" t="s">
        <v>551</v>
      </c>
      <c r="C31" s="190"/>
      <c r="D31" s="190"/>
      <c r="E31" s="190"/>
      <c r="F31" s="190"/>
      <c r="G31" s="191"/>
      <c r="I31" s="186">
        <v>0</v>
      </c>
      <c r="J31" s="168">
        <v>0</v>
      </c>
      <c r="K31" s="186">
        <v>0</v>
      </c>
      <c r="L31">
        <v>0</v>
      </c>
      <c r="N31" s="139"/>
    </row>
    <row r="32" spans="1:20" ht="20.100000000000001" customHeight="1" x14ac:dyDescent="0.2">
      <c r="B32" s="185" t="s">
        <v>552</v>
      </c>
      <c r="C32" s="150"/>
      <c r="D32" s="150"/>
      <c r="E32" s="150"/>
      <c r="F32" s="150"/>
      <c r="G32" s="151"/>
      <c r="I32" s="186">
        <v>45328051.25</v>
      </c>
      <c r="J32" s="168"/>
      <c r="K32" s="186">
        <v>53171750.950000003</v>
      </c>
      <c r="N32" s="187"/>
      <c r="O32" s="188"/>
      <c r="P32" s="187"/>
      <c r="R32" s="179"/>
      <c r="S32" s="179"/>
      <c r="T32" s="115"/>
    </row>
    <row r="33" spans="1:20" ht="20.100000000000001" customHeight="1" x14ac:dyDescent="0.2">
      <c r="B33" s="185" t="s">
        <v>553</v>
      </c>
      <c r="C33" s="150"/>
      <c r="D33" s="150"/>
      <c r="E33" s="150"/>
      <c r="F33" s="150"/>
      <c r="G33" s="151"/>
      <c r="I33" s="186">
        <v>0</v>
      </c>
      <c r="J33" s="168">
        <v>0</v>
      </c>
      <c r="K33" s="186">
        <v>0</v>
      </c>
      <c r="L33">
        <v>0</v>
      </c>
      <c r="N33" s="139"/>
      <c r="O33" s="188"/>
      <c r="R33" s="115"/>
      <c r="S33" s="179"/>
      <c r="T33" s="115"/>
    </row>
    <row r="34" spans="1:20" ht="20.100000000000001" hidden="1" customHeight="1" x14ac:dyDescent="0.2">
      <c r="B34" s="185"/>
      <c r="C34" s="150"/>
      <c r="D34" s="150"/>
      <c r="E34" s="150"/>
      <c r="F34" s="150"/>
      <c r="G34" s="151"/>
      <c r="I34" s="186">
        <v>0</v>
      </c>
      <c r="J34" s="168"/>
      <c r="K34" s="186">
        <v>0</v>
      </c>
      <c r="N34" s="139"/>
      <c r="R34" s="115"/>
      <c r="S34" s="115"/>
      <c r="T34" s="115"/>
    </row>
    <row r="35" spans="1:20" ht="33" customHeight="1" x14ac:dyDescent="0.2">
      <c r="B35" s="466" t="s">
        <v>554</v>
      </c>
      <c r="C35" s="466"/>
      <c r="D35" s="466"/>
      <c r="E35" s="466"/>
      <c r="F35" s="466"/>
      <c r="G35" s="466"/>
      <c r="I35" s="186">
        <v>2068182.37</v>
      </c>
      <c r="J35" s="168"/>
      <c r="K35" s="186">
        <v>61371442.439999998</v>
      </c>
      <c r="N35" s="139"/>
      <c r="R35" s="115"/>
      <c r="S35" s="115"/>
      <c r="T35" s="115"/>
    </row>
    <row r="36" spans="1:20" ht="20.100000000000001" customHeight="1" x14ac:dyDescent="0.2">
      <c r="B36" s="185" t="s">
        <v>555</v>
      </c>
      <c r="C36" s="150"/>
      <c r="D36" s="150"/>
      <c r="E36" s="150"/>
      <c r="F36" s="150"/>
      <c r="G36" s="151"/>
      <c r="I36" s="186">
        <v>0</v>
      </c>
      <c r="J36" s="168">
        <v>0</v>
      </c>
      <c r="K36" s="186">
        <v>0</v>
      </c>
      <c r="L36">
        <v>0</v>
      </c>
      <c r="N36" s="139"/>
      <c r="R36" s="115"/>
      <c r="S36" s="115"/>
      <c r="T36" s="115"/>
    </row>
    <row r="37" spans="1:20" ht="20.100000000000001" customHeight="1" x14ac:dyDescent="0.2">
      <c r="B37" s="185" t="s">
        <v>556</v>
      </c>
      <c r="C37" s="150"/>
      <c r="D37" s="150"/>
      <c r="E37" s="150"/>
      <c r="F37" s="150"/>
      <c r="G37" s="151"/>
      <c r="I37" s="186">
        <v>0</v>
      </c>
      <c r="J37" s="168">
        <v>0</v>
      </c>
      <c r="K37" s="186">
        <v>0</v>
      </c>
      <c r="L37">
        <v>0</v>
      </c>
      <c r="N37" s="139"/>
      <c r="P37" s="178"/>
      <c r="R37" s="115"/>
      <c r="S37" s="115"/>
      <c r="T37" s="115"/>
    </row>
    <row r="38" spans="1:20" ht="20.100000000000001" customHeight="1" x14ac:dyDescent="0.2">
      <c r="B38" s="185" t="s">
        <v>557</v>
      </c>
      <c r="C38" s="150"/>
      <c r="D38" s="150"/>
      <c r="E38" s="150"/>
      <c r="F38" s="150"/>
      <c r="G38" s="151"/>
      <c r="I38" s="186">
        <v>69676545.560000002</v>
      </c>
      <c r="J38" s="168"/>
      <c r="K38" s="186">
        <v>8580897.290000001</v>
      </c>
      <c r="N38" s="192"/>
      <c r="O38" s="188"/>
      <c r="R38" s="115"/>
      <c r="S38" s="115"/>
      <c r="T38" s="115"/>
    </row>
    <row r="39" spans="1:20" ht="20.100000000000001" customHeight="1" x14ac:dyDescent="0.2">
      <c r="A39" s="138"/>
      <c r="B39" s="180" t="s">
        <v>558</v>
      </c>
      <c r="C39" s="181"/>
      <c r="D39" s="181"/>
      <c r="E39" s="181"/>
      <c r="F39" s="181"/>
      <c r="G39" s="182"/>
      <c r="H39" s="138"/>
      <c r="I39" s="183">
        <f>I15+I16-I27</f>
        <v>446251401.98000008</v>
      </c>
      <c r="J39" s="184"/>
      <c r="K39" s="183">
        <f>K15+K16-K27</f>
        <v>403850410.26999998</v>
      </c>
      <c r="L39" s="138"/>
      <c r="N39" s="177"/>
      <c r="O39" s="138"/>
      <c r="P39" s="178"/>
      <c r="Q39" s="179"/>
      <c r="R39" s="115"/>
      <c r="S39" s="115"/>
      <c r="T39" s="115"/>
    </row>
    <row r="40" spans="1:20" ht="20.100000000000001" customHeight="1" x14ac:dyDescent="0.2">
      <c r="A40" s="138"/>
      <c r="B40" s="180" t="s">
        <v>559</v>
      </c>
      <c r="C40" s="181"/>
      <c r="D40" s="181"/>
      <c r="E40" s="181"/>
      <c r="F40" s="181"/>
      <c r="G40" s="182"/>
      <c r="H40" s="138"/>
      <c r="I40" s="183">
        <f>I42</f>
        <v>-14407073.5</v>
      </c>
      <c r="J40" s="184"/>
      <c r="K40" s="183">
        <f>K42</f>
        <v>-53758221.32</v>
      </c>
      <c r="L40" s="138"/>
      <c r="N40" s="177"/>
      <c r="O40" s="138"/>
      <c r="P40" s="178"/>
      <c r="Q40" s="179"/>
      <c r="R40" s="115"/>
      <c r="S40" s="115"/>
      <c r="T40" s="115"/>
    </row>
    <row r="41" spans="1:20" ht="20.100000000000001" customHeight="1" x14ac:dyDescent="0.2">
      <c r="B41" s="185" t="s">
        <v>560</v>
      </c>
      <c r="C41" s="150"/>
      <c r="D41" s="150"/>
      <c r="E41" s="150"/>
      <c r="F41" s="150"/>
      <c r="G41" s="151"/>
      <c r="I41" s="186">
        <v>0</v>
      </c>
      <c r="J41" s="168">
        <v>0</v>
      </c>
      <c r="K41" s="186">
        <v>0</v>
      </c>
      <c r="L41">
        <v>0</v>
      </c>
      <c r="N41" s="139"/>
      <c r="R41" s="115"/>
      <c r="S41" s="115"/>
      <c r="T41" s="115"/>
    </row>
    <row r="42" spans="1:20" ht="20.100000000000001" customHeight="1" x14ac:dyDescent="0.2">
      <c r="B42" s="185" t="s">
        <v>561</v>
      </c>
      <c r="C42" s="150"/>
      <c r="D42" s="150"/>
      <c r="E42" s="150"/>
      <c r="F42" s="150"/>
      <c r="G42" s="151"/>
      <c r="I42" s="186">
        <v>-14407073.5</v>
      </c>
      <c r="J42" s="168"/>
      <c r="K42" s="186">
        <v>-53758221.32</v>
      </c>
      <c r="N42" s="139"/>
    </row>
    <row r="43" spans="1:20" ht="18.75" customHeight="1" thickBot="1" x14ac:dyDescent="0.25">
      <c r="A43" s="138"/>
      <c r="B43" s="467" t="s">
        <v>562</v>
      </c>
      <c r="C43" s="467"/>
      <c r="D43" s="467"/>
      <c r="E43" s="467"/>
      <c r="F43" s="467"/>
      <c r="G43" s="467"/>
      <c r="H43" s="193"/>
      <c r="I43" s="194">
        <v>0</v>
      </c>
      <c r="J43" s="195"/>
      <c r="K43" s="194">
        <v>0</v>
      </c>
      <c r="L43" s="138"/>
      <c r="N43" s="177"/>
      <c r="O43" s="138"/>
      <c r="P43" s="177"/>
      <c r="Q43" s="179"/>
    </row>
    <row r="44" spans="1:20" ht="20.100000000000001" hidden="1" customHeight="1" x14ac:dyDescent="0.2">
      <c r="I44" s="196"/>
      <c r="K44" s="196"/>
      <c r="N44" s="139"/>
    </row>
    <row r="45" spans="1:20" ht="20.100000000000001" hidden="1" customHeight="1" x14ac:dyDescent="0.2">
      <c r="I45" s="196"/>
      <c r="K45" s="196"/>
      <c r="N45" s="139"/>
    </row>
    <row r="46" spans="1:20" ht="20.100000000000001" customHeight="1" thickBot="1" x14ac:dyDescent="0.25">
      <c r="A46" s="138"/>
      <c r="B46" s="197" t="s">
        <v>563</v>
      </c>
      <c r="C46" s="198"/>
      <c r="D46" s="198"/>
      <c r="E46" s="198"/>
      <c r="F46" s="198"/>
      <c r="G46" s="198"/>
      <c r="H46" s="198"/>
      <c r="I46" s="199">
        <f>I39+I40-I43</f>
        <v>431844328.48000008</v>
      </c>
      <c r="J46" s="198">
        <v>0</v>
      </c>
      <c r="K46" s="199">
        <f>K39+K40-K43</f>
        <v>350092188.94999999</v>
      </c>
      <c r="L46" s="138">
        <v>0</v>
      </c>
      <c r="N46" s="177"/>
      <c r="O46" s="138"/>
      <c r="P46" s="177"/>
      <c r="Q46" s="179"/>
    </row>
    <row r="47" spans="1:20" ht="7.5" customHeight="1" x14ac:dyDescent="0.2">
      <c r="A47" s="138"/>
      <c r="B47" s="138"/>
      <c r="C47" s="138"/>
      <c r="D47" s="138"/>
      <c r="E47" s="138"/>
      <c r="F47" s="138"/>
      <c r="G47" s="138"/>
      <c r="H47" s="138"/>
      <c r="I47" s="200"/>
      <c r="J47" s="138"/>
      <c r="K47" s="201"/>
      <c r="L47" s="138"/>
      <c r="N47" s="177"/>
      <c r="O47" s="138"/>
      <c r="P47" s="177"/>
      <c r="Q47" s="179"/>
    </row>
    <row r="48" spans="1:20" hidden="1" x14ac:dyDescent="0.25">
      <c r="B48" s="138"/>
      <c r="C48" s="138"/>
      <c r="D48" s="138"/>
      <c r="E48" s="179"/>
      <c r="F48" s="202"/>
      <c r="N48" s="139"/>
    </row>
    <row r="49" spans="2:18" hidden="1" x14ac:dyDescent="0.25">
      <c r="B49" t="s">
        <v>564</v>
      </c>
      <c r="N49" s="139"/>
    </row>
    <row r="50" spans="2:18" hidden="1" x14ac:dyDescent="0.25">
      <c r="N50" s="139"/>
    </row>
    <row r="51" spans="2:18" hidden="1" x14ac:dyDescent="0.25">
      <c r="B51" s="150" t="s">
        <v>565</v>
      </c>
      <c r="C51" s="150"/>
      <c r="D51" s="150"/>
      <c r="E51" s="150"/>
      <c r="F51" s="150"/>
      <c r="G51" s="150"/>
      <c r="H51" s="150"/>
      <c r="I51" s="203"/>
      <c r="J51" s="150"/>
      <c r="K51" s="203"/>
      <c r="N51" s="139"/>
    </row>
    <row r="52" spans="2:18" hidden="1" x14ac:dyDescent="0.25">
      <c r="B52" s="150" t="s">
        <v>128</v>
      </c>
      <c r="C52" s="150"/>
      <c r="D52" s="150"/>
      <c r="E52" s="150"/>
      <c r="F52" s="150"/>
      <c r="G52" s="150"/>
      <c r="H52" s="150"/>
      <c r="I52" s="203"/>
      <c r="J52" s="150"/>
      <c r="K52" s="203"/>
      <c r="N52" s="139"/>
    </row>
    <row r="53" spans="2:18" hidden="1" x14ac:dyDescent="0.25">
      <c r="B53" s="190" t="s">
        <v>129</v>
      </c>
      <c r="C53" s="190"/>
      <c r="D53" s="190"/>
      <c r="E53" s="190"/>
      <c r="F53" s="190"/>
      <c r="G53" s="190"/>
      <c r="H53" s="190"/>
      <c r="I53" s="204"/>
      <c r="J53" s="190"/>
      <c r="K53" s="204"/>
      <c r="N53" s="139"/>
    </row>
    <row r="54" spans="2:18" hidden="1" x14ac:dyDescent="0.25">
      <c r="B54" s="190" t="s">
        <v>130</v>
      </c>
      <c r="C54" s="190"/>
      <c r="D54" s="190"/>
      <c r="E54" s="190"/>
      <c r="F54" s="190"/>
      <c r="G54" s="190"/>
      <c r="H54" s="190"/>
      <c r="I54" s="204"/>
      <c r="J54" s="190"/>
      <c r="K54" s="204"/>
      <c r="N54" s="139"/>
    </row>
    <row r="55" spans="2:18" hidden="1" x14ac:dyDescent="0.25">
      <c r="B55" s="190" t="s">
        <v>132</v>
      </c>
      <c r="C55" s="190"/>
      <c r="D55" s="190"/>
      <c r="E55" s="190"/>
      <c r="F55" s="190"/>
      <c r="G55" s="190"/>
      <c r="H55" s="190"/>
      <c r="I55" s="204"/>
      <c r="J55" s="190"/>
      <c r="K55" s="204"/>
      <c r="N55" s="139"/>
    </row>
    <row r="56" spans="2:18" hidden="1" x14ac:dyDescent="0.25">
      <c r="N56" s="139"/>
    </row>
    <row r="57" spans="2:18" x14ac:dyDescent="0.25">
      <c r="N57" s="139"/>
      <c r="R57" s="202"/>
    </row>
    <row r="58" spans="2:18" ht="33.75" customHeight="1" x14ac:dyDescent="0.25">
      <c r="N58" s="139"/>
    </row>
    <row r="59" spans="2:18" x14ac:dyDescent="0.25">
      <c r="B59" s="138"/>
      <c r="N59" s="139"/>
    </row>
    <row r="60" spans="2:18" x14ac:dyDescent="0.25">
      <c r="C60" s="468" t="s">
        <v>566</v>
      </c>
      <c r="D60" s="468"/>
      <c r="F60" t="s">
        <v>567</v>
      </c>
      <c r="K60" s="87" t="s">
        <v>568</v>
      </c>
      <c r="N60" s="139"/>
    </row>
    <row r="61" spans="2:18" x14ac:dyDescent="0.25">
      <c r="C61" s="464" t="s">
        <v>569</v>
      </c>
      <c r="D61" s="464"/>
      <c r="F61" s="205" t="s">
        <v>339</v>
      </c>
      <c r="K61" s="206" t="s">
        <v>570</v>
      </c>
      <c r="L61" s="129"/>
      <c r="N61" s="139"/>
    </row>
    <row r="62" spans="2:18" x14ac:dyDescent="0.25">
      <c r="C62" s="464"/>
      <c r="D62" s="464"/>
      <c r="E62" s="464"/>
      <c r="G62" s="465"/>
      <c r="H62" s="465"/>
      <c r="I62" s="465"/>
      <c r="N62" s="139"/>
    </row>
    <row r="63" spans="2:18" x14ac:dyDescent="0.25">
      <c r="B63" s="463"/>
      <c r="C63" s="463"/>
      <c r="D63" s="463"/>
      <c r="E63" s="464"/>
      <c r="F63" s="464"/>
      <c r="G63" s="464"/>
      <c r="H63" s="464"/>
      <c r="I63" s="464"/>
      <c r="N63" s="139"/>
    </row>
    <row r="64" spans="2:18" ht="12.75" x14ac:dyDescent="0.2">
      <c r="B64" s="464"/>
      <c r="C64" s="464"/>
      <c r="D64" s="464"/>
      <c r="I64" s="464"/>
      <c r="J64" s="464"/>
      <c r="K64" s="464"/>
      <c r="N64" s="139"/>
    </row>
    <row r="65" spans="5:14" x14ac:dyDescent="0.25">
      <c r="E65" s="465"/>
      <c r="F65" s="465"/>
      <c r="N65" s="139"/>
    </row>
    <row r="66" spans="5:14" x14ac:dyDescent="0.25">
      <c r="K66" s="207"/>
      <c r="N66" s="139"/>
    </row>
    <row r="67" spans="5:14" x14ac:dyDescent="0.25">
      <c r="N67" s="139"/>
    </row>
    <row r="68" spans="5:14" x14ac:dyDescent="0.25">
      <c r="N68" s="139"/>
    </row>
    <row r="69" spans="5:14" x14ac:dyDescent="0.25">
      <c r="N69" s="139"/>
    </row>
    <row r="70" spans="5:14" x14ac:dyDescent="0.25">
      <c r="N70" s="139"/>
    </row>
    <row r="71" spans="5:14" x14ac:dyDescent="0.25">
      <c r="N71" s="139"/>
    </row>
    <row r="72" spans="5:14" x14ac:dyDescent="0.25">
      <c r="N72" s="139"/>
    </row>
    <row r="73" spans="5:14" x14ac:dyDescent="0.25">
      <c r="N73" s="139"/>
    </row>
    <row r="74" spans="5:14" x14ac:dyDescent="0.25">
      <c r="N74" s="139"/>
    </row>
    <row r="75" spans="5:14" x14ac:dyDescent="0.25">
      <c r="N75" s="139"/>
    </row>
    <row r="76" spans="5:14" x14ac:dyDescent="0.25">
      <c r="N76" s="139"/>
    </row>
    <row r="77" spans="5:14" x14ac:dyDescent="0.25">
      <c r="N77" s="139"/>
    </row>
    <row r="78" spans="5:14" x14ac:dyDescent="0.25">
      <c r="N78" s="139"/>
    </row>
    <row r="79" spans="5:14" x14ac:dyDescent="0.25">
      <c r="N79" s="208"/>
    </row>
    <row r="80" spans="5:14" x14ac:dyDescent="0.25">
      <c r="N80" s="208"/>
    </row>
    <row r="81" spans="14:14" x14ac:dyDescent="0.25">
      <c r="N81" s="208"/>
    </row>
    <row r="82" spans="14:14" x14ac:dyDescent="0.25">
      <c r="N82" s="139"/>
    </row>
    <row r="83" spans="14:14" x14ac:dyDescent="0.25">
      <c r="N83" s="187"/>
    </row>
    <row r="84" spans="14:14" x14ac:dyDescent="0.25">
      <c r="N84" s="139"/>
    </row>
    <row r="85" spans="14:14" x14ac:dyDescent="0.25">
      <c r="N85" s="139"/>
    </row>
    <row r="86" spans="14:14" x14ac:dyDescent="0.25">
      <c r="N86" s="139"/>
    </row>
    <row r="87" spans="14:14" x14ac:dyDescent="0.25">
      <c r="N87" s="139"/>
    </row>
    <row r="88" spans="14:14" x14ac:dyDescent="0.25">
      <c r="N88" s="139"/>
    </row>
    <row r="89" spans="14:14" x14ac:dyDescent="0.25">
      <c r="N89" s="139"/>
    </row>
    <row r="90" spans="14:14" x14ac:dyDescent="0.25">
      <c r="N90" s="139"/>
    </row>
    <row r="91" spans="14:14" x14ac:dyDescent="0.25">
      <c r="N91" s="139"/>
    </row>
    <row r="92" spans="14:14" x14ac:dyDescent="0.25">
      <c r="N92" s="139"/>
    </row>
  </sheetData>
  <mergeCells count="18">
    <mergeCell ref="B22:G22"/>
    <mergeCell ref="B2:D2"/>
    <mergeCell ref="E5:I5"/>
    <mergeCell ref="E6:I6"/>
    <mergeCell ref="E8:I8"/>
    <mergeCell ref="B19:G19"/>
    <mergeCell ref="E65:F65"/>
    <mergeCell ref="B35:G35"/>
    <mergeCell ref="B43:G43"/>
    <mergeCell ref="C60:D60"/>
    <mergeCell ref="C61:D61"/>
    <mergeCell ref="C62:E62"/>
    <mergeCell ref="G62:I62"/>
    <mergeCell ref="B63:D63"/>
    <mergeCell ref="E63:F63"/>
    <mergeCell ref="G63:I63"/>
    <mergeCell ref="B64:D64"/>
    <mergeCell ref="I64:K6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2"/>
  <dimension ref="A1"/>
  <sheetViews>
    <sheetView workbookViewId="0"/>
  </sheetViews>
  <sheetFormatPr defaultRowHeight="12.75" x14ac:dyDescent="0.2"/>
  <sheetData/>
  <customSheetViews>
    <customSheetView guid="{DE9178B7-7BAA-4669-9575-43FAD4CFD495}" state="veryHidden">
      <pageMargins left="0.75" right="0.75" top="1" bottom="1" header="0.5" footer="0.5"/>
      <headerFooter alignWithMargins="0"/>
    </customSheetView>
    <customSheetView guid="{17151551-8460-47BF-8C20-7FE2DB216614}" state="veryHidden" showRuler="0">
      <pageMargins left="0.75" right="0.75" top="1" bottom="1" header="0.5" footer="0.5"/>
      <headerFooter alignWithMargins="0"/>
    </customSheetView>
  </customSheetViews>
  <phoneticPr fontId="29" type="noConversion"/>
  <pageMargins left="0.75" right="0.75" top="1" bottom="1" header="0.5" footer="0.5"/>
  <pageSetup paperSize="9" orientation="portrait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Arkusz24"/>
  <dimension ref="A1:I640"/>
  <sheetViews>
    <sheetView tabSelected="1" topLeftCell="A16" zoomScaleNormal="100" zoomScalePageLayoutView="90" workbookViewId="0">
      <selection activeCell="D23" sqref="D23"/>
    </sheetView>
  </sheetViews>
  <sheetFormatPr defaultRowHeight="12.75" x14ac:dyDescent="0.2"/>
  <cols>
    <col min="1" max="1" width="22.85546875" style="39" customWidth="1"/>
    <col min="2" max="2" width="19.140625" style="39" customWidth="1"/>
    <col min="3" max="3" width="20" style="39" customWidth="1"/>
    <col min="4" max="4" width="18" style="39" customWidth="1"/>
    <col min="5" max="5" width="19.7109375" style="39" customWidth="1"/>
    <col min="6" max="6" width="16.140625" style="39" customWidth="1"/>
    <col min="7" max="7" width="16.42578125" style="39" customWidth="1"/>
    <col min="8" max="8" width="14" style="39" customWidth="1"/>
    <col min="9" max="9" width="20.5703125" style="39" customWidth="1"/>
    <col min="10" max="16384" width="9.140625" style="39"/>
  </cols>
  <sheetData>
    <row r="1" spans="1:9" ht="56.25" customHeight="1" x14ac:dyDescent="0.2">
      <c r="A1" s="472" t="s">
        <v>590</v>
      </c>
      <c r="B1" s="473"/>
      <c r="C1" s="473"/>
      <c r="D1" s="473"/>
      <c r="E1" s="473"/>
      <c r="F1" s="473"/>
      <c r="G1" s="473"/>
      <c r="H1" s="473"/>
      <c r="I1" s="473"/>
    </row>
    <row r="2" spans="1:9" s="1" customFormat="1" x14ac:dyDescent="0.2">
      <c r="A2" s="2"/>
      <c r="D2" s="2"/>
      <c r="E2" s="3"/>
      <c r="F2" s="3" t="s">
        <v>400</v>
      </c>
      <c r="G2" s="3"/>
      <c r="H2" s="3"/>
      <c r="I2" s="3"/>
    </row>
    <row r="3" spans="1:9" s="1" customFormat="1" ht="40.5" customHeight="1" x14ac:dyDescent="0.2">
      <c r="B3" s="4"/>
      <c r="C3" s="4"/>
      <c r="D3" s="5"/>
      <c r="E3" s="5"/>
      <c r="F3" s="768" t="s">
        <v>280</v>
      </c>
      <c r="G3" s="769"/>
      <c r="H3" s="769"/>
      <c r="I3" s="769"/>
    </row>
    <row r="4" spans="1:9" ht="15" customHeight="1" x14ac:dyDescent="0.25">
      <c r="A4" s="672" t="s">
        <v>365</v>
      </c>
      <c r="B4" s="672"/>
      <c r="C4" s="672"/>
      <c r="D4" s="672"/>
      <c r="E4" s="672"/>
      <c r="F4" s="672"/>
      <c r="G4" s="672"/>
      <c r="H4" s="672"/>
      <c r="I4" s="672"/>
    </row>
    <row r="5" spans="1:9" ht="13.5" thickBot="1" x14ac:dyDescent="0.25">
      <c r="A5" s="529"/>
      <c r="B5" s="704"/>
      <c r="C5" s="704"/>
      <c r="D5" s="704"/>
      <c r="E5" s="704"/>
      <c r="F5" s="704"/>
      <c r="G5" s="704"/>
      <c r="H5" s="529"/>
      <c r="I5" s="529"/>
    </row>
    <row r="6" spans="1:9" ht="15" customHeight="1" thickBot="1" x14ac:dyDescent="0.25">
      <c r="A6" s="210"/>
      <c r="B6" s="717" t="s">
        <v>32</v>
      </c>
      <c r="C6" s="718"/>
      <c r="D6" s="718"/>
      <c r="E6" s="718"/>
      <c r="F6" s="718"/>
      <c r="G6" s="719"/>
      <c r="H6" s="211"/>
      <c r="I6" s="211"/>
    </row>
    <row r="7" spans="1:9" ht="12.75" customHeight="1" x14ac:dyDescent="0.2">
      <c r="A7" s="713" t="s">
        <v>133</v>
      </c>
      <c r="B7" s="711" t="s">
        <v>24</v>
      </c>
      <c r="C7" s="715" t="s">
        <v>282</v>
      </c>
      <c r="D7" s="711" t="s">
        <v>279</v>
      </c>
      <c r="E7" s="720" t="s">
        <v>158</v>
      </c>
      <c r="F7" s="706" t="s">
        <v>159</v>
      </c>
      <c r="G7" s="706" t="s">
        <v>160</v>
      </c>
      <c r="H7" s="706" t="s">
        <v>138</v>
      </c>
      <c r="I7" s="708" t="s">
        <v>107</v>
      </c>
    </row>
    <row r="8" spans="1:9" ht="81.75" customHeight="1" x14ac:dyDescent="0.2">
      <c r="A8" s="714"/>
      <c r="B8" s="712"/>
      <c r="C8" s="716"/>
      <c r="D8" s="712"/>
      <c r="E8" s="721"/>
      <c r="F8" s="707"/>
      <c r="G8" s="707"/>
      <c r="H8" s="707"/>
      <c r="I8" s="709"/>
    </row>
    <row r="9" spans="1:9" s="6" customFormat="1" ht="12.75" customHeight="1" x14ac:dyDescent="0.2">
      <c r="A9" s="479" t="s">
        <v>34</v>
      </c>
      <c r="B9" s="710"/>
      <c r="C9" s="710"/>
      <c r="D9" s="710"/>
      <c r="E9" s="703"/>
      <c r="F9" s="703"/>
      <c r="G9" s="703"/>
      <c r="H9" s="703"/>
      <c r="I9" s="480"/>
    </row>
    <row r="10" spans="1:9" s="6" customFormat="1" x14ac:dyDescent="0.2">
      <c r="A10" s="212" t="s">
        <v>192</v>
      </c>
      <c r="B10" s="213">
        <v>244700025.75</v>
      </c>
      <c r="C10" s="213">
        <v>3369883.87</v>
      </c>
      <c r="D10" s="213">
        <v>105479797.2</v>
      </c>
      <c r="E10" s="213">
        <v>3251401.53</v>
      </c>
      <c r="F10" s="213">
        <v>25637.83</v>
      </c>
      <c r="G10" s="213">
        <v>22652055.780000001</v>
      </c>
      <c r="H10" s="213">
        <v>86623368.680000007</v>
      </c>
      <c r="I10" s="214">
        <f>B10+SUM(D10:H10)</f>
        <v>462732286.76999998</v>
      </c>
    </row>
    <row r="11" spans="1:9" x14ac:dyDescent="0.2">
      <c r="A11" s="215" t="s">
        <v>35</v>
      </c>
      <c r="B11" s="213">
        <f>SUM(B12:B14)</f>
        <v>227882.19</v>
      </c>
      <c r="C11" s="213">
        <f t="shared" ref="C11:I11" si="0">SUM(C12:C14)</f>
        <v>137824.6</v>
      </c>
      <c r="D11" s="213">
        <f t="shared" si="0"/>
        <v>85424352.569999993</v>
      </c>
      <c r="E11" s="213">
        <f t="shared" si="0"/>
        <v>0</v>
      </c>
      <c r="F11" s="213">
        <f t="shared" si="0"/>
        <v>0</v>
      </c>
      <c r="G11" s="213">
        <f t="shared" si="0"/>
        <v>5715464.6799999997</v>
      </c>
      <c r="H11" s="213">
        <f>SUM(H12:H14)</f>
        <v>7055613.2300000004</v>
      </c>
      <c r="I11" s="214">
        <f t="shared" si="0"/>
        <v>98423312.670000002</v>
      </c>
    </row>
    <row r="12" spans="1:9" x14ac:dyDescent="0.2">
      <c r="A12" s="216" t="s">
        <v>36</v>
      </c>
      <c r="B12" s="217">
        <v>0</v>
      </c>
      <c r="C12" s="217">
        <v>0</v>
      </c>
      <c r="D12" s="217">
        <v>0</v>
      </c>
      <c r="E12" s="217">
        <v>0</v>
      </c>
      <c r="F12" s="217">
        <v>0</v>
      </c>
      <c r="G12" s="218">
        <v>0</v>
      </c>
      <c r="H12" s="218">
        <v>0</v>
      </c>
      <c r="I12" s="219">
        <f>B12+SUM(D12:H12)</f>
        <v>0</v>
      </c>
    </row>
    <row r="13" spans="1:9" x14ac:dyDescent="0.2">
      <c r="A13" s="216" t="s">
        <v>37</v>
      </c>
      <c r="B13" s="218">
        <v>227882.19</v>
      </c>
      <c r="C13" s="218">
        <v>137824.6</v>
      </c>
      <c r="D13" s="218">
        <v>85424352.569999993</v>
      </c>
      <c r="E13" s="218">
        <v>0</v>
      </c>
      <c r="F13" s="217">
        <v>0</v>
      </c>
      <c r="G13" s="218">
        <v>5715464.6799999997</v>
      </c>
      <c r="H13" s="217">
        <v>7055613.2300000004</v>
      </c>
      <c r="I13" s="219">
        <f>B13+SUM(D13:H13)</f>
        <v>98423312.670000002</v>
      </c>
    </row>
    <row r="14" spans="1:9" x14ac:dyDescent="0.2">
      <c r="A14" s="216" t="s">
        <v>373</v>
      </c>
      <c r="B14" s="218">
        <v>0</v>
      </c>
      <c r="C14" s="217">
        <v>0</v>
      </c>
      <c r="D14" s="218">
        <v>0</v>
      </c>
      <c r="E14" s="218">
        <v>0</v>
      </c>
      <c r="F14" s="218">
        <v>0</v>
      </c>
      <c r="G14" s="218">
        <v>0</v>
      </c>
      <c r="H14" s="218">
        <v>0</v>
      </c>
      <c r="I14" s="219">
        <f>B14+SUM(D14:H14)</f>
        <v>0</v>
      </c>
    </row>
    <row r="15" spans="1:9" x14ac:dyDescent="0.2">
      <c r="A15" s="215" t="s">
        <v>38</v>
      </c>
      <c r="B15" s="213">
        <f>SUM(B16:B17)</f>
        <v>8089751.2800000003</v>
      </c>
      <c r="C15" s="213">
        <f t="shared" ref="C15:H15" si="1">SUM(C16:C17)</f>
        <v>24315.43</v>
      </c>
      <c r="D15" s="213">
        <f t="shared" si="1"/>
        <v>55730026.840000004</v>
      </c>
      <c r="E15" s="213">
        <f t="shared" si="1"/>
        <v>62733.14</v>
      </c>
      <c r="F15" s="213">
        <f t="shared" si="1"/>
        <v>922.2</v>
      </c>
      <c r="G15" s="213">
        <f t="shared" si="1"/>
        <v>5651102.3999999994</v>
      </c>
      <c r="H15" s="213">
        <f t="shared" si="1"/>
        <v>91065768.170000002</v>
      </c>
      <c r="I15" s="214">
        <f>SUM(I16:I17)</f>
        <v>160600304.03</v>
      </c>
    </row>
    <row r="16" spans="1:9" x14ac:dyDescent="0.2">
      <c r="A16" s="216" t="s">
        <v>39</v>
      </c>
      <c r="B16" s="217">
        <v>0</v>
      </c>
      <c r="C16" s="217"/>
      <c r="D16" s="217"/>
      <c r="E16" s="218">
        <v>62733.14</v>
      </c>
      <c r="F16" s="218">
        <v>922.2</v>
      </c>
      <c r="G16" s="218">
        <v>9686.7999999999993</v>
      </c>
      <c r="H16" s="217"/>
      <c r="I16" s="219">
        <f>B16+SUM(D16:H16)</f>
        <v>73342.14</v>
      </c>
    </row>
    <row r="17" spans="1:9" x14ac:dyDescent="0.2">
      <c r="A17" s="216" t="s">
        <v>37</v>
      </c>
      <c r="B17" s="218">
        <v>8089751.2800000003</v>
      </c>
      <c r="C17" s="217">
        <v>24315.43</v>
      </c>
      <c r="D17" s="218">
        <v>55730026.840000004</v>
      </c>
      <c r="E17" s="218"/>
      <c r="F17" s="217"/>
      <c r="G17" s="218">
        <v>5641415.5999999996</v>
      </c>
      <c r="H17" s="218">
        <v>91065768.170000002</v>
      </c>
      <c r="I17" s="219">
        <f>B17+SUM(D17:H17)</f>
        <v>160526961.89000002</v>
      </c>
    </row>
    <row r="18" spans="1:9" x14ac:dyDescent="0.2">
      <c r="A18" s="212" t="s">
        <v>193</v>
      </c>
      <c r="B18" s="213">
        <f t="shared" ref="B18:I18" si="2">B10+B11-B15</f>
        <v>236838156.66</v>
      </c>
      <c r="C18" s="213">
        <f t="shared" si="2"/>
        <v>3483393.04</v>
      </c>
      <c r="D18" s="213">
        <f t="shared" si="2"/>
        <v>135174122.92999998</v>
      </c>
      <c r="E18" s="213">
        <f t="shared" si="2"/>
        <v>3188668.3899999997</v>
      </c>
      <c r="F18" s="213">
        <f t="shared" si="2"/>
        <v>24715.63</v>
      </c>
      <c r="G18" s="213">
        <f t="shared" si="2"/>
        <v>22716418.060000002</v>
      </c>
      <c r="H18" s="213">
        <f t="shared" si="2"/>
        <v>2613213.7400000095</v>
      </c>
      <c r="I18" s="214">
        <f t="shared" si="2"/>
        <v>400555295.40999997</v>
      </c>
    </row>
    <row r="19" spans="1:9" x14ac:dyDescent="0.2">
      <c r="A19" s="479" t="s">
        <v>276</v>
      </c>
      <c r="B19" s="703"/>
      <c r="C19" s="703"/>
      <c r="D19" s="703"/>
      <c r="E19" s="703"/>
      <c r="F19" s="703"/>
      <c r="G19" s="703"/>
      <c r="H19" s="703"/>
      <c r="I19" s="480"/>
    </row>
    <row r="20" spans="1:9" x14ac:dyDescent="0.2">
      <c r="A20" s="212" t="s">
        <v>192</v>
      </c>
      <c r="B20" s="213">
        <v>0</v>
      </c>
      <c r="C20" s="213">
        <v>0</v>
      </c>
      <c r="D20" s="213">
        <v>39183376.729999997</v>
      </c>
      <c r="E20" s="213">
        <v>3191220.41</v>
      </c>
      <c r="F20" s="213">
        <v>24215.46</v>
      </c>
      <c r="G20" s="213">
        <v>4381577.4800000004</v>
      </c>
      <c r="H20" s="213">
        <v>0</v>
      </c>
      <c r="I20" s="214">
        <f>B20+SUM(D20:H20)</f>
        <v>46780390.079999998</v>
      </c>
    </row>
    <row r="21" spans="1:9" x14ac:dyDescent="0.2">
      <c r="A21" s="215" t="s">
        <v>35</v>
      </c>
      <c r="B21" s="213">
        <f>SUM(B22:B24)</f>
        <v>0</v>
      </c>
      <c r="C21" s="213">
        <f t="shared" ref="C21:I21" si="3">SUM(C22:C24)</f>
        <v>0</v>
      </c>
      <c r="D21" s="213">
        <f t="shared" si="3"/>
        <v>3526320.82</v>
      </c>
      <c r="E21" s="213">
        <f t="shared" si="3"/>
        <v>19380.86</v>
      </c>
      <c r="F21" s="213">
        <f t="shared" si="3"/>
        <v>279.77</v>
      </c>
      <c r="G21" s="213">
        <f t="shared" si="3"/>
        <v>46672.75</v>
      </c>
      <c r="H21" s="213">
        <f t="shared" si="3"/>
        <v>0</v>
      </c>
      <c r="I21" s="214">
        <f t="shared" si="3"/>
        <v>3592654.1999999997</v>
      </c>
    </row>
    <row r="22" spans="1:9" x14ac:dyDescent="0.2">
      <c r="A22" s="216" t="s">
        <v>43</v>
      </c>
      <c r="B22" s="218">
        <v>0</v>
      </c>
      <c r="C22" s="218">
        <v>0</v>
      </c>
      <c r="D22" s="218">
        <v>3526320.82</v>
      </c>
      <c r="E22" s="218">
        <v>19380.86</v>
      </c>
      <c r="F22" s="218">
        <v>279.77</v>
      </c>
      <c r="G22" s="218">
        <v>46672.75</v>
      </c>
      <c r="H22" s="217">
        <v>0</v>
      </c>
      <c r="I22" s="219">
        <f>B22+SUM(D22:H22)</f>
        <v>3592654.1999999997</v>
      </c>
    </row>
    <row r="23" spans="1:9" x14ac:dyDescent="0.2">
      <c r="A23" s="216" t="s">
        <v>37</v>
      </c>
      <c r="B23" s="217">
        <v>0</v>
      </c>
      <c r="C23" s="217">
        <v>0</v>
      </c>
      <c r="D23" s="218">
        <v>0</v>
      </c>
      <c r="E23" s="218">
        <v>0</v>
      </c>
      <c r="F23" s="217">
        <v>0</v>
      </c>
      <c r="G23" s="218">
        <v>0</v>
      </c>
      <c r="H23" s="217">
        <v>0</v>
      </c>
      <c r="I23" s="219">
        <f>B23+SUM(D23:H23)</f>
        <v>0</v>
      </c>
    </row>
    <row r="24" spans="1:9" x14ac:dyDescent="0.2">
      <c r="A24" s="216" t="s">
        <v>373</v>
      </c>
      <c r="B24" s="217">
        <v>0</v>
      </c>
      <c r="C24" s="217">
        <v>0</v>
      </c>
      <c r="D24" s="217">
        <v>0</v>
      </c>
      <c r="E24" s="217">
        <v>0</v>
      </c>
      <c r="F24" s="217">
        <v>0</v>
      </c>
      <c r="G24" s="217">
        <v>0</v>
      </c>
      <c r="H24" s="217">
        <v>0</v>
      </c>
      <c r="I24" s="219">
        <f>B24+SUM(D24:H24)</f>
        <v>0</v>
      </c>
    </row>
    <row r="25" spans="1:9" x14ac:dyDescent="0.2">
      <c r="A25" s="215" t="s">
        <v>38</v>
      </c>
      <c r="B25" s="213">
        <f>SUM(B26:B27)</f>
        <v>0</v>
      </c>
      <c r="C25" s="213">
        <f t="shared" ref="C25:I25" si="4">SUM(C26:C27)</f>
        <v>0</v>
      </c>
      <c r="D25" s="213">
        <f t="shared" si="4"/>
        <v>0</v>
      </c>
      <c r="E25" s="213">
        <f t="shared" si="4"/>
        <v>62733.14</v>
      </c>
      <c r="F25" s="213">
        <f t="shared" si="4"/>
        <v>461.1</v>
      </c>
      <c r="G25" s="213">
        <f t="shared" si="4"/>
        <v>9686.7999999999993</v>
      </c>
      <c r="H25" s="213">
        <f t="shared" si="4"/>
        <v>0</v>
      </c>
      <c r="I25" s="214">
        <f t="shared" si="4"/>
        <v>72881.039999999994</v>
      </c>
    </row>
    <row r="26" spans="1:9" x14ac:dyDescent="0.2">
      <c r="A26" s="216" t="s">
        <v>39</v>
      </c>
      <c r="B26" s="217">
        <v>0</v>
      </c>
      <c r="C26" s="217">
        <v>0</v>
      </c>
      <c r="D26" s="217">
        <v>0</v>
      </c>
      <c r="E26" s="217">
        <v>62733.14</v>
      </c>
      <c r="F26" s="218">
        <v>461.1</v>
      </c>
      <c r="G26" s="218">
        <v>9686.7999999999993</v>
      </c>
      <c r="H26" s="217">
        <v>0</v>
      </c>
      <c r="I26" s="219">
        <f>B26+SUM(D26:H26)</f>
        <v>72881.039999999994</v>
      </c>
    </row>
    <row r="27" spans="1:9" x14ac:dyDescent="0.2">
      <c r="A27" s="216" t="s">
        <v>37</v>
      </c>
      <c r="B27" s="217">
        <v>0</v>
      </c>
      <c r="C27" s="217">
        <v>0</v>
      </c>
      <c r="D27" s="218">
        <v>0</v>
      </c>
      <c r="E27" s="218">
        <v>0</v>
      </c>
      <c r="F27" s="217">
        <v>0</v>
      </c>
      <c r="G27" s="218">
        <v>0</v>
      </c>
      <c r="H27" s="218">
        <v>0</v>
      </c>
      <c r="I27" s="219">
        <f>B27+SUM(D27:H27)</f>
        <v>0</v>
      </c>
    </row>
    <row r="28" spans="1:9" x14ac:dyDescent="0.2">
      <c r="A28" s="212" t="s">
        <v>193</v>
      </c>
      <c r="B28" s="213">
        <f>B20+B21-B25</f>
        <v>0</v>
      </c>
      <c r="C28" s="213">
        <f t="shared" ref="C28:I28" si="5">C20+C21-C25</f>
        <v>0</v>
      </c>
      <c r="D28" s="213">
        <f t="shared" si="5"/>
        <v>42709697.549999997</v>
      </c>
      <c r="E28" s="213">
        <f t="shared" si="5"/>
        <v>3147868.13</v>
      </c>
      <c r="F28" s="213">
        <f t="shared" si="5"/>
        <v>24034.13</v>
      </c>
      <c r="G28" s="213">
        <f>G20+G21-G25</f>
        <v>4418563.4300000006</v>
      </c>
      <c r="H28" s="213">
        <f t="shared" si="5"/>
        <v>0</v>
      </c>
      <c r="I28" s="214">
        <f t="shared" si="5"/>
        <v>50300163.240000002</v>
      </c>
    </row>
    <row r="29" spans="1:9" x14ac:dyDescent="0.2">
      <c r="A29" s="479" t="s">
        <v>281</v>
      </c>
      <c r="B29" s="703"/>
      <c r="C29" s="703"/>
      <c r="D29" s="703"/>
      <c r="E29" s="703"/>
      <c r="F29" s="703"/>
      <c r="G29" s="703"/>
      <c r="H29" s="703"/>
      <c r="I29" s="480"/>
    </row>
    <row r="30" spans="1:9" x14ac:dyDescent="0.2">
      <c r="A30" s="212" t="s">
        <v>192</v>
      </c>
      <c r="B30" s="213">
        <v>0</v>
      </c>
      <c r="C30" s="213">
        <v>0</v>
      </c>
      <c r="D30" s="213">
        <v>0</v>
      </c>
      <c r="E30" s="213">
        <v>0</v>
      </c>
      <c r="F30" s="213">
        <v>0</v>
      </c>
      <c r="G30" s="213">
        <v>0</v>
      </c>
      <c r="H30" s="213">
        <v>0</v>
      </c>
      <c r="I30" s="214">
        <f>B30+SUM(D30:H30)</f>
        <v>0</v>
      </c>
    </row>
    <row r="31" spans="1:9" x14ac:dyDescent="0.2">
      <c r="A31" s="216" t="s">
        <v>51</v>
      </c>
      <c r="B31" s="218">
        <v>0</v>
      </c>
      <c r="C31" s="218">
        <v>0</v>
      </c>
      <c r="D31" s="218">
        <v>0</v>
      </c>
      <c r="E31" s="218">
        <v>0</v>
      </c>
      <c r="F31" s="218">
        <v>0</v>
      </c>
      <c r="G31" s="218">
        <v>0</v>
      </c>
      <c r="H31" s="217">
        <v>0</v>
      </c>
      <c r="I31" s="219">
        <f>B31+SUM(D31:H31)</f>
        <v>0</v>
      </c>
    </row>
    <row r="32" spans="1:9" x14ac:dyDescent="0.2">
      <c r="A32" s="216" t="s">
        <v>55</v>
      </c>
      <c r="B32" s="220">
        <v>0</v>
      </c>
      <c r="C32" s="220">
        <v>0</v>
      </c>
      <c r="D32" s="220">
        <v>0</v>
      </c>
      <c r="E32" s="220">
        <v>0</v>
      </c>
      <c r="F32" s="220">
        <v>0</v>
      </c>
      <c r="G32" s="220">
        <v>0</v>
      </c>
      <c r="H32" s="221">
        <v>0</v>
      </c>
      <c r="I32" s="219">
        <f>B32+SUM(D32:H32)</f>
        <v>0</v>
      </c>
    </row>
    <row r="33" spans="1:9" x14ac:dyDescent="0.2">
      <c r="A33" s="212" t="s">
        <v>193</v>
      </c>
      <c r="B33" s="222">
        <f>B30+B31-B32</f>
        <v>0</v>
      </c>
      <c r="C33" s="222">
        <f t="shared" ref="C33:I33" si="6">C30+C31-C32</f>
        <v>0</v>
      </c>
      <c r="D33" s="222">
        <f t="shared" si="6"/>
        <v>0</v>
      </c>
      <c r="E33" s="222">
        <f t="shared" si="6"/>
        <v>0</v>
      </c>
      <c r="F33" s="222">
        <f t="shared" si="6"/>
        <v>0</v>
      </c>
      <c r="G33" s="222">
        <f t="shared" si="6"/>
        <v>0</v>
      </c>
      <c r="H33" s="222">
        <f t="shared" si="6"/>
        <v>0</v>
      </c>
      <c r="I33" s="223">
        <f t="shared" si="6"/>
        <v>0</v>
      </c>
    </row>
    <row r="34" spans="1:9" x14ac:dyDescent="0.2">
      <c r="A34" s="479" t="s">
        <v>45</v>
      </c>
      <c r="B34" s="710"/>
      <c r="C34" s="710"/>
      <c r="D34" s="710"/>
      <c r="E34" s="710"/>
      <c r="F34" s="710"/>
      <c r="G34" s="710"/>
      <c r="H34" s="710"/>
      <c r="I34" s="480"/>
    </row>
    <row r="35" spans="1:9" x14ac:dyDescent="0.2">
      <c r="A35" s="224" t="s">
        <v>192</v>
      </c>
      <c r="B35" s="225">
        <f t="shared" ref="B35:I35" si="7">B10-B20-B30</f>
        <v>244700025.75</v>
      </c>
      <c r="C35" s="225">
        <f t="shared" si="7"/>
        <v>3369883.87</v>
      </c>
      <c r="D35" s="225">
        <f t="shared" si="7"/>
        <v>66296420.470000006</v>
      </c>
      <c r="E35" s="225">
        <f t="shared" si="7"/>
        <v>60181.119999999646</v>
      </c>
      <c r="F35" s="225">
        <f t="shared" si="7"/>
        <v>1422.3700000000026</v>
      </c>
      <c r="G35" s="225">
        <f t="shared" si="7"/>
        <v>18270478.300000001</v>
      </c>
      <c r="H35" s="225">
        <f t="shared" si="7"/>
        <v>86623368.680000007</v>
      </c>
      <c r="I35" s="226">
        <f t="shared" si="7"/>
        <v>415951896.69</v>
      </c>
    </row>
    <row r="36" spans="1:9" ht="13.5" thickBot="1" x14ac:dyDescent="0.25">
      <c r="A36" s="227" t="s">
        <v>193</v>
      </c>
      <c r="B36" s="228">
        <f>B18-B28-B33</f>
        <v>236838156.66</v>
      </c>
      <c r="C36" s="228">
        <f t="shared" ref="C36:I36" si="8">C18-C28-C33</f>
        <v>3483393.04</v>
      </c>
      <c r="D36" s="228">
        <f t="shared" si="8"/>
        <v>92464425.37999998</v>
      </c>
      <c r="E36" s="228">
        <f t="shared" si="8"/>
        <v>40800.259999999776</v>
      </c>
      <c r="F36" s="228">
        <f t="shared" si="8"/>
        <v>681.5</v>
      </c>
      <c r="G36" s="228">
        <f t="shared" si="8"/>
        <v>18297854.630000003</v>
      </c>
      <c r="H36" s="228">
        <f t="shared" si="8"/>
        <v>2613213.7400000095</v>
      </c>
      <c r="I36" s="229">
        <f t="shared" si="8"/>
        <v>350255132.16999996</v>
      </c>
    </row>
    <row r="37" spans="1:9" x14ac:dyDescent="0.2">
      <c r="A37" s="1"/>
      <c r="B37" s="230"/>
      <c r="C37" s="230"/>
      <c r="D37" s="230"/>
      <c r="E37" s="230"/>
      <c r="F37" s="230"/>
      <c r="G37" s="230"/>
      <c r="H37" s="230"/>
      <c r="I37" s="230"/>
    </row>
    <row r="38" spans="1:9" ht="15" x14ac:dyDescent="0.25">
      <c r="A38" s="68" t="s">
        <v>364</v>
      </c>
      <c r="B38" s="3"/>
    </row>
    <row r="39" spans="1:9" ht="13.5" thickBot="1" x14ac:dyDescent="0.25">
      <c r="A39" s="1"/>
      <c r="B39" s="1"/>
    </row>
    <row r="40" spans="1:9" ht="21.75" customHeight="1" x14ac:dyDescent="0.2">
      <c r="A40" s="693" t="s">
        <v>275</v>
      </c>
      <c r="B40" s="694"/>
      <c r="C40" s="687" t="s">
        <v>278</v>
      </c>
    </row>
    <row r="41" spans="1:9" ht="13.5" customHeight="1" x14ac:dyDescent="0.2">
      <c r="A41" s="695"/>
      <c r="B41" s="696"/>
      <c r="C41" s="688"/>
    </row>
    <row r="42" spans="1:9" ht="29.25" customHeight="1" x14ac:dyDescent="0.2">
      <c r="A42" s="697"/>
      <c r="B42" s="698"/>
      <c r="C42" s="689"/>
    </row>
    <row r="43" spans="1:9" x14ac:dyDescent="0.2">
      <c r="A43" s="690" t="s">
        <v>34</v>
      </c>
      <c r="B43" s="692"/>
      <c r="C43" s="671"/>
    </row>
    <row r="44" spans="1:9" x14ac:dyDescent="0.2">
      <c r="A44" s="629" t="s">
        <v>192</v>
      </c>
      <c r="B44" s="630"/>
      <c r="C44" s="231">
        <v>848418.01</v>
      </c>
    </row>
    <row r="45" spans="1:9" x14ac:dyDescent="0.2">
      <c r="A45" s="690" t="s">
        <v>35</v>
      </c>
      <c r="B45" s="691"/>
      <c r="C45" s="232">
        <f>SUM(C46:C47)</f>
        <v>138432.81</v>
      </c>
    </row>
    <row r="46" spans="1:9" x14ac:dyDescent="0.2">
      <c r="A46" s="670" t="s">
        <v>36</v>
      </c>
      <c r="B46" s="671"/>
      <c r="C46" s="233">
        <v>138432.81</v>
      </c>
    </row>
    <row r="47" spans="1:9" x14ac:dyDescent="0.2">
      <c r="A47" s="670" t="s">
        <v>37</v>
      </c>
      <c r="B47" s="671"/>
      <c r="C47" s="233">
        <v>0</v>
      </c>
    </row>
    <row r="48" spans="1:9" x14ac:dyDescent="0.2">
      <c r="A48" s="690" t="s">
        <v>38</v>
      </c>
      <c r="B48" s="691"/>
      <c r="C48" s="232">
        <f>SUM(C49:C50)</f>
        <v>6807.6</v>
      </c>
    </row>
    <row r="49" spans="1:3" x14ac:dyDescent="0.2">
      <c r="A49" s="670" t="s">
        <v>39</v>
      </c>
      <c r="B49" s="671"/>
      <c r="C49" s="233">
        <v>6807.6</v>
      </c>
    </row>
    <row r="50" spans="1:3" x14ac:dyDescent="0.2">
      <c r="A50" s="670" t="s">
        <v>37</v>
      </c>
      <c r="B50" s="671"/>
      <c r="C50" s="233">
        <v>0</v>
      </c>
    </row>
    <row r="51" spans="1:3" x14ac:dyDescent="0.2">
      <c r="A51" s="699" t="s">
        <v>193</v>
      </c>
      <c r="B51" s="700"/>
      <c r="C51" s="232">
        <f>C44+C45-C48</f>
        <v>980043.22000000009</v>
      </c>
    </row>
    <row r="52" spans="1:3" x14ac:dyDescent="0.2">
      <c r="A52" s="690" t="s">
        <v>276</v>
      </c>
      <c r="B52" s="692"/>
      <c r="C52" s="671"/>
    </row>
    <row r="53" spans="1:3" x14ac:dyDescent="0.2">
      <c r="A53" s="629" t="s">
        <v>192</v>
      </c>
      <c r="B53" s="630"/>
      <c r="C53" s="231">
        <v>848418.01</v>
      </c>
    </row>
    <row r="54" spans="1:3" x14ac:dyDescent="0.2">
      <c r="A54" s="690" t="s">
        <v>35</v>
      </c>
      <c r="B54" s="691"/>
      <c r="C54" s="232">
        <f>SUM(C55:C56)</f>
        <v>112602.81</v>
      </c>
    </row>
    <row r="55" spans="1:3" x14ac:dyDescent="0.2">
      <c r="A55" s="670" t="s">
        <v>43</v>
      </c>
      <c r="B55" s="671"/>
      <c r="C55" s="233">
        <v>3690</v>
      </c>
    </row>
    <row r="56" spans="1:3" x14ac:dyDescent="0.2">
      <c r="A56" s="670" t="s">
        <v>37</v>
      </c>
      <c r="B56" s="671"/>
      <c r="C56" s="233">
        <v>108912.81</v>
      </c>
    </row>
    <row r="57" spans="1:3" x14ac:dyDescent="0.2">
      <c r="A57" s="690" t="s">
        <v>38</v>
      </c>
      <c r="B57" s="691"/>
      <c r="C57" s="232">
        <f>SUM(C58:C59)</f>
        <v>6807.6</v>
      </c>
    </row>
    <row r="58" spans="1:3" x14ac:dyDescent="0.2">
      <c r="A58" s="670" t="s">
        <v>39</v>
      </c>
      <c r="B58" s="671"/>
      <c r="C58" s="233">
        <v>0</v>
      </c>
    </row>
    <row r="59" spans="1:3" x14ac:dyDescent="0.2">
      <c r="A59" s="701" t="s">
        <v>37</v>
      </c>
      <c r="B59" s="702"/>
      <c r="C59" s="234">
        <v>6807.6</v>
      </c>
    </row>
    <row r="60" spans="1:3" x14ac:dyDescent="0.2">
      <c r="A60" s="479" t="s">
        <v>193</v>
      </c>
      <c r="B60" s="480"/>
      <c r="C60" s="235">
        <f>C53+C54-C57</f>
        <v>954213.22000000009</v>
      </c>
    </row>
    <row r="61" spans="1:3" x14ac:dyDescent="0.2">
      <c r="A61" s="775" t="s">
        <v>281</v>
      </c>
      <c r="B61" s="776"/>
      <c r="C61" s="671"/>
    </row>
    <row r="62" spans="1:3" x14ac:dyDescent="0.2">
      <c r="A62" s="629" t="s">
        <v>192</v>
      </c>
      <c r="B62" s="630"/>
      <c r="C62" s="231"/>
    </row>
    <row r="63" spans="1:3" x14ac:dyDescent="0.2">
      <c r="A63" s="670" t="s">
        <v>51</v>
      </c>
      <c r="B63" s="671"/>
      <c r="C63" s="233">
        <v>0</v>
      </c>
    </row>
    <row r="64" spans="1:3" x14ac:dyDescent="0.2">
      <c r="A64" s="670" t="s">
        <v>55</v>
      </c>
      <c r="B64" s="671"/>
      <c r="C64" s="233">
        <v>0</v>
      </c>
    </row>
    <row r="65" spans="1:5" x14ac:dyDescent="0.2">
      <c r="A65" s="479" t="s">
        <v>193</v>
      </c>
      <c r="B65" s="480"/>
      <c r="C65" s="236">
        <f>C62+C63-C64</f>
        <v>0</v>
      </c>
    </row>
    <row r="66" spans="1:5" x14ac:dyDescent="0.2">
      <c r="A66" s="690" t="s">
        <v>45</v>
      </c>
      <c r="B66" s="692"/>
      <c r="C66" s="671"/>
    </row>
    <row r="67" spans="1:5" x14ac:dyDescent="0.2">
      <c r="A67" s="629" t="s">
        <v>192</v>
      </c>
      <c r="B67" s="630"/>
      <c r="C67" s="231">
        <f>C44-C53-C62</f>
        <v>0</v>
      </c>
    </row>
    <row r="68" spans="1:5" ht="13.5" thickBot="1" x14ac:dyDescent="0.25">
      <c r="A68" s="661" t="s">
        <v>193</v>
      </c>
      <c r="B68" s="662"/>
      <c r="C68" s="237">
        <f>C51-C60-C65</f>
        <v>25830</v>
      </c>
    </row>
    <row r="71" spans="1:5" ht="15" x14ac:dyDescent="0.25">
      <c r="A71" s="674" t="s">
        <v>363</v>
      </c>
      <c r="B71" s="673"/>
      <c r="C71" s="673"/>
      <c r="D71" s="673"/>
      <c r="E71" s="673"/>
    </row>
    <row r="72" spans="1:5" ht="13.5" thickBot="1" x14ac:dyDescent="0.25">
      <c r="A72" s="7"/>
      <c r="B72" s="8"/>
      <c r="C72" s="8"/>
      <c r="D72" s="8"/>
      <c r="E72" s="8"/>
    </row>
    <row r="73" spans="1:5" ht="153.75" thickBot="1" x14ac:dyDescent="0.25">
      <c r="A73" s="9" t="s">
        <v>111</v>
      </c>
      <c r="B73" s="10" t="s">
        <v>283</v>
      </c>
      <c r="C73" s="10" t="s">
        <v>284</v>
      </c>
      <c r="D73" s="10" t="s">
        <v>285</v>
      </c>
      <c r="E73" s="11" t="s">
        <v>263</v>
      </c>
    </row>
    <row r="74" spans="1:5" ht="13.5" thickBot="1" x14ac:dyDescent="0.25">
      <c r="A74" s="59" t="s">
        <v>34</v>
      </c>
      <c r="B74" s="12"/>
      <c r="C74" s="12"/>
      <c r="D74" s="12"/>
      <c r="E74" s="13"/>
    </row>
    <row r="75" spans="1:5" ht="25.5" x14ac:dyDescent="0.2">
      <c r="A75" s="69" t="s">
        <v>432</v>
      </c>
      <c r="B75" s="14">
        <v>0</v>
      </c>
      <c r="C75" s="14">
        <v>18116937.559999999</v>
      </c>
      <c r="D75" s="14">
        <v>0</v>
      </c>
      <c r="E75" s="15">
        <f>B75+C75+D75</f>
        <v>18116937.559999999</v>
      </c>
    </row>
    <row r="76" spans="1:5" x14ac:dyDescent="0.2">
      <c r="A76" s="16" t="s">
        <v>51</v>
      </c>
      <c r="B76" s="17">
        <f>SUM(B77:B78)</f>
        <v>0</v>
      </c>
      <c r="C76" s="17">
        <f>SUM(C77:C78)</f>
        <v>74049.08</v>
      </c>
      <c r="D76" s="17">
        <f>SUM(D77:D78)</f>
        <v>0</v>
      </c>
      <c r="E76" s="18">
        <f>SUM(E77:E78)</f>
        <v>74049.08</v>
      </c>
    </row>
    <row r="77" spans="1:5" x14ac:dyDescent="0.2">
      <c r="A77" s="61" t="s">
        <v>269</v>
      </c>
      <c r="B77" s="63">
        <v>0</v>
      </c>
      <c r="C77" s="63">
        <v>0</v>
      </c>
      <c r="D77" s="63">
        <v>0</v>
      </c>
      <c r="E77" s="64">
        <f>B77+C77+D77</f>
        <v>0</v>
      </c>
    </row>
    <row r="78" spans="1:5" x14ac:dyDescent="0.2">
      <c r="A78" s="61" t="s">
        <v>286</v>
      </c>
      <c r="B78" s="63">
        <v>0</v>
      </c>
      <c r="C78" s="63">
        <v>74049.08</v>
      </c>
      <c r="D78" s="63">
        <v>0</v>
      </c>
      <c r="E78" s="64">
        <f>B78+C78+D78</f>
        <v>74049.08</v>
      </c>
    </row>
    <row r="79" spans="1:5" x14ac:dyDescent="0.2">
      <c r="A79" s="16" t="s">
        <v>55</v>
      </c>
      <c r="B79" s="17">
        <f>SUM(B80:B82)</f>
        <v>0</v>
      </c>
      <c r="C79" s="17">
        <f>SUM(C80:C82)</f>
        <v>0</v>
      </c>
      <c r="D79" s="17">
        <f>SUM(D80:D82)</f>
        <v>0</v>
      </c>
      <c r="E79" s="18">
        <f>SUM(E80:E82)</f>
        <v>0</v>
      </c>
    </row>
    <row r="80" spans="1:5" x14ac:dyDescent="0.2">
      <c r="A80" s="61" t="s">
        <v>270</v>
      </c>
      <c r="B80" s="63">
        <v>0</v>
      </c>
      <c r="C80" s="63">
        <v>0</v>
      </c>
      <c r="D80" s="63">
        <v>0</v>
      </c>
      <c r="E80" s="64">
        <f>B80+C80+D80</f>
        <v>0</v>
      </c>
    </row>
    <row r="81" spans="1:5" x14ac:dyDescent="0.2">
      <c r="A81" s="61" t="s">
        <v>271</v>
      </c>
      <c r="B81" s="63">
        <v>0</v>
      </c>
      <c r="C81" s="63">
        <v>0</v>
      </c>
      <c r="D81" s="63">
        <v>0</v>
      </c>
      <c r="E81" s="64">
        <f>B81+C81+D81</f>
        <v>0</v>
      </c>
    </row>
    <row r="82" spans="1:5" x14ac:dyDescent="0.2">
      <c r="A82" s="62" t="s">
        <v>287</v>
      </c>
      <c r="B82" s="63">
        <v>0</v>
      </c>
      <c r="C82" s="63">
        <v>0</v>
      </c>
      <c r="D82" s="63">
        <v>0</v>
      </c>
      <c r="E82" s="64">
        <f>B82+C82+D82</f>
        <v>0</v>
      </c>
    </row>
    <row r="83" spans="1:5" ht="26.25" thickBot="1" x14ac:dyDescent="0.25">
      <c r="A83" s="70" t="s">
        <v>422</v>
      </c>
      <c r="B83" s="19">
        <f>B75+B76-B79</f>
        <v>0</v>
      </c>
      <c r="C83" s="19">
        <f>C75+C76-C79</f>
        <v>18190986.639999997</v>
      </c>
      <c r="D83" s="19">
        <f>D75+D76-D79</f>
        <v>0</v>
      </c>
      <c r="E83" s="20">
        <f>E75+E76-E79</f>
        <v>18190986.639999997</v>
      </c>
    </row>
    <row r="84" spans="1:5" ht="13.5" thickBot="1" x14ac:dyDescent="0.25">
      <c r="A84" s="60" t="s">
        <v>272</v>
      </c>
      <c r="B84" s="8"/>
      <c r="C84" s="8"/>
      <c r="D84" s="8"/>
      <c r="E84" s="21"/>
    </row>
    <row r="85" spans="1:5" x14ac:dyDescent="0.2">
      <c r="A85" s="69" t="s">
        <v>423</v>
      </c>
      <c r="B85" s="14">
        <v>0</v>
      </c>
      <c r="C85" s="14">
        <v>0</v>
      </c>
      <c r="D85" s="14">
        <v>0</v>
      </c>
      <c r="E85" s="15">
        <f>B85+C85+D85</f>
        <v>0</v>
      </c>
    </row>
    <row r="86" spans="1:5" x14ac:dyDescent="0.2">
      <c r="A86" s="16" t="s">
        <v>51</v>
      </c>
      <c r="B86" s="209">
        <v>0</v>
      </c>
      <c r="C86" s="209">
        <v>0</v>
      </c>
      <c r="D86" s="209">
        <v>0</v>
      </c>
      <c r="E86" s="18">
        <f>SUM(B86:D86)</f>
        <v>0</v>
      </c>
    </row>
    <row r="87" spans="1:5" x14ac:dyDescent="0.2">
      <c r="A87" s="16" t="s">
        <v>55</v>
      </c>
      <c r="B87" s="209">
        <v>0</v>
      </c>
      <c r="C87" s="209">
        <v>0</v>
      </c>
      <c r="D87" s="209">
        <v>0</v>
      </c>
      <c r="E87" s="18">
        <f>SUM(B87:D87)</f>
        <v>0</v>
      </c>
    </row>
    <row r="88" spans="1:5" ht="13.5" thickBot="1" x14ac:dyDescent="0.25">
      <c r="A88" s="70" t="s">
        <v>424</v>
      </c>
      <c r="B88" s="19">
        <f>B85+B86-B87</f>
        <v>0</v>
      </c>
      <c r="C88" s="19">
        <f>C85+C86-C87</f>
        <v>0</v>
      </c>
      <c r="D88" s="19">
        <f>D85+D86-D87</f>
        <v>0</v>
      </c>
      <c r="E88" s="20">
        <f>E85+E86-E87</f>
        <v>0</v>
      </c>
    </row>
    <row r="89" spans="1:5" ht="13.5" thickBot="1" x14ac:dyDescent="0.25">
      <c r="A89" s="755" t="s">
        <v>45</v>
      </c>
      <c r="B89" s="756"/>
      <c r="C89" s="756"/>
      <c r="D89" s="756"/>
      <c r="E89" s="757"/>
    </row>
    <row r="90" spans="1:5" x14ac:dyDescent="0.2">
      <c r="A90" s="238" t="s">
        <v>192</v>
      </c>
      <c r="B90" s="14">
        <f>B75-B85</f>
        <v>0</v>
      </c>
      <c r="C90" s="14">
        <f>C75-C85</f>
        <v>18116937.559999999</v>
      </c>
      <c r="D90" s="14">
        <f>D75-D85</f>
        <v>0</v>
      </c>
      <c r="E90" s="14">
        <f>E75-E85</f>
        <v>18116937.559999999</v>
      </c>
    </row>
    <row r="91" spans="1:5" ht="13.5" thickBot="1" x14ac:dyDescent="0.25">
      <c r="A91" s="239" t="s">
        <v>193</v>
      </c>
      <c r="B91" s="240">
        <f>B83-B88</f>
        <v>0</v>
      </c>
      <c r="C91" s="240">
        <f>C83-C88</f>
        <v>18190986.639999997</v>
      </c>
      <c r="D91" s="240">
        <f>D83-D88</f>
        <v>0</v>
      </c>
      <c r="E91" s="240">
        <f>E83-E88</f>
        <v>18190986.639999997</v>
      </c>
    </row>
    <row r="94" spans="1:5" ht="48" customHeight="1" x14ac:dyDescent="0.25">
      <c r="A94" s="672" t="s">
        <v>362</v>
      </c>
      <c r="B94" s="672"/>
      <c r="C94" s="672"/>
      <c r="D94" s="672"/>
    </row>
    <row r="95" spans="1:5" ht="13.5" thickBot="1" x14ac:dyDescent="0.25">
      <c r="A95" s="510"/>
      <c r="B95" s="511"/>
      <c r="C95" s="511"/>
    </row>
    <row r="96" spans="1:5" x14ac:dyDescent="0.2">
      <c r="A96" s="241" t="s">
        <v>26</v>
      </c>
      <c r="B96" s="242" t="s">
        <v>192</v>
      </c>
      <c r="C96" s="242" t="s">
        <v>193</v>
      </c>
      <c r="D96" s="243" t="s">
        <v>162</v>
      </c>
    </row>
    <row r="97" spans="1:9" x14ac:dyDescent="0.2">
      <c r="A97" s="244" t="s">
        <v>288</v>
      </c>
      <c r="B97" s="218">
        <v>0</v>
      </c>
      <c r="C97" s="218">
        <v>0</v>
      </c>
      <c r="D97" s="219"/>
    </row>
    <row r="98" spans="1:9" x14ac:dyDescent="0.2">
      <c r="A98" s="245" t="s">
        <v>140</v>
      </c>
      <c r="B98" s="246"/>
      <c r="C98" s="246"/>
      <c r="D98" s="247"/>
    </row>
    <row r="99" spans="1:9" ht="13.5" thickBot="1" x14ac:dyDescent="0.25">
      <c r="A99" s="248" t="s">
        <v>109</v>
      </c>
      <c r="B99" s="249">
        <v>0</v>
      </c>
      <c r="C99" s="250">
        <v>0</v>
      </c>
      <c r="D99" s="251"/>
    </row>
    <row r="102" spans="1:9" ht="15" x14ac:dyDescent="0.25">
      <c r="A102" s="672" t="s">
        <v>361</v>
      </c>
      <c r="B102" s="673"/>
      <c r="C102" s="673"/>
      <c r="D102" s="622"/>
      <c r="E102" s="622"/>
      <c r="F102" s="622"/>
      <c r="G102" s="622"/>
    </row>
    <row r="103" spans="1:9" ht="13.5" thickBot="1" x14ac:dyDescent="0.25">
      <c r="A103" s="510"/>
      <c r="B103" s="511"/>
      <c r="C103" s="511"/>
    </row>
    <row r="104" spans="1:9" ht="13.5" customHeight="1" x14ac:dyDescent="0.2">
      <c r="A104" s="483"/>
      <c r="B104" s="680" t="s">
        <v>289</v>
      </c>
      <c r="C104" s="681"/>
      <c r="D104" s="681"/>
      <c r="E104" s="681"/>
      <c r="F104" s="682"/>
      <c r="G104" s="680" t="s">
        <v>290</v>
      </c>
      <c r="H104" s="681"/>
      <c r="I104" s="682"/>
    </row>
    <row r="105" spans="1:9" ht="38.25" x14ac:dyDescent="0.2">
      <c r="A105" s="484"/>
      <c r="B105" s="252" t="s">
        <v>157</v>
      </c>
      <c r="C105" s="253" t="s">
        <v>344</v>
      </c>
      <c r="D105" s="253" t="s">
        <v>168</v>
      </c>
      <c r="E105" s="253" t="s">
        <v>135</v>
      </c>
      <c r="F105" s="254" t="s">
        <v>394</v>
      </c>
      <c r="G105" s="255" t="s">
        <v>64</v>
      </c>
      <c r="H105" s="256" t="s">
        <v>384</v>
      </c>
      <c r="I105" s="257" t="s">
        <v>40</v>
      </c>
    </row>
    <row r="106" spans="1:9" x14ac:dyDescent="0.2">
      <c r="A106" s="258" t="s">
        <v>192</v>
      </c>
      <c r="B106" s="259">
        <v>0</v>
      </c>
      <c r="C106" s="222">
        <v>0</v>
      </c>
      <c r="D106" s="222">
        <v>0</v>
      </c>
      <c r="E106" s="260">
        <v>0</v>
      </c>
      <c r="F106" s="261">
        <v>0</v>
      </c>
      <c r="G106" s="262">
        <v>0</v>
      </c>
      <c r="H106" s="222">
        <v>0</v>
      </c>
      <c r="I106" s="263">
        <v>0</v>
      </c>
    </row>
    <row r="107" spans="1:9" ht="38.25" x14ac:dyDescent="0.2">
      <c r="A107" s="264" t="s">
        <v>398</v>
      </c>
      <c r="B107" s="265">
        <v>0</v>
      </c>
      <c r="C107" s="266">
        <v>0</v>
      </c>
      <c r="D107" s="266">
        <v>0</v>
      </c>
      <c r="E107" s="260">
        <v>0</v>
      </c>
      <c r="F107" s="261">
        <v>0</v>
      </c>
      <c r="G107" s="262">
        <v>0</v>
      </c>
      <c r="H107" s="266">
        <v>0</v>
      </c>
      <c r="I107" s="267">
        <v>0</v>
      </c>
    </row>
    <row r="108" spans="1:9" ht="39" thickBot="1" x14ac:dyDescent="0.25">
      <c r="A108" s="268" t="s">
        <v>399</v>
      </c>
      <c r="B108" s="269">
        <v>0</v>
      </c>
      <c r="C108" s="270">
        <v>0</v>
      </c>
      <c r="D108" s="270">
        <v>0</v>
      </c>
      <c r="E108" s="271">
        <v>0</v>
      </c>
      <c r="F108" s="272">
        <v>0</v>
      </c>
      <c r="G108" s="273">
        <v>0</v>
      </c>
      <c r="H108" s="270">
        <v>0</v>
      </c>
      <c r="I108" s="274">
        <v>0</v>
      </c>
    </row>
    <row r="109" spans="1:9" ht="13.5" thickBot="1" x14ac:dyDescent="0.25">
      <c r="A109" s="275" t="s">
        <v>193</v>
      </c>
      <c r="B109" s="276">
        <f t="shared" ref="B109:I109" si="9">B106+B107-B108</f>
        <v>0</v>
      </c>
      <c r="C109" s="277">
        <f t="shared" si="9"/>
        <v>0</v>
      </c>
      <c r="D109" s="277">
        <f t="shared" si="9"/>
        <v>0</v>
      </c>
      <c r="E109" s="278">
        <f t="shared" si="9"/>
        <v>0</v>
      </c>
      <c r="F109" s="279">
        <f t="shared" si="9"/>
        <v>0</v>
      </c>
      <c r="G109" s="280">
        <f t="shared" si="9"/>
        <v>0</v>
      </c>
      <c r="H109" s="278">
        <f t="shared" si="9"/>
        <v>0</v>
      </c>
      <c r="I109" s="279">
        <f t="shared" si="9"/>
        <v>0</v>
      </c>
    </row>
    <row r="112" spans="1:9" ht="15" x14ac:dyDescent="0.25">
      <c r="A112" s="672" t="s">
        <v>360</v>
      </c>
      <c r="B112" s="673"/>
      <c r="C112" s="673"/>
    </row>
    <row r="113" spans="1:4" ht="13.5" thickBot="1" x14ac:dyDescent="0.25">
      <c r="A113" s="510"/>
      <c r="B113" s="511"/>
      <c r="C113" s="511"/>
    </row>
    <row r="114" spans="1:4" x14ac:dyDescent="0.2">
      <c r="A114" s="281" t="s">
        <v>26</v>
      </c>
      <c r="B114" s="242" t="s">
        <v>192</v>
      </c>
      <c r="C114" s="243" t="s">
        <v>193</v>
      </c>
    </row>
    <row r="115" spans="1:4" ht="26.25" thickBot="1" x14ac:dyDescent="0.25">
      <c r="A115" s="282" t="s">
        <v>291</v>
      </c>
      <c r="B115" s="283">
        <v>0</v>
      </c>
      <c r="C115" s="284">
        <v>0</v>
      </c>
    </row>
    <row r="118" spans="1:4" ht="50.25" customHeight="1" x14ac:dyDescent="0.25">
      <c r="A118" s="672" t="s">
        <v>374</v>
      </c>
      <c r="B118" s="673"/>
      <c r="C118" s="673"/>
      <c r="D118" s="622"/>
    </row>
    <row r="119" spans="1:4" ht="13.5" thickBot="1" x14ac:dyDescent="0.25">
      <c r="A119" s="510"/>
      <c r="B119" s="511"/>
      <c r="C119" s="511"/>
    </row>
    <row r="120" spans="1:4" x14ac:dyDescent="0.2">
      <c r="A120" s="678" t="s">
        <v>111</v>
      </c>
      <c r="B120" s="679"/>
      <c r="C120" s="242" t="s">
        <v>192</v>
      </c>
      <c r="D120" s="243" t="s">
        <v>193</v>
      </c>
    </row>
    <row r="121" spans="1:4" ht="66" customHeight="1" x14ac:dyDescent="0.2">
      <c r="A121" s="685" t="s">
        <v>292</v>
      </c>
      <c r="B121" s="686"/>
      <c r="C121" s="218">
        <f>SUM(C123:C127)</f>
        <v>0</v>
      </c>
      <c r="D121" s="219">
        <f>SUM(D123:D127)</f>
        <v>0</v>
      </c>
    </row>
    <row r="122" spans="1:4" x14ac:dyDescent="0.2">
      <c r="A122" s="502" t="s">
        <v>140</v>
      </c>
      <c r="B122" s="503"/>
      <c r="C122" s="220"/>
      <c r="D122" s="285"/>
    </row>
    <row r="123" spans="1:4" x14ac:dyDescent="0.2">
      <c r="A123" s="683" t="s">
        <v>24</v>
      </c>
      <c r="B123" s="684"/>
      <c r="C123" s="286">
        <v>0</v>
      </c>
      <c r="D123" s="287">
        <v>0</v>
      </c>
    </row>
    <row r="124" spans="1:4" x14ac:dyDescent="0.2">
      <c r="A124" s="481" t="s">
        <v>279</v>
      </c>
      <c r="B124" s="482"/>
      <c r="C124" s="218">
        <v>0</v>
      </c>
      <c r="D124" s="219">
        <v>0</v>
      </c>
    </row>
    <row r="125" spans="1:4" x14ac:dyDescent="0.2">
      <c r="A125" s="481" t="s">
        <v>158</v>
      </c>
      <c r="B125" s="482"/>
      <c r="C125" s="218">
        <v>0</v>
      </c>
      <c r="D125" s="219">
        <v>0</v>
      </c>
    </row>
    <row r="126" spans="1:4" x14ac:dyDescent="0.2">
      <c r="A126" s="481" t="s">
        <v>159</v>
      </c>
      <c r="B126" s="482"/>
      <c r="C126" s="218">
        <v>0</v>
      </c>
      <c r="D126" s="219">
        <v>0</v>
      </c>
    </row>
    <row r="127" spans="1:4" ht="13.5" thickBot="1" x14ac:dyDescent="0.25">
      <c r="A127" s="491" t="s">
        <v>160</v>
      </c>
      <c r="B127" s="492"/>
      <c r="C127" s="288">
        <v>0</v>
      </c>
      <c r="D127" s="289">
        <v>0</v>
      </c>
    </row>
    <row r="132" spans="1:9" ht="15" x14ac:dyDescent="0.2">
      <c r="A132" s="495" t="s">
        <v>345</v>
      </c>
      <c r="B132" s="497"/>
      <c r="C132" s="497"/>
      <c r="D132" s="497"/>
      <c r="E132" s="497"/>
      <c r="F132" s="497"/>
      <c r="G132" s="497"/>
      <c r="H132" s="497"/>
      <c r="I132" s="497"/>
    </row>
    <row r="133" spans="1:9" ht="14.25" thickBot="1" x14ac:dyDescent="0.3">
      <c r="A133" s="474" t="s">
        <v>571</v>
      </c>
      <c r="B133" s="475"/>
      <c r="C133" s="290"/>
      <c r="D133" s="290"/>
      <c r="E133" s="290" t="s">
        <v>44</v>
      </c>
      <c r="F133" s="291"/>
      <c r="G133" s="291"/>
      <c r="H133" s="291"/>
      <c r="I133" s="291"/>
    </row>
    <row r="134" spans="1:9" ht="109.15" customHeight="1" thickBot="1" x14ac:dyDescent="0.25">
      <c r="A134" s="656"/>
      <c r="B134" s="486"/>
      <c r="C134" s="29" t="s">
        <v>293</v>
      </c>
      <c r="D134" s="292" t="s">
        <v>61</v>
      </c>
      <c r="E134" s="29" t="s">
        <v>358</v>
      </c>
      <c r="F134" s="22" t="s">
        <v>359</v>
      </c>
      <c r="G134" s="29" t="s">
        <v>385</v>
      </c>
      <c r="H134" s="30" t="s">
        <v>573</v>
      </c>
      <c r="I134" s="71" t="s">
        <v>574</v>
      </c>
    </row>
    <row r="135" spans="1:9" x14ac:dyDescent="0.2">
      <c r="A135" s="489" t="s">
        <v>193</v>
      </c>
      <c r="B135" s="705"/>
      <c r="C135" s="293"/>
      <c r="D135" s="294"/>
      <c r="E135" s="293"/>
      <c r="F135" s="294"/>
      <c r="G135" s="293"/>
      <c r="H135" s="293"/>
      <c r="I135" s="295"/>
    </row>
    <row r="136" spans="1:9" x14ac:dyDescent="0.2">
      <c r="A136" s="296"/>
      <c r="B136" s="297" t="s">
        <v>62</v>
      </c>
      <c r="C136" s="298"/>
      <c r="D136" s="299"/>
      <c r="E136" s="298"/>
      <c r="F136" s="299"/>
      <c r="G136" s="298"/>
      <c r="H136" s="298"/>
      <c r="I136" s="300"/>
    </row>
    <row r="137" spans="1:9" x14ac:dyDescent="0.2">
      <c r="A137" s="262" t="s">
        <v>127</v>
      </c>
      <c r="B137" s="301"/>
      <c r="C137" s="302"/>
      <c r="D137" s="303"/>
      <c r="E137" s="304"/>
      <c r="F137" s="303"/>
      <c r="G137" s="304"/>
      <c r="H137" s="304"/>
      <c r="I137" s="261"/>
    </row>
    <row r="138" spans="1:9" x14ac:dyDescent="0.2">
      <c r="A138" s="262" t="s">
        <v>128</v>
      </c>
      <c r="B138" s="301"/>
      <c r="C138" s="302"/>
      <c r="D138" s="303"/>
      <c r="E138" s="304"/>
      <c r="F138" s="303"/>
      <c r="G138" s="304"/>
      <c r="H138" s="304"/>
      <c r="I138" s="261"/>
    </row>
    <row r="139" spans="1:9" ht="13.5" thickBot="1" x14ac:dyDescent="0.25">
      <c r="A139" s="305" t="s">
        <v>63</v>
      </c>
      <c r="B139" s="306"/>
      <c r="C139" s="307"/>
      <c r="D139" s="308"/>
      <c r="E139" s="309"/>
      <c r="F139" s="308"/>
      <c r="G139" s="309"/>
      <c r="H139" s="309"/>
      <c r="I139" s="310"/>
    </row>
    <row r="140" spans="1:9" ht="13.5" thickBot="1" x14ac:dyDescent="0.25">
      <c r="A140" s="311"/>
      <c r="B140" s="312" t="s">
        <v>167</v>
      </c>
      <c r="C140" s="313"/>
      <c r="D140" s="313"/>
      <c r="E140" s="313">
        <f>SUM(E137:E139)</f>
        <v>0</v>
      </c>
      <c r="F140" s="313">
        <f>SUM(F137:F139)</f>
        <v>0</v>
      </c>
      <c r="G140" s="313">
        <f>SUM(G137:G139)</f>
        <v>0</v>
      </c>
      <c r="H140" s="313"/>
      <c r="I140" s="313"/>
    </row>
    <row r="141" spans="1:9" ht="105.6" customHeight="1" thickBot="1" x14ac:dyDescent="0.25">
      <c r="A141" s="656"/>
      <c r="B141" s="657"/>
      <c r="C141" s="29" t="s">
        <v>293</v>
      </c>
      <c r="D141" s="292" t="s">
        <v>61</v>
      </c>
      <c r="E141" s="29" t="s">
        <v>358</v>
      </c>
      <c r="F141" s="22" t="s">
        <v>359</v>
      </c>
      <c r="G141" s="29" t="s">
        <v>385</v>
      </c>
      <c r="H141" s="29" t="s">
        <v>405</v>
      </c>
      <c r="I141" s="29" t="s">
        <v>386</v>
      </c>
    </row>
    <row r="142" spans="1:9" x14ac:dyDescent="0.2">
      <c r="A142" s="489" t="s">
        <v>192</v>
      </c>
      <c r="B142" s="490"/>
      <c r="C142" s="314"/>
      <c r="D142" s="315"/>
      <c r="E142" s="314"/>
      <c r="F142" s="315"/>
      <c r="G142" s="314"/>
      <c r="H142" s="314"/>
      <c r="I142" s="316"/>
    </row>
    <row r="143" spans="1:9" x14ac:dyDescent="0.2">
      <c r="A143" s="317"/>
      <c r="B143" s="318" t="s">
        <v>62</v>
      </c>
      <c r="C143" s="298"/>
      <c r="D143" s="299"/>
      <c r="E143" s="298"/>
      <c r="F143" s="299"/>
      <c r="G143" s="298"/>
      <c r="H143" s="298"/>
      <c r="I143" s="300"/>
    </row>
    <row r="144" spans="1:9" x14ac:dyDescent="0.2">
      <c r="A144" s="262" t="s">
        <v>127</v>
      </c>
      <c r="B144" s="301"/>
      <c r="C144" s="302"/>
      <c r="D144" s="303"/>
      <c r="E144" s="304"/>
      <c r="F144" s="303"/>
      <c r="G144" s="304"/>
      <c r="H144" s="304"/>
      <c r="I144" s="261"/>
    </row>
    <row r="145" spans="1:9" x14ac:dyDescent="0.2">
      <c r="A145" s="262" t="s">
        <v>128</v>
      </c>
      <c r="B145" s="301"/>
      <c r="C145" s="302"/>
      <c r="D145" s="303"/>
      <c r="E145" s="304"/>
      <c r="F145" s="303"/>
      <c r="G145" s="304"/>
      <c r="H145" s="304"/>
      <c r="I145" s="261"/>
    </row>
    <row r="146" spans="1:9" ht="13.5" thickBot="1" x14ac:dyDescent="0.25">
      <c r="A146" s="305" t="s">
        <v>63</v>
      </c>
      <c r="B146" s="306"/>
      <c r="C146" s="307"/>
      <c r="D146" s="308"/>
      <c r="E146" s="309"/>
      <c r="F146" s="308"/>
      <c r="G146" s="309"/>
      <c r="H146" s="309"/>
      <c r="I146" s="310"/>
    </row>
    <row r="147" spans="1:9" ht="13.5" thickBot="1" x14ac:dyDescent="0.25">
      <c r="A147" s="311"/>
      <c r="B147" s="312" t="s">
        <v>167</v>
      </c>
      <c r="C147" s="313"/>
      <c r="D147" s="319"/>
      <c r="E147" s="313">
        <f>SUM(E144:E146)</f>
        <v>0</v>
      </c>
      <c r="F147" s="313">
        <f>SUM(F144:F146)</f>
        <v>0</v>
      </c>
      <c r="G147" s="313">
        <f>SUM(G144:G146)</f>
        <v>0</v>
      </c>
      <c r="H147" s="313"/>
      <c r="I147" s="320"/>
    </row>
    <row r="150" spans="1:9" x14ac:dyDescent="0.2">
      <c r="A150" s="549" t="s">
        <v>395</v>
      </c>
      <c r="B150" s="675"/>
      <c r="C150" s="675"/>
      <c r="D150" s="675"/>
      <c r="E150" s="675"/>
      <c r="F150" s="675"/>
      <c r="G150" s="675"/>
      <c r="H150" s="675"/>
      <c r="I150" s="675"/>
    </row>
    <row r="151" spans="1:9" ht="13.5" thickBot="1" x14ac:dyDescent="0.25">
      <c r="A151" s="321"/>
      <c r="B151" s="321"/>
      <c r="C151" s="321"/>
      <c r="D151" s="321"/>
      <c r="E151" s="321"/>
      <c r="F151" s="321"/>
      <c r="G151" s="321"/>
      <c r="H151" s="321"/>
      <c r="I151" s="321"/>
    </row>
    <row r="152" spans="1:9" ht="13.5" thickBot="1" x14ac:dyDescent="0.25">
      <c r="A152" s="663" t="s">
        <v>267</v>
      </c>
      <c r="B152" s="664"/>
      <c r="C152" s="664"/>
      <c r="D152" s="665"/>
      <c r="E152" s="541" t="s">
        <v>192</v>
      </c>
      <c r="F152" s="565" t="s">
        <v>268</v>
      </c>
      <c r="G152" s="566"/>
      <c r="H152" s="567"/>
      <c r="I152" s="676" t="s">
        <v>193</v>
      </c>
    </row>
    <row r="153" spans="1:9" ht="13.5" thickBot="1" x14ac:dyDescent="0.25">
      <c r="A153" s="666"/>
      <c r="B153" s="667"/>
      <c r="C153" s="667"/>
      <c r="D153" s="668"/>
      <c r="E153" s="542"/>
      <c r="F153" s="324" t="s">
        <v>51</v>
      </c>
      <c r="G153" s="325" t="s">
        <v>295</v>
      </c>
      <c r="H153" s="324" t="s">
        <v>296</v>
      </c>
      <c r="I153" s="677"/>
    </row>
    <row r="154" spans="1:9" x14ac:dyDescent="0.2">
      <c r="A154" s="326">
        <v>1</v>
      </c>
      <c r="B154" s="638" t="s">
        <v>575</v>
      </c>
      <c r="C154" s="660"/>
      <c r="D154" s="639"/>
      <c r="E154" s="327">
        <v>0</v>
      </c>
      <c r="F154" s="84">
        <v>0</v>
      </c>
      <c r="G154" s="84">
        <v>0</v>
      </c>
      <c r="H154" s="84">
        <v>0</v>
      </c>
      <c r="I154" s="328">
        <f>E154+F154-G154-H154</f>
        <v>0</v>
      </c>
    </row>
    <row r="155" spans="1:9" x14ac:dyDescent="0.2">
      <c r="A155" s="329"/>
      <c r="B155" s="515" t="s">
        <v>433</v>
      </c>
      <c r="C155" s="516"/>
      <c r="D155" s="517"/>
      <c r="E155" s="330">
        <v>0</v>
      </c>
      <c r="F155" s="331">
        <v>0</v>
      </c>
      <c r="G155" s="331">
        <v>0</v>
      </c>
      <c r="H155" s="331">
        <v>0</v>
      </c>
      <c r="I155" s="332">
        <f>E155+F155-G155-H155</f>
        <v>0</v>
      </c>
    </row>
    <row r="156" spans="1:9" x14ac:dyDescent="0.2">
      <c r="A156" s="333" t="s">
        <v>201</v>
      </c>
      <c r="B156" s="512" t="s">
        <v>576</v>
      </c>
      <c r="C156" s="513"/>
      <c r="D156" s="514"/>
      <c r="E156" s="334">
        <v>40036856.539999999</v>
      </c>
      <c r="F156" s="66">
        <v>11162988.529999999</v>
      </c>
      <c r="G156" s="66">
        <v>62357.88</v>
      </c>
      <c r="H156" s="66">
        <v>9461194.9299999997</v>
      </c>
      <c r="I156" s="335">
        <f>E156+F156-G156-H156</f>
        <v>41676292.259999998</v>
      </c>
    </row>
    <row r="157" spans="1:9" x14ac:dyDescent="0.2">
      <c r="A157" s="333"/>
      <c r="B157" s="515" t="s">
        <v>434</v>
      </c>
      <c r="C157" s="516"/>
      <c r="D157" s="517"/>
      <c r="E157" s="336">
        <v>0</v>
      </c>
      <c r="F157" s="66">
        <v>0</v>
      </c>
      <c r="G157" s="66">
        <v>0</v>
      </c>
      <c r="H157" s="66">
        <v>0</v>
      </c>
      <c r="I157" s="66">
        <f>E157+F157-G157-H157</f>
        <v>0</v>
      </c>
    </row>
    <row r="158" spans="1:9" ht="13.5" thickBot="1" x14ac:dyDescent="0.25">
      <c r="A158" s="337" t="s">
        <v>203</v>
      </c>
      <c r="B158" s="512" t="s">
        <v>273</v>
      </c>
      <c r="C158" s="513"/>
      <c r="D158" s="514"/>
      <c r="E158" s="334">
        <v>12900330.48</v>
      </c>
      <c r="F158" s="66">
        <v>13424106.140000001</v>
      </c>
      <c r="G158" s="66">
        <v>0</v>
      </c>
      <c r="H158" s="66">
        <v>12900330.48</v>
      </c>
      <c r="I158" s="331">
        <f>E158+F158-G158-H158</f>
        <v>13424106.140000001</v>
      </c>
    </row>
    <row r="159" spans="1:9" ht="13.5" thickBot="1" x14ac:dyDescent="0.25">
      <c r="A159" s="631" t="s">
        <v>146</v>
      </c>
      <c r="B159" s="632"/>
      <c r="C159" s="632"/>
      <c r="D159" s="633"/>
      <c r="E159" s="338">
        <f>E154+E156+E158</f>
        <v>52937187.019999996</v>
      </c>
      <c r="F159" s="338">
        <f>F154+F156+F158</f>
        <v>24587094.670000002</v>
      </c>
      <c r="G159" s="338">
        <f>G154+G156+G158</f>
        <v>62357.88</v>
      </c>
      <c r="H159" s="338">
        <f>H154+H156+H158</f>
        <v>22361525.41</v>
      </c>
      <c r="I159" s="339">
        <f>I154+I156+I158</f>
        <v>55100398.399999999</v>
      </c>
    </row>
    <row r="160" spans="1:9" x14ac:dyDescent="0.2">
      <c r="A160" s="1"/>
      <c r="B160" s="1"/>
      <c r="C160" s="1"/>
      <c r="D160" s="1"/>
      <c r="E160" s="1"/>
      <c r="F160" s="1"/>
      <c r="G160" s="1"/>
      <c r="H160" s="1"/>
      <c r="I160" s="1"/>
    </row>
    <row r="161" spans="1:9" x14ac:dyDescent="0.2">
      <c r="A161" s="55" t="s">
        <v>417</v>
      </c>
      <c r="B161" s="1"/>
      <c r="C161" s="1"/>
      <c r="D161" s="1"/>
      <c r="E161" s="1"/>
      <c r="F161" s="1"/>
      <c r="G161" s="1"/>
      <c r="H161" s="1"/>
      <c r="I161" s="1"/>
    </row>
    <row r="162" spans="1:9" x14ac:dyDescent="0.2">
      <c r="A162" s="55" t="s">
        <v>418</v>
      </c>
      <c r="B162" s="1"/>
      <c r="C162" s="1"/>
      <c r="D162" s="1"/>
      <c r="E162" s="1"/>
      <c r="F162" s="1"/>
      <c r="G162" s="1"/>
      <c r="H162" s="1"/>
      <c r="I162" s="1"/>
    </row>
    <row r="164" spans="1:9" ht="15" x14ac:dyDescent="0.2">
      <c r="A164" s="621" t="s">
        <v>357</v>
      </c>
      <c r="B164" s="621"/>
      <c r="C164" s="621"/>
      <c r="D164" s="621"/>
      <c r="E164" s="621"/>
      <c r="F164" s="621"/>
      <c r="G164" s="621"/>
    </row>
    <row r="165" spans="1:9" ht="13.5" thickBot="1" x14ac:dyDescent="0.25">
      <c r="A165" s="340"/>
      <c r="B165" s="321"/>
      <c r="C165" s="321"/>
      <c r="D165" s="321"/>
      <c r="E165" s="321"/>
      <c r="F165" s="321"/>
      <c r="G165" s="321"/>
    </row>
    <row r="166" spans="1:9" ht="13.5" thickBot="1" x14ac:dyDescent="0.25">
      <c r="A166" s="485" t="s">
        <v>137</v>
      </c>
      <c r="B166" s="486"/>
      <c r="C166" s="24" t="s">
        <v>274</v>
      </c>
      <c r="D166" s="341" t="s">
        <v>75</v>
      </c>
      <c r="E166" s="342" t="s">
        <v>428</v>
      </c>
      <c r="F166" s="341" t="s">
        <v>429</v>
      </c>
      <c r="G166" s="23" t="s">
        <v>301</v>
      </c>
    </row>
    <row r="167" spans="1:9" ht="26.25" customHeight="1" x14ac:dyDescent="0.2">
      <c r="A167" s="578" t="s">
        <v>76</v>
      </c>
      <c r="B167" s="636"/>
      <c r="C167" s="343">
        <v>0</v>
      </c>
      <c r="D167" s="343">
        <v>0</v>
      </c>
      <c r="E167" s="343">
        <v>0</v>
      </c>
      <c r="F167" s="343">
        <v>0</v>
      </c>
      <c r="G167" s="344">
        <f>C167+D167-E167-F167</f>
        <v>0</v>
      </c>
    </row>
    <row r="168" spans="1:9" ht="25.5" customHeight="1" x14ac:dyDescent="0.2">
      <c r="A168" s="584" t="s">
        <v>250</v>
      </c>
      <c r="B168" s="509"/>
      <c r="C168" s="345">
        <v>0</v>
      </c>
      <c r="D168" s="345">
        <v>0</v>
      </c>
      <c r="E168" s="345">
        <v>0</v>
      </c>
      <c r="F168" s="345">
        <v>0</v>
      </c>
      <c r="G168" s="346">
        <f t="shared" ref="G168:G175" si="10">C168+D168-E168-F168</f>
        <v>0</v>
      </c>
    </row>
    <row r="169" spans="1:9" x14ac:dyDescent="0.2">
      <c r="A169" s="584" t="s">
        <v>251</v>
      </c>
      <c r="B169" s="509"/>
      <c r="C169" s="345">
        <v>0</v>
      </c>
      <c r="D169" s="345">
        <v>0</v>
      </c>
      <c r="E169" s="345">
        <v>0</v>
      </c>
      <c r="F169" s="345">
        <v>0</v>
      </c>
      <c r="G169" s="346">
        <f t="shared" si="10"/>
        <v>0</v>
      </c>
    </row>
    <row r="170" spans="1:9" x14ac:dyDescent="0.2">
      <c r="A170" s="584" t="s">
        <v>252</v>
      </c>
      <c r="B170" s="509"/>
      <c r="C170" s="345">
        <v>0</v>
      </c>
      <c r="D170" s="345">
        <v>0</v>
      </c>
      <c r="E170" s="345">
        <v>0</v>
      </c>
      <c r="F170" s="345">
        <v>0</v>
      </c>
      <c r="G170" s="346">
        <f t="shared" si="10"/>
        <v>0</v>
      </c>
    </row>
    <row r="171" spans="1:9" ht="38.25" customHeight="1" x14ac:dyDescent="0.2">
      <c r="A171" s="584" t="s">
        <v>413</v>
      </c>
      <c r="B171" s="509"/>
      <c r="C171" s="345">
        <v>7070250</v>
      </c>
      <c r="D171" s="345">
        <v>0</v>
      </c>
      <c r="E171" s="345">
        <v>0</v>
      </c>
      <c r="F171" s="345">
        <v>0</v>
      </c>
      <c r="G171" s="346">
        <f t="shared" si="10"/>
        <v>7070250</v>
      </c>
    </row>
    <row r="172" spans="1:9" ht="32.25" customHeight="1" x14ac:dyDescent="0.2">
      <c r="A172" s="584" t="s">
        <v>253</v>
      </c>
      <c r="B172" s="509"/>
      <c r="C172" s="345">
        <v>0</v>
      </c>
      <c r="D172" s="345">
        <v>11500000</v>
      </c>
      <c r="E172" s="345">
        <v>0</v>
      </c>
      <c r="F172" s="345">
        <v>0</v>
      </c>
      <c r="G172" s="346">
        <f t="shared" si="10"/>
        <v>11500000</v>
      </c>
    </row>
    <row r="173" spans="1:9" x14ac:dyDescent="0.2">
      <c r="A173" s="584" t="s">
        <v>254</v>
      </c>
      <c r="B173" s="509"/>
      <c r="C173" s="345">
        <v>0</v>
      </c>
      <c r="D173" s="345">
        <v>0</v>
      </c>
      <c r="E173" s="345">
        <v>0</v>
      </c>
      <c r="F173" s="345">
        <v>0</v>
      </c>
      <c r="G173" s="346">
        <f t="shared" si="10"/>
        <v>0</v>
      </c>
    </row>
    <row r="174" spans="1:9" ht="24.75" customHeight="1" thickBot="1" x14ac:dyDescent="0.25">
      <c r="A174" s="584" t="s">
        <v>586</v>
      </c>
      <c r="B174" s="509"/>
      <c r="C174" s="345">
        <v>0</v>
      </c>
      <c r="D174" s="345">
        <v>0</v>
      </c>
      <c r="E174" s="345">
        <v>0</v>
      </c>
      <c r="F174" s="345">
        <v>0</v>
      </c>
      <c r="G174" s="346">
        <f t="shared" si="10"/>
        <v>0</v>
      </c>
    </row>
    <row r="175" spans="1:9" ht="27.75" customHeight="1" thickBot="1" x14ac:dyDescent="0.25">
      <c r="A175" s="520" t="s">
        <v>577</v>
      </c>
      <c r="B175" s="521"/>
      <c r="C175" s="347">
        <v>353876.84</v>
      </c>
      <c r="D175" s="347">
        <v>0</v>
      </c>
      <c r="E175" s="347">
        <v>0</v>
      </c>
      <c r="F175" s="347">
        <v>0</v>
      </c>
      <c r="G175" s="348">
        <f t="shared" si="10"/>
        <v>353876.84</v>
      </c>
    </row>
    <row r="176" spans="1:9" x14ac:dyDescent="0.2">
      <c r="A176" s="634" t="s">
        <v>414</v>
      </c>
      <c r="B176" s="635"/>
      <c r="C176" s="349">
        <f>SUM(C177:C196)</f>
        <v>3188525.66</v>
      </c>
      <c r="D176" s="349">
        <f>SUM(D177:D196)</f>
        <v>123500</v>
      </c>
      <c r="E176" s="349">
        <f>SUM(E177:E196)</f>
        <v>0</v>
      </c>
      <c r="F176" s="349">
        <f>SUM(F177:F196)</f>
        <v>435115</v>
      </c>
      <c r="G176" s="350">
        <f>SUM(G177:G196)</f>
        <v>2876910.66</v>
      </c>
    </row>
    <row r="177" spans="1:7" x14ac:dyDescent="0.2">
      <c r="A177" s="547" t="s">
        <v>0</v>
      </c>
      <c r="B177" s="509"/>
      <c r="C177" s="351">
        <v>2548951.29</v>
      </c>
      <c r="D177" s="351">
        <v>123500</v>
      </c>
      <c r="E177" s="345">
        <v>0</v>
      </c>
      <c r="F177" s="345">
        <v>435115</v>
      </c>
      <c r="G177" s="352">
        <f t="shared" ref="G177:G196" si="11">C177+D177-E177-F177</f>
        <v>2237336.29</v>
      </c>
    </row>
    <row r="178" spans="1:7" x14ac:dyDescent="0.2">
      <c r="A178" s="547" t="s">
        <v>23</v>
      </c>
      <c r="B178" s="509"/>
      <c r="C178" s="351">
        <v>0</v>
      </c>
      <c r="D178" s="351">
        <v>0</v>
      </c>
      <c r="E178" s="351">
        <v>0</v>
      </c>
      <c r="F178" s="351">
        <v>0</v>
      </c>
      <c r="G178" s="352">
        <f t="shared" si="11"/>
        <v>0</v>
      </c>
    </row>
    <row r="179" spans="1:7" ht="13.5" customHeight="1" x14ac:dyDescent="0.2">
      <c r="A179" s="547" t="s">
        <v>1</v>
      </c>
      <c r="B179" s="509"/>
      <c r="C179" s="351">
        <v>0</v>
      </c>
      <c r="D179" s="351">
        <v>0</v>
      </c>
      <c r="E179" s="351">
        <v>0</v>
      </c>
      <c r="F179" s="351">
        <v>0</v>
      </c>
      <c r="G179" s="352">
        <f t="shared" si="11"/>
        <v>0</v>
      </c>
    </row>
    <row r="180" spans="1:7" ht="43.5" customHeight="1" x14ac:dyDescent="0.2">
      <c r="A180" s="519" t="s">
        <v>435</v>
      </c>
      <c r="B180" s="509"/>
      <c r="C180" s="351">
        <v>0</v>
      </c>
      <c r="D180" s="351">
        <v>0</v>
      </c>
      <c r="E180" s="351">
        <v>0</v>
      </c>
      <c r="F180" s="351">
        <v>0</v>
      </c>
      <c r="G180" s="352">
        <f t="shared" si="11"/>
        <v>0</v>
      </c>
    </row>
    <row r="181" spans="1:7" x14ac:dyDescent="0.2">
      <c r="A181" s="507" t="s">
        <v>2</v>
      </c>
      <c r="B181" s="509"/>
      <c r="C181" s="351">
        <v>0</v>
      </c>
      <c r="D181" s="351">
        <v>0</v>
      </c>
      <c r="E181" s="351">
        <v>0</v>
      </c>
      <c r="F181" s="351">
        <v>0</v>
      </c>
      <c r="G181" s="352">
        <f t="shared" si="11"/>
        <v>0</v>
      </c>
    </row>
    <row r="182" spans="1:7" x14ac:dyDescent="0.2">
      <c r="A182" s="507" t="s">
        <v>3</v>
      </c>
      <c r="B182" s="509"/>
      <c r="C182" s="351">
        <v>0</v>
      </c>
      <c r="D182" s="351">
        <v>0</v>
      </c>
      <c r="E182" s="351">
        <v>0</v>
      </c>
      <c r="F182" s="351">
        <v>0</v>
      </c>
      <c r="G182" s="352">
        <f t="shared" si="11"/>
        <v>0</v>
      </c>
    </row>
    <row r="183" spans="1:7" x14ac:dyDescent="0.2">
      <c r="A183" s="507" t="s">
        <v>4</v>
      </c>
      <c r="B183" s="509"/>
      <c r="C183" s="351">
        <v>0</v>
      </c>
      <c r="D183" s="351">
        <v>0</v>
      </c>
      <c r="E183" s="351">
        <v>0</v>
      </c>
      <c r="F183" s="351">
        <v>0</v>
      </c>
      <c r="G183" s="352">
        <f t="shared" si="11"/>
        <v>0</v>
      </c>
    </row>
    <row r="184" spans="1:7" ht="27" customHeight="1" x14ac:dyDescent="0.2">
      <c r="A184" s="507" t="s">
        <v>5</v>
      </c>
      <c r="B184" s="509"/>
      <c r="C184" s="351">
        <v>0</v>
      </c>
      <c r="D184" s="351">
        <v>0</v>
      </c>
      <c r="E184" s="351">
        <v>0</v>
      </c>
      <c r="F184" s="351">
        <v>0</v>
      </c>
      <c r="G184" s="352">
        <f t="shared" si="11"/>
        <v>0</v>
      </c>
    </row>
    <row r="185" spans="1:7" x14ac:dyDescent="0.2">
      <c r="A185" s="507" t="s">
        <v>6</v>
      </c>
      <c r="B185" s="509"/>
      <c r="C185" s="351">
        <v>0</v>
      </c>
      <c r="D185" s="351">
        <v>0</v>
      </c>
      <c r="E185" s="351">
        <v>0</v>
      </c>
      <c r="F185" s="351">
        <v>0</v>
      </c>
      <c r="G185" s="352">
        <f t="shared" si="11"/>
        <v>0</v>
      </c>
    </row>
    <row r="186" spans="1:7" x14ac:dyDescent="0.2">
      <c r="A186" s="507" t="s">
        <v>7</v>
      </c>
      <c r="B186" s="509"/>
      <c r="C186" s="351">
        <v>0</v>
      </c>
      <c r="D186" s="351">
        <v>0</v>
      </c>
      <c r="E186" s="351">
        <v>0</v>
      </c>
      <c r="F186" s="351">
        <v>0</v>
      </c>
      <c r="G186" s="352">
        <f t="shared" si="11"/>
        <v>0</v>
      </c>
    </row>
    <row r="187" spans="1:7" x14ac:dyDescent="0.2">
      <c r="A187" s="507" t="s">
        <v>8</v>
      </c>
      <c r="B187" s="509"/>
      <c r="C187" s="351">
        <v>0</v>
      </c>
      <c r="D187" s="351">
        <v>0</v>
      </c>
      <c r="E187" s="351">
        <v>0</v>
      </c>
      <c r="F187" s="351">
        <v>0</v>
      </c>
      <c r="G187" s="352">
        <f t="shared" si="11"/>
        <v>0</v>
      </c>
    </row>
    <row r="188" spans="1:7" x14ac:dyDescent="0.2">
      <c r="A188" s="507" t="s">
        <v>9</v>
      </c>
      <c r="B188" s="509"/>
      <c r="C188" s="351">
        <v>579669.87</v>
      </c>
      <c r="D188" s="351">
        <v>0</v>
      </c>
      <c r="E188" s="351">
        <v>0</v>
      </c>
      <c r="F188" s="351">
        <v>0</v>
      </c>
      <c r="G188" s="352">
        <f t="shared" si="11"/>
        <v>579669.87</v>
      </c>
    </row>
    <row r="189" spans="1:7" x14ac:dyDescent="0.2">
      <c r="A189" s="507" t="s">
        <v>10</v>
      </c>
      <c r="B189" s="509"/>
      <c r="C189" s="351">
        <v>59904.5</v>
      </c>
      <c r="D189" s="351">
        <v>0</v>
      </c>
      <c r="E189" s="351">
        <v>0</v>
      </c>
      <c r="F189" s="351">
        <v>0</v>
      </c>
      <c r="G189" s="352">
        <f t="shared" si="11"/>
        <v>59904.5</v>
      </c>
    </row>
    <row r="190" spans="1:7" x14ac:dyDescent="0.2">
      <c r="A190" s="518" t="s">
        <v>16</v>
      </c>
      <c r="B190" s="509"/>
      <c r="C190" s="351">
        <v>0</v>
      </c>
      <c r="D190" s="351">
        <v>0</v>
      </c>
      <c r="E190" s="351">
        <v>0</v>
      </c>
      <c r="F190" s="351">
        <v>0</v>
      </c>
      <c r="G190" s="352">
        <f>C190+D190-E190-F190</f>
        <v>0</v>
      </c>
    </row>
    <row r="191" spans="1:7" x14ac:dyDescent="0.2">
      <c r="A191" s="518" t="s">
        <v>17</v>
      </c>
      <c r="B191" s="509"/>
      <c r="C191" s="351">
        <v>0</v>
      </c>
      <c r="D191" s="351">
        <v>0</v>
      </c>
      <c r="E191" s="351">
        <v>0</v>
      </c>
      <c r="F191" s="351">
        <v>0</v>
      </c>
      <c r="G191" s="352">
        <f>C191+D191-E191-F191</f>
        <v>0</v>
      </c>
    </row>
    <row r="192" spans="1:7" ht="27.75" customHeight="1" x14ac:dyDescent="0.2">
      <c r="A192" s="519" t="s">
        <v>18</v>
      </c>
      <c r="B192" s="509"/>
      <c r="C192" s="351">
        <v>0</v>
      </c>
      <c r="D192" s="351">
        <v>0</v>
      </c>
      <c r="E192" s="351">
        <v>0</v>
      </c>
      <c r="F192" s="351">
        <v>0</v>
      </c>
      <c r="G192" s="352">
        <f t="shared" si="11"/>
        <v>0</v>
      </c>
    </row>
    <row r="193" spans="1:7" ht="26.25" customHeight="1" x14ac:dyDescent="0.2">
      <c r="A193" s="519" t="s">
        <v>19</v>
      </c>
      <c r="B193" s="509"/>
      <c r="C193" s="351">
        <v>0</v>
      </c>
      <c r="D193" s="351">
        <v>0</v>
      </c>
      <c r="E193" s="351">
        <v>0</v>
      </c>
      <c r="F193" s="351">
        <v>0</v>
      </c>
      <c r="G193" s="352">
        <f t="shared" si="11"/>
        <v>0</v>
      </c>
    </row>
    <row r="194" spans="1:7" x14ac:dyDescent="0.2">
      <c r="A194" s="518" t="s">
        <v>387</v>
      </c>
      <c r="B194" s="509"/>
      <c r="C194" s="351">
        <v>0</v>
      </c>
      <c r="D194" s="351">
        <v>0</v>
      </c>
      <c r="E194" s="351">
        <v>0</v>
      </c>
      <c r="F194" s="351">
        <v>0</v>
      </c>
      <c r="G194" s="352">
        <f t="shared" si="11"/>
        <v>0</v>
      </c>
    </row>
    <row r="195" spans="1:7" x14ac:dyDescent="0.2">
      <c r="A195" s="518" t="s">
        <v>20</v>
      </c>
      <c r="B195" s="509"/>
      <c r="C195" s="351">
        <v>0</v>
      </c>
      <c r="D195" s="351">
        <v>0</v>
      </c>
      <c r="E195" s="351">
        <v>0</v>
      </c>
      <c r="F195" s="351">
        <v>0</v>
      </c>
      <c r="G195" s="352">
        <f t="shared" si="11"/>
        <v>0</v>
      </c>
    </row>
    <row r="196" spans="1:7" ht="13.5" thickBot="1" x14ac:dyDescent="0.25">
      <c r="A196" s="500" t="s">
        <v>297</v>
      </c>
      <c r="B196" s="522"/>
      <c r="C196" s="353">
        <v>0</v>
      </c>
      <c r="D196" s="351">
        <v>0</v>
      </c>
      <c r="E196" s="351">
        <v>0</v>
      </c>
      <c r="F196" s="351">
        <v>0</v>
      </c>
      <c r="G196" s="354">
        <f t="shared" si="11"/>
        <v>0</v>
      </c>
    </row>
    <row r="197" spans="1:7" ht="13.5" thickBot="1" x14ac:dyDescent="0.25">
      <c r="A197" s="498" t="s">
        <v>33</v>
      </c>
      <c r="B197" s="499"/>
      <c r="C197" s="355">
        <f>SUM(C167:C176)</f>
        <v>10612652.5</v>
      </c>
      <c r="D197" s="355">
        <f>SUM(D167:D176)</f>
        <v>11623500</v>
      </c>
      <c r="E197" s="355">
        <f>SUM(E167:E176)</f>
        <v>0</v>
      </c>
      <c r="F197" s="355">
        <f>SUM(F167:F176)</f>
        <v>435115</v>
      </c>
      <c r="G197" s="356">
        <f>SUM(G167:G176)</f>
        <v>21801037.5</v>
      </c>
    </row>
    <row r="198" spans="1:7" x14ac:dyDescent="0.2">
      <c r="A198" s="1"/>
      <c r="B198" s="1"/>
      <c r="C198" s="1"/>
      <c r="D198" s="1"/>
      <c r="E198" s="1"/>
      <c r="F198" s="1"/>
      <c r="G198" s="1"/>
    </row>
    <row r="199" spans="1:7" x14ac:dyDescent="0.2">
      <c r="A199" s="56"/>
      <c r="B199" s="56"/>
      <c r="C199" s="56"/>
      <c r="D199" s="56"/>
      <c r="E199" s="56"/>
      <c r="F199" s="56"/>
      <c r="G199" s="56"/>
    </row>
    <row r="200" spans="1:7" ht="15" x14ac:dyDescent="0.2">
      <c r="A200" s="495" t="s">
        <v>403</v>
      </c>
      <c r="B200" s="495"/>
      <c r="C200" s="495"/>
      <c r="D200" s="496"/>
      <c r="E200" s="497"/>
    </row>
    <row r="201" spans="1:7" ht="13.5" thickBot="1" x14ac:dyDescent="0.25">
      <c r="A201" s="1"/>
      <c r="B201" s="1"/>
      <c r="C201" s="1"/>
    </row>
    <row r="202" spans="1:7" ht="13.5" thickBot="1" x14ac:dyDescent="0.25">
      <c r="A202" s="498" t="s">
        <v>111</v>
      </c>
      <c r="B202" s="504"/>
      <c r="C202" s="25" t="s">
        <v>192</v>
      </c>
      <c r="D202" s="26" t="s">
        <v>193</v>
      </c>
    </row>
    <row r="203" spans="1:7" ht="13.5" thickBot="1" x14ac:dyDescent="0.25">
      <c r="A203" s="498" t="s">
        <v>346</v>
      </c>
      <c r="B203" s="504"/>
      <c r="C203" s="27">
        <f>SUM(C204:C206)</f>
        <v>0</v>
      </c>
      <c r="D203" s="27">
        <f>SUM(D204:D206)</f>
        <v>0</v>
      </c>
    </row>
    <row r="204" spans="1:7" x14ac:dyDescent="0.2">
      <c r="A204" s="505" t="s">
        <v>298</v>
      </c>
      <c r="B204" s="506"/>
      <c r="C204" s="357">
        <v>0</v>
      </c>
      <c r="D204" s="358">
        <v>0</v>
      </c>
    </row>
    <row r="205" spans="1:7" x14ac:dyDescent="0.2">
      <c r="A205" s="507" t="s">
        <v>299</v>
      </c>
      <c r="B205" s="508"/>
      <c r="C205" s="359">
        <v>0</v>
      </c>
      <c r="D205" s="360">
        <v>0</v>
      </c>
    </row>
    <row r="206" spans="1:7" ht="13.5" thickBot="1" x14ac:dyDescent="0.25">
      <c r="A206" s="500" t="s">
        <v>300</v>
      </c>
      <c r="B206" s="501"/>
      <c r="C206" s="359">
        <v>0</v>
      </c>
      <c r="D206" s="360">
        <v>0</v>
      </c>
    </row>
    <row r="207" spans="1:7" ht="26.25" customHeight="1" thickBot="1" x14ac:dyDescent="0.25">
      <c r="A207" s="498" t="s">
        <v>347</v>
      </c>
      <c r="B207" s="504"/>
      <c r="C207" s="28">
        <v>35608</v>
      </c>
      <c r="D207" s="27">
        <v>34495.25</v>
      </c>
    </row>
    <row r="208" spans="1:7" x14ac:dyDescent="0.2">
      <c r="A208" s="505" t="s">
        <v>298</v>
      </c>
      <c r="B208" s="506"/>
      <c r="C208" s="357">
        <v>3338.25</v>
      </c>
      <c r="D208" s="358">
        <v>2225.5</v>
      </c>
    </row>
    <row r="209" spans="1:4" x14ac:dyDescent="0.2">
      <c r="A209" s="507" t="s">
        <v>299</v>
      </c>
      <c r="B209" s="508"/>
      <c r="C209" s="359">
        <v>2225.5</v>
      </c>
      <c r="D209" s="360">
        <v>2225.5</v>
      </c>
    </row>
    <row r="210" spans="1:4" ht="13.5" thickBot="1" x14ac:dyDescent="0.25">
      <c r="A210" s="500" t="s">
        <v>300</v>
      </c>
      <c r="B210" s="501"/>
      <c r="C210" s="359">
        <v>30044.25</v>
      </c>
      <c r="D210" s="360">
        <v>30044.25</v>
      </c>
    </row>
    <row r="211" spans="1:4" ht="26.25" customHeight="1" thickBot="1" x14ac:dyDescent="0.25">
      <c r="A211" s="498" t="s">
        <v>348</v>
      </c>
      <c r="B211" s="504"/>
      <c r="C211" s="28">
        <f>SUM(C212:C214)</f>
        <v>0</v>
      </c>
      <c r="D211" s="361">
        <f>SUM(D212:D214)</f>
        <v>0</v>
      </c>
    </row>
    <row r="212" spans="1:4" x14ac:dyDescent="0.2">
      <c r="A212" s="505" t="s">
        <v>298</v>
      </c>
      <c r="B212" s="506"/>
      <c r="C212" s="357">
        <v>0</v>
      </c>
      <c r="D212" s="358">
        <v>0</v>
      </c>
    </row>
    <row r="213" spans="1:4" x14ac:dyDescent="0.2">
      <c r="A213" s="507" t="s">
        <v>299</v>
      </c>
      <c r="B213" s="508"/>
      <c r="C213" s="359">
        <v>0</v>
      </c>
      <c r="D213" s="360">
        <v>0</v>
      </c>
    </row>
    <row r="214" spans="1:4" ht="13.5" thickBot="1" x14ac:dyDescent="0.25">
      <c r="A214" s="500" t="s">
        <v>300</v>
      </c>
      <c r="B214" s="501"/>
      <c r="C214" s="359">
        <v>0</v>
      </c>
      <c r="D214" s="360">
        <v>0</v>
      </c>
    </row>
    <row r="215" spans="1:4" ht="13.5" thickBot="1" x14ac:dyDescent="0.25">
      <c r="A215" s="498" t="s">
        <v>21</v>
      </c>
      <c r="B215" s="504"/>
      <c r="C215" s="362">
        <f>C207+C211+C203</f>
        <v>35608</v>
      </c>
      <c r="D215" s="362">
        <f>D207+D211+D203</f>
        <v>34495.25</v>
      </c>
    </row>
    <row r="218" spans="1:4" ht="60.75" customHeight="1" x14ac:dyDescent="0.2">
      <c r="A218" s="495" t="s">
        <v>396</v>
      </c>
      <c r="B218" s="495"/>
      <c r="C218" s="495"/>
      <c r="D218" s="497"/>
    </row>
    <row r="219" spans="1:4" ht="14.25" thickBot="1" x14ac:dyDescent="0.3">
      <c r="A219" s="474" t="s">
        <v>571</v>
      </c>
      <c r="B219" s="475"/>
      <c r="C219" s="291"/>
    </row>
    <row r="220" spans="1:4" ht="13.5" thickBot="1" x14ac:dyDescent="0.25">
      <c r="A220" s="531" t="s">
        <v>83</v>
      </c>
      <c r="B220" s="669"/>
      <c r="C220" s="22" t="s">
        <v>274</v>
      </c>
      <c r="D220" s="29" t="s">
        <v>301</v>
      </c>
    </row>
    <row r="221" spans="1:4" ht="25.5" customHeight="1" x14ac:dyDescent="0.2">
      <c r="A221" s="641" t="s">
        <v>302</v>
      </c>
      <c r="B221" s="642"/>
      <c r="C221" s="40">
        <v>0</v>
      </c>
      <c r="D221" s="41">
        <v>0</v>
      </c>
    </row>
    <row r="222" spans="1:4" ht="26.25" customHeight="1" thickBot="1" x14ac:dyDescent="0.25">
      <c r="A222" s="651" t="s">
        <v>303</v>
      </c>
      <c r="B222" s="652"/>
      <c r="C222" s="364">
        <v>0</v>
      </c>
      <c r="D222" s="43">
        <v>0</v>
      </c>
    </row>
    <row r="223" spans="1:4" ht="13.5" thickBot="1" x14ac:dyDescent="0.25">
      <c r="A223" s="654" t="s">
        <v>33</v>
      </c>
      <c r="B223" s="655"/>
      <c r="C223" s="365">
        <f>SUM(C221:C222)</f>
        <v>0</v>
      </c>
      <c r="D223" s="27">
        <f>SUM(D221:D222)</f>
        <v>0</v>
      </c>
    </row>
    <row r="226" spans="1:5" ht="15" x14ac:dyDescent="0.2">
      <c r="A226" s="495" t="s">
        <v>356</v>
      </c>
      <c r="B226" s="495"/>
      <c r="C226" s="495"/>
      <c r="D226" s="495"/>
      <c r="E226" s="495"/>
    </row>
    <row r="227" spans="1:5" ht="15" x14ac:dyDescent="0.2">
      <c r="A227" s="109"/>
      <c r="B227" s="109"/>
      <c r="C227" s="109"/>
      <c r="D227" s="109"/>
      <c r="E227" s="109"/>
    </row>
    <row r="228" spans="1:5" ht="14.25" thickBot="1" x14ac:dyDescent="0.3">
      <c r="A228" s="474" t="s">
        <v>571</v>
      </c>
      <c r="B228" s="475"/>
    </row>
    <row r="229" spans="1:5" ht="26.25" thickBot="1" x14ac:dyDescent="0.25">
      <c r="A229" s="29" t="s">
        <v>304</v>
      </c>
      <c r="B229" s="594" t="s">
        <v>105</v>
      </c>
      <c r="C229" s="521"/>
      <c r="D229" s="594" t="s">
        <v>305</v>
      </c>
      <c r="E229" s="521"/>
    </row>
    <row r="230" spans="1:5" ht="13.5" thickBot="1" x14ac:dyDescent="0.25">
      <c r="A230" s="366"/>
      <c r="B230" s="30" t="s">
        <v>307</v>
      </c>
      <c r="C230" s="30" t="s">
        <v>308</v>
      </c>
      <c r="D230" s="22" t="s">
        <v>309</v>
      </c>
      <c r="E230" s="30" t="s">
        <v>310</v>
      </c>
    </row>
    <row r="231" spans="1:5" ht="13.5" thickBot="1" x14ac:dyDescent="0.25">
      <c r="A231" s="31" t="s">
        <v>306</v>
      </c>
      <c r="B231" s="594"/>
      <c r="C231" s="653"/>
      <c r="D231" s="653"/>
      <c r="E231" s="532"/>
    </row>
    <row r="232" spans="1:5" x14ac:dyDescent="0.2">
      <c r="A232" s="367" t="s">
        <v>311</v>
      </c>
      <c r="B232" s="368">
        <v>0</v>
      </c>
      <c r="C232" s="368">
        <v>0</v>
      </c>
      <c r="D232" s="369">
        <v>0</v>
      </c>
      <c r="E232" s="368">
        <v>0</v>
      </c>
    </row>
    <row r="233" spans="1:5" ht="25.5" x14ac:dyDescent="0.2">
      <c r="A233" s="367" t="s">
        <v>312</v>
      </c>
      <c r="B233" s="368">
        <v>0</v>
      </c>
      <c r="C233" s="368">
        <v>0</v>
      </c>
      <c r="D233" s="369">
        <v>0</v>
      </c>
      <c r="E233" s="368">
        <v>0</v>
      </c>
    </row>
    <row r="234" spans="1:5" x14ac:dyDescent="0.2">
      <c r="A234" s="367" t="s">
        <v>313</v>
      </c>
      <c r="B234" s="368">
        <v>0</v>
      </c>
      <c r="C234" s="368">
        <v>0</v>
      </c>
      <c r="D234" s="369">
        <v>0</v>
      </c>
      <c r="E234" s="368">
        <v>0</v>
      </c>
    </row>
    <row r="235" spans="1:5" x14ac:dyDescent="0.2">
      <c r="A235" s="367" t="s">
        <v>397</v>
      </c>
      <c r="B235" s="304">
        <f>SUM(B236:B237)</f>
        <v>0</v>
      </c>
      <c r="C235" s="304">
        <f>SUM(C236:C237)</f>
        <v>0</v>
      </c>
      <c r="D235" s="304">
        <f>SUM(D236:D237)</f>
        <v>0</v>
      </c>
      <c r="E235" s="304">
        <f>SUM(E236:E237)</f>
        <v>0</v>
      </c>
    </row>
    <row r="236" spans="1:5" x14ac:dyDescent="0.2">
      <c r="A236" s="370" t="s">
        <v>63</v>
      </c>
      <c r="B236" s="304">
        <v>0</v>
      </c>
      <c r="C236" s="304">
        <v>0</v>
      </c>
      <c r="D236" s="303">
        <v>0</v>
      </c>
      <c r="E236" s="304">
        <v>0</v>
      </c>
    </row>
    <row r="237" spans="1:5" ht="13.5" thickBot="1" x14ac:dyDescent="0.25">
      <c r="A237" s="371" t="s">
        <v>63</v>
      </c>
      <c r="B237" s="372">
        <v>0</v>
      </c>
      <c r="C237" s="372">
        <v>0</v>
      </c>
      <c r="D237" s="39">
        <v>0</v>
      </c>
      <c r="E237" s="372">
        <v>0</v>
      </c>
    </row>
    <row r="238" spans="1:5" ht="13.5" thickBot="1" x14ac:dyDescent="0.25">
      <c r="A238" s="111" t="s">
        <v>33</v>
      </c>
      <c r="B238" s="313">
        <f>SUM(B232:B237)</f>
        <v>0</v>
      </c>
      <c r="C238" s="313">
        <f>SUM(C232:C237)</f>
        <v>0</v>
      </c>
      <c r="D238" s="313">
        <f>SUM(D232:D237)</f>
        <v>0</v>
      </c>
      <c r="E238" s="313">
        <f>SUM(E232:E237)</f>
        <v>0</v>
      </c>
    </row>
    <row r="239" spans="1:5" ht="13.5" thickBot="1" x14ac:dyDescent="0.25">
      <c r="A239" s="31" t="s">
        <v>314</v>
      </c>
      <c r="B239" s="594"/>
      <c r="C239" s="653"/>
      <c r="D239" s="653"/>
      <c r="E239" s="532"/>
    </row>
    <row r="240" spans="1:5" x14ac:dyDescent="0.2">
      <c r="A240" s="367" t="s">
        <v>311</v>
      </c>
      <c r="B240" s="368">
        <v>0</v>
      </c>
      <c r="C240" s="368">
        <v>0</v>
      </c>
      <c r="D240" s="368">
        <v>0</v>
      </c>
      <c r="E240" s="368">
        <v>0</v>
      </c>
    </row>
    <row r="241" spans="1:7" ht="25.5" x14ac:dyDescent="0.2">
      <c r="A241" s="367" t="s">
        <v>312</v>
      </c>
      <c r="B241" s="368">
        <v>0</v>
      </c>
      <c r="C241" s="368">
        <v>0</v>
      </c>
      <c r="D241" s="368">
        <v>0</v>
      </c>
      <c r="E241" s="368">
        <v>0</v>
      </c>
    </row>
    <row r="242" spans="1:7" x14ac:dyDescent="0.2">
      <c r="A242" s="367" t="s">
        <v>313</v>
      </c>
      <c r="B242" s="368">
        <v>0</v>
      </c>
      <c r="C242" s="368">
        <v>0</v>
      </c>
      <c r="D242" s="368">
        <v>0</v>
      </c>
      <c r="E242" s="368">
        <v>0</v>
      </c>
    </row>
    <row r="243" spans="1:7" x14ac:dyDescent="0.2">
      <c r="A243" s="367" t="s">
        <v>397</v>
      </c>
      <c r="B243" s="304">
        <f>SUM(B244:B245)</f>
        <v>0</v>
      </c>
      <c r="C243" s="304">
        <f>SUM(C244:C245)</f>
        <v>0</v>
      </c>
      <c r="D243" s="304">
        <f>SUM(D244:D245)</f>
        <v>0</v>
      </c>
      <c r="E243" s="304">
        <f>SUM(E244:E245)</f>
        <v>0</v>
      </c>
    </row>
    <row r="244" spans="1:7" x14ac:dyDescent="0.2">
      <c r="A244" s="370" t="s">
        <v>63</v>
      </c>
      <c r="B244" s="304">
        <v>0</v>
      </c>
      <c r="C244" s="304">
        <v>0</v>
      </c>
      <c r="D244" s="304">
        <v>0</v>
      </c>
      <c r="E244" s="304">
        <v>0</v>
      </c>
    </row>
    <row r="245" spans="1:7" ht="13.5" thickBot="1" x14ac:dyDescent="0.25">
      <c r="A245" s="371" t="s">
        <v>63</v>
      </c>
      <c r="B245" s="372">
        <v>0</v>
      </c>
      <c r="C245" s="372">
        <v>0</v>
      </c>
      <c r="D245" s="372">
        <v>0</v>
      </c>
      <c r="E245" s="372">
        <v>0</v>
      </c>
    </row>
    <row r="246" spans="1:7" ht="13.5" thickBot="1" x14ac:dyDescent="0.25">
      <c r="A246" s="373" t="s">
        <v>33</v>
      </c>
      <c r="B246" s="313">
        <f>SUM(B240:B245)</f>
        <v>0</v>
      </c>
      <c r="C246" s="313">
        <f>SUM(C240:C245)</f>
        <v>0</v>
      </c>
      <c r="D246" s="313">
        <f>SUM(D240:D243)</f>
        <v>0</v>
      </c>
      <c r="E246" s="313">
        <f>SUM(E240:E243)</f>
        <v>0</v>
      </c>
    </row>
    <row r="249" spans="1:7" ht="29.25" customHeight="1" x14ac:dyDescent="0.2">
      <c r="A249" s="495" t="s">
        <v>355</v>
      </c>
      <c r="B249" s="495"/>
      <c r="C249" s="495"/>
      <c r="D249" s="495"/>
      <c r="E249" s="495"/>
    </row>
    <row r="250" spans="1:7" ht="14.25" thickBot="1" x14ac:dyDescent="0.3">
      <c r="A250" s="474" t="s">
        <v>571</v>
      </c>
      <c r="B250" s="475"/>
    </row>
    <row r="251" spans="1:7" ht="64.5" thickBot="1" x14ac:dyDescent="0.25">
      <c r="A251" s="656" t="s">
        <v>194</v>
      </c>
      <c r="B251" s="657"/>
      <c r="C251" s="30" t="s">
        <v>274</v>
      </c>
      <c r="D251" s="363" t="s">
        <v>193</v>
      </c>
      <c r="E251" s="29" t="s">
        <v>379</v>
      </c>
      <c r="G251" s="57"/>
    </row>
    <row r="252" spans="1:7" ht="25.5" customHeight="1" x14ac:dyDescent="0.2">
      <c r="A252" s="647" t="s">
        <v>120</v>
      </c>
      <c r="B252" s="648"/>
      <c r="C252" s="784">
        <v>0</v>
      </c>
      <c r="D252" s="783">
        <v>0</v>
      </c>
      <c r="E252" s="374"/>
      <c r="G252" s="57"/>
    </row>
    <row r="253" spans="1:7" x14ac:dyDescent="0.2">
      <c r="A253" s="487" t="s">
        <v>587</v>
      </c>
      <c r="B253" s="488"/>
      <c r="C253" s="394">
        <v>0</v>
      </c>
      <c r="D253" s="375">
        <v>0</v>
      </c>
      <c r="E253" s="360"/>
      <c r="G253" s="57"/>
    </row>
    <row r="254" spans="1:7" ht="12.75" customHeight="1" x14ac:dyDescent="0.2">
      <c r="A254" s="527" t="s">
        <v>260</v>
      </c>
      <c r="B254" s="528"/>
      <c r="C254" s="394">
        <v>0</v>
      </c>
      <c r="D254" s="375">
        <v>0</v>
      </c>
      <c r="E254" s="360"/>
      <c r="G254" s="58"/>
    </row>
    <row r="255" spans="1:7" x14ac:dyDescent="0.2">
      <c r="A255" s="493" t="s">
        <v>121</v>
      </c>
      <c r="B255" s="494"/>
      <c r="C255" s="394">
        <v>0</v>
      </c>
      <c r="D255" s="375">
        <v>0</v>
      </c>
      <c r="E255" s="360"/>
      <c r="G255" s="57"/>
    </row>
    <row r="256" spans="1:7" x14ac:dyDescent="0.2">
      <c r="A256" s="487" t="s">
        <v>376</v>
      </c>
      <c r="B256" s="488"/>
      <c r="C256" s="394">
        <v>0</v>
      </c>
      <c r="D256" s="375">
        <v>0</v>
      </c>
      <c r="E256" s="376"/>
      <c r="G256" s="57"/>
    </row>
    <row r="257" spans="1:7" x14ac:dyDescent="0.2">
      <c r="A257" s="487" t="s">
        <v>377</v>
      </c>
      <c r="B257" s="488"/>
      <c r="C257" s="394">
        <v>0</v>
      </c>
      <c r="D257" s="375">
        <v>0</v>
      </c>
      <c r="E257" s="376"/>
      <c r="G257" s="57"/>
    </row>
    <row r="258" spans="1:7" x14ac:dyDescent="0.2">
      <c r="A258" s="487" t="s">
        <v>378</v>
      </c>
      <c r="B258" s="488"/>
      <c r="C258" s="394">
        <v>0</v>
      </c>
      <c r="D258" s="375">
        <v>0</v>
      </c>
      <c r="E258" s="376"/>
      <c r="G258" s="57"/>
    </row>
    <row r="259" spans="1:7" x14ac:dyDescent="0.2">
      <c r="A259" s="487" t="s">
        <v>122</v>
      </c>
      <c r="B259" s="488"/>
      <c r="C259" s="394">
        <v>0</v>
      </c>
      <c r="D259" s="375">
        <v>0</v>
      </c>
      <c r="E259" s="360"/>
    </row>
    <row r="260" spans="1:7" ht="13.5" thickBot="1" x14ac:dyDescent="0.25">
      <c r="A260" s="658" t="s">
        <v>37</v>
      </c>
      <c r="B260" s="659"/>
      <c r="C260" s="394">
        <v>0</v>
      </c>
      <c r="D260" s="375">
        <v>0</v>
      </c>
      <c r="E260" s="377"/>
    </row>
    <row r="261" spans="1:7" ht="13.5" thickBot="1" x14ac:dyDescent="0.25">
      <c r="A261" s="645" t="s">
        <v>146</v>
      </c>
      <c r="B261" s="646"/>
      <c r="C261" s="389">
        <f>C252+C253+C255+C259+C256+C257+C258+C260</f>
        <v>0</v>
      </c>
      <c r="D261" s="378">
        <f>D252+D253+D255+D259+D256+D257+D258+D260</f>
        <v>0</v>
      </c>
      <c r="E261" s="379"/>
    </row>
    <row r="262" spans="1:7" x14ac:dyDescent="0.2">
      <c r="A262" s="380"/>
      <c r="B262" s="380"/>
      <c r="C262" s="381"/>
      <c r="D262" s="381"/>
      <c r="E262" s="381"/>
    </row>
    <row r="263" spans="1:7" ht="15" x14ac:dyDescent="0.2">
      <c r="A263" s="621" t="s">
        <v>354</v>
      </c>
      <c r="B263" s="621"/>
      <c r="C263" s="621"/>
      <c r="D263" s="621"/>
    </row>
    <row r="264" spans="1:7" ht="13.5" thickBot="1" x14ac:dyDescent="0.25">
      <c r="A264" s="340"/>
      <c r="B264" s="321"/>
      <c r="C264" s="321"/>
      <c r="D264" s="321"/>
    </row>
    <row r="265" spans="1:7" ht="13.5" thickBot="1" x14ac:dyDescent="0.25">
      <c r="A265" s="649" t="s">
        <v>406</v>
      </c>
      <c r="B265" s="650"/>
      <c r="C265" s="24" t="s">
        <v>274</v>
      </c>
      <c r="D265" s="23" t="s">
        <v>301</v>
      </c>
    </row>
    <row r="266" spans="1:7" ht="32.25" customHeight="1" thickBot="1" x14ac:dyDescent="0.25">
      <c r="A266" s="520" t="s">
        <v>255</v>
      </c>
      <c r="B266" s="521"/>
      <c r="C266" s="382">
        <v>0</v>
      </c>
      <c r="D266" s="383">
        <v>0</v>
      </c>
    </row>
    <row r="267" spans="1:7" ht="13.5" thickBot="1" x14ac:dyDescent="0.25">
      <c r="A267" s="520" t="s">
        <v>256</v>
      </c>
      <c r="B267" s="521"/>
      <c r="C267" s="382">
        <v>23090</v>
      </c>
      <c r="D267" s="383">
        <v>17990</v>
      </c>
    </row>
    <row r="268" spans="1:7" ht="13.5" thickBot="1" x14ac:dyDescent="0.25">
      <c r="A268" s="520" t="s">
        <v>257</v>
      </c>
      <c r="B268" s="521"/>
      <c r="C268" s="382">
        <v>0</v>
      </c>
      <c r="D268" s="383">
        <v>0</v>
      </c>
    </row>
    <row r="269" spans="1:7" ht="25.5" customHeight="1" thickBot="1" x14ac:dyDescent="0.25">
      <c r="A269" s="520" t="s">
        <v>415</v>
      </c>
      <c r="B269" s="521"/>
      <c r="C269" s="382">
        <v>0</v>
      </c>
      <c r="D269" s="383">
        <v>0</v>
      </c>
    </row>
    <row r="270" spans="1:7" ht="27" customHeight="1" thickBot="1" x14ac:dyDescent="0.25">
      <c r="A270" s="520" t="s">
        <v>258</v>
      </c>
      <c r="B270" s="521"/>
      <c r="C270" s="382">
        <v>0</v>
      </c>
      <c r="D270" s="383">
        <v>0</v>
      </c>
    </row>
    <row r="271" spans="1:7" ht="13.5" thickBot="1" x14ac:dyDescent="0.25">
      <c r="A271" s="520" t="s">
        <v>259</v>
      </c>
      <c r="B271" s="521"/>
      <c r="C271" s="382">
        <v>0</v>
      </c>
      <c r="D271" s="383">
        <v>0</v>
      </c>
    </row>
    <row r="272" spans="1:7" ht="29.25" customHeight="1" thickBot="1" x14ac:dyDescent="0.25">
      <c r="A272" s="520" t="s">
        <v>588</v>
      </c>
      <c r="B272" s="521"/>
      <c r="C272" s="382">
        <v>0</v>
      </c>
      <c r="D272" s="383">
        <v>0</v>
      </c>
    </row>
    <row r="273" spans="1:4" ht="25.5" customHeight="1" thickBot="1" x14ac:dyDescent="0.25">
      <c r="A273" s="520" t="s">
        <v>577</v>
      </c>
      <c r="B273" s="521"/>
      <c r="C273" s="382">
        <v>0</v>
      </c>
      <c r="D273" s="383">
        <v>0</v>
      </c>
    </row>
    <row r="274" spans="1:4" ht="13.5" thickBot="1" x14ac:dyDescent="0.25">
      <c r="A274" s="520" t="s">
        <v>416</v>
      </c>
      <c r="B274" s="521"/>
      <c r="C274" s="79">
        <f>SUM(C275:C294)</f>
        <v>908368.40999999992</v>
      </c>
      <c r="D274" s="75">
        <f>SUM(D275:D294)</f>
        <v>735020.2</v>
      </c>
    </row>
    <row r="275" spans="1:4" ht="13.5" customHeight="1" x14ac:dyDescent="0.2">
      <c r="A275" s="638" t="s">
        <v>0</v>
      </c>
      <c r="B275" s="636"/>
      <c r="C275" s="384">
        <v>551000</v>
      </c>
      <c r="D275" s="385">
        <v>551000</v>
      </c>
    </row>
    <row r="276" spans="1:4" x14ac:dyDescent="0.2">
      <c r="A276" s="547" t="s">
        <v>23</v>
      </c>
      <c r="B276" s="509"/>
      <c r="C276" s="386">
        <v>0</v>
      </c>
      <c r="D276" s="385">
        <v>0</v>
      </c>
    </row>
    <row r="277" spans="1:4" x14ac:dyDescent="0.2">
      <c r="A277" s="507" t="s">
        <v>1</v>
      </c>
      <c r="B277" s="509"/>
      <c r="C277" s="386">
        <v>1008</v>
      </c>
      <c r="D277" s="385">
        <v>1008</v>
      </c>
    </row>
    <row r="278" spans="1:4" ht="39.75" customHeight="1" x14ac:dyDescent="0.2">
      <c r="A278" s="519" t="s">
        <v>435</v>
      </c>
      <c r="B278" s="509"/>
      <c r="C278" s="386">
        <v>0</v>
      </c>
      <c r="D278" s="385">
        <v>0</v>
      </c>
    </row>
    <row r="279" spans="1:4" x14ac:dyDescent="0.2">
      <c r="A279" s="507" t="s">
        <v>2</v>
      </c>
      <c r="B279" s="509"/>
      <c r="C279" s="386">
        <v>0</v>
      </c>
      <c r="D279" s="385">
        <v>0</v>
      </c>
    </row>
    <row r="280" spans="1:4" x14ac:dyDescent="0.2">
      <c r="A280" s="507" t="s">
        <v>3</v>
      </c>
      <c r="B280" s="509"/>
      <c r="C280" s="386">
        <v>0</v>
      </c>
      <c r="D280" s="385">
        <v>0</v>
      </c>
    </row>
    <row r="281" spans="1:4" x14ac:dyDescent="0.2">
      <c r="A281" s="507" t="s">
        <v>4</v>
      </c>
      <c r="B281" s="509"/>
      <c r="C281" s="386">
        <v>0</v>
      </c>
      <c r="D281" s="385">
        <v>0</v>
      </c>
    </row>
    <row r="282" spans="1:4" ht="26.25" customHeight="1" x14ac:dyDescent="0.2">
      <c r="A282" s="507" t="s">
        <v>5</v>
      </c>
      <c r="B282" s="509"/>
      <c r="C282" s="351">
        <v>0</v>
      </c>
      <c r="D282" s="387">
        <v>0</v>
      </c>
    </row>
    <row r="283" spans="1:4" x14ac:dyDescent="0.2">
      <c r="A283" s="507" t="s">
        <v>6</v>
      </c>
      <c r="B283" s="509"/>
      <c r="C283" s="351">
        <v>0</v>
      </c>
      <c r="D283" s="387">
        <v>0</v>
      </c>
    </row>
    <row r="284" spans="1:4" x14ac:dyDescent="0.2">
      <c r="A284" s="507" t="s">
        <v>7</v>
      </c>
      <c r="B284" s="509"/>
      <c r="C284" s="351">
        <v>0</v>
      </c>
      <c r="D284" s="387">
        <v>0</v>
      </c>
    </row>
    <row r="285" spans="1:4" x14ac:dyDescent="0.2">
      <c r="A285" s="507" t="s">
        <v>8</v>
      </c>
      <c r="B285" s="509"/>
      <c r="C285" s="351">
        <v>0</v>
      </c>
      <c r="D285" s="387">
        <v>0</v>
      </c>
    </row>
    <row r="286" spans="1:4" x14ac:dyDescent="0.2">
      <c r="A286" s="507" t="s">
        <v>9</v>
      </c>
      <c r="B286" s="509"/>
      <c r="C286" s="351">
        <v>0</v>
      </c>
      <c r="D286" s="387">
        <v>0</v>
      </c>
    </row>
    <row r="287" spans="1:4" x14ac:dyDescent="0.2">
      <c r="A287" s="507" t="s">
        <v>10</v>
      </c>
      <c r="B287" s="509"/>
      <c r="C287" s="351">
        <v>351194.41</v>
      </c>
      <c r="D287" s="387">
        <v>179370.2</v>
      </c>
    </row>
    <row r="288" spans="1:4" x14ac:dyDescent="0.2">
      <c r="A288" s="518" t="s">
        <v>16</v>
      </c>
      <c r="B288" s="509"/>
      <c r="C288" s="351">
        <v>0</v>
      </c>
      <c r="D288" s="387">
        <v>0</v>
      </c>
    </row>
    <row r="289" spans="1:8" x14ac:dyDescent="0.2">
      <c r="A289" s="518" t="s">
        <v>17</v>
      </c>
      <c r="B289" s="509"/>
      <c r="C289" s="351">
        <v>0</v>
      </c>
      <c r="D289" s="387">
        <v>0</v>
      </c>
    </row>
    <row r="290" spans="1:8" ht="27" customHeight="1" x14ac:dyDescent="0.2">
      <c r="A290" s="519" t="s">
        <v>18</v>
      </c>
      <c r="B290" s="509"/>
      <c r="C290" s="351">
        <v>0</v>
      </c>
      <c r="D290" s="387">
        <v>0</v>
      </c>
    </row>
    <row r="291" spans="1:8" ht="27" customHeight="1" x14ac:dyDescent="0.2">
      <c r="A291" s="519" t="s">
        <v>19</v>
      </c>
      <c r="B291" s="509"/>
      <c r="C291" s="351">
        <v>0</v>
      </c>
      <c r="D291" s="387">
        <v>0</v>
      </c>
    </row>
    <row r="292" spans="1:8" x14ac:dyDescent="0.2">
      <c r="A292" s="518" t="s">
        <v>387</v>
      </c>
      <c r="B292" s="509"/>
      <c r="C292" s="351">
        <v>0</v>
      </c>
      <c r="D292" s="387">
        <v>0</v>
      </c>
    </row>
    <row r="293" spans="1:8" x14ac:dyDescent="0.2">
      <c r="A293" s="518" t="s">
        <v>20</v>
      </c>
      <c r="B293" s="509"/>
      <c r="C293" s="351">
        <v>0</v>
      </c>
      <c r="D293" s="387">
        <v>0</v>
      </c>
    </row>
    <row r="294" spans="1:8" ht="13.5" thickBot="1" x14ac:dyDescent="0.25">
      <c r="A294" s="500" t="s">
        <v>297</v>
      </c>
      <c r="B294" s="522"/>
      <c r="C294" s="353">
        <v>5166</v>
      </c>
      <c r="D294" s="387">
        <v>3642</v>
      </c>
    </row>
    <row r="295" spans="1:8" ht="13.5" thickBot="1" x14ac:dyDescent="0.25">
      <c r="A295" s="498" t="s">
        <v>33</v>
      </c>
      <c r="B295" s="521"/>
      <c r="C295" s="361">
        <f>SUM(C266:C274)</f>
        <v>931458.40999999992</v>
      </c>
      <c r="D295" s="361">
        <f>SUM(D266:D274)</f>
        <v>753010.2</v>
      </c>
    </row>
    <row r="298" spans="1:8" ht="15" x14ac:dyDescent="0.2">
      <c r="A298" s="621" t="s">
        <v>353</v>
      </c>
      <c r="B298" s="621"/>
      <c r="C298" s="621"/>
    </row>
    <row r="299" spans="1:8" ht="13.5" thickBot="1" x14ac:dyDescent="0.25">
      <c r="A299" s="388"/>
      <c r="B299" s="321"/>
      <c r="C299" s="321"/>
    </row>
    <row r="300" spans="1:8" ht="13.5" thickBot="1" x14ac:dyDescent="0.25">
      <c r="A300" s="498" t="s">
        <v>65</v>
      </c>
      <c r="B300" s="640"/>
      <c r="C300" s="33" t="s">
        <v>192</v>
      </c>
      <c r="D300" s="23" t="s">
        <v>193</v>
      </c>
      <c r="G300" s="637"/>
      <c r="H300" s="637"/>
    </row>
    <row r="301" spans="1:8" ht="13.5" thickBot="1" x14ac:dyDescent="0.25">
      <c r="A301" s="539" t="s">
        <v>66</v>
      </c>
      <c r="B301" s="540"/>
      <c r="C301" s="378">
        <f>SUM(C302:C311)</f>
        <v>0</v>
      </c>
      <c r="D301" s="389">
        <f>SUM(D302:D311)</f>
        <v>0</v>
      </c>
      <c r="G301" s="637"/>
      <c r="H301" s="637"/>
    </row>
    <row r="302" spans="1:8" ht="55.5" customHeight="1" x14ac:dyDescent="0.2">
      <c r="A302" s="638" t="s">
        <v>388</v>
      </c>
      <c r="B302" s="639"/>
      <c r="C302" s="390">
        <v>0</v>
      </c>
      <c r="D302" s="391">
        <v>0</v>
      </c>
      <c r="G302" s="637"/>
      <c r="H302" s="637"/>
    </row>
    <row r="303" spans="1:8" x14ac:dyDescent="0.2">
      <c r="A303" s="523" t="s">
        <v>195</v>
      </c>
      <c r="B303" s="524"/>
      <c r="C303" s="392">
        <v>0</v>
      </c>
      <c r="D303" s="393">
        <v>0</v>
      </c>
    </row>
    <row r="304" spans="1:8" x14ac:dyDescent="0.2">
      <c r="A304" s="523" t="s">
        <v>67</v>
      </c>
      <c r="B304" s="524"/>
      <c r="C304" s="375">
        <v>0</v>
      </c>
      <c r="D304" s="394">
        <v>0</v>
      </c>
    </row>
    <row r="305" spans="1:5" ht="28.5" customHeight="1" x14ac:dyDescent="0.2">
      <c r="A305" s="547" t="s">
        <v>578</v>
      </c>
      <c r="B305" s="548"/>
      <c r="C305" s="375">
        <v>0</v>
      </c>
      <c r="D305" s="394">
        <v>0</v>
      </c>
    </row>
    <row r="306" spans="1:5" ht="32.25" customHeight="1" x14ac:dyDescent="0.2">
      <c r="A306" s="547" t="s">
        <v>196</v>
      </c>
      <c r="B306" s="548"/>
      <c r="C306" s="375">
        <v>0</v>
      </c>
      <c r="D306" s="394">
        <v>0</v>
      </c>
    </row>
    <row r="307" spans="1:5" x14ac:dyDescent="0.2">
      <c r="A307" s="523" t="s">
        <v>197</v>
      </c>
      <c r="B307" s="524"/>
      <c r="C307" s="375">
        <v>0</v>
      </c>
      <c r="D307" s="394">
        <v>0</v>
      </c>
    </row>
    <row r="308" spans="1:5" x14ac:dyDescent="0.2">
      <c r="A308" s="523" t="s">
        <v>198</v>
      </c>
      <c r="B308" s="524"/>
      <c r="C308" s="375">
        <v>0</v>
      </c>
      <c r="D308" s="394">
        <v>0</v>
      </c>
    </row>
    <row r="309" spans="1:5" x14ac:dyDescent="0.2">
      <c r="A309" s="523" t="s">
        <v>68</v>
      </c>
      <c r="B309" s="524"/>
      <c r="C309" s="375">
        <v>0</v>
      </c>
      <c r="D309" s="394">
        <v>0</v>
      </c>
    </row>
    <row r="310" spans="1:5" x14ac:dyDescent="0.2">
      <c r="A310" s="523" t="s">
        <v>199</v>
      </c>
      <c r="B310" s="524"/>
      <c r="C310" s="375">
        <v>0</v>
      </c>
      <c r="D310" s="394">
        <v>0</v>
      </c>
    </row>
    <row r="311" spans="1:5" ht="13.5" thickBot="1" x14ac:dyDescent="0.25">
      <c r="A311" s="643" t="s">
        <v>37</v>
      </c>
      <c r="B311" s="644"/>
      <c r="C311" s="395">
        <v>0</v>
      </c>
      <c r="D311" s="396">
        <v>0</v>
      </c>
    </row>
    <row r="312" spans="1:5" ht="13.5" thickBot="1" x14ac:dyDescent="0.25">
      <c r="A312" s="539" t="s">
        <v>69</v>
      </c>
      <c r="B312" s="540"/>
      <c r="C312" s="378">
        <f>SUM(C313:C322)</f>
        <v>0</v>
      </c>
      <c r="D312" s="379">
        <f>SUM(D313:D322)</f>
        <v>0</v>
      </c>
    </row>
    <row r="313" spans="1:5" ht="59.25" customHeight="1" x14ac:dyDescent="0.2">
      <c r="A313" s="638" t="s">
        <v>388</v>
      </c>
      <c r="B313" s="639"/>
      <c r="C313" s="392">
        <v>0</v>
      </c>
      <c r="D313" s="393">
        <v>0</v>
      </c>
    </row>
    <row r="314" spans="1:5" x14ac:dyDescent="0.2">
      <c r="A314" s="523" t="s">
        <v>195</v>
      </c>
      <c r="B314" s="524"/>
      <c r="C314" s="392">
        <v>0</v>
      </c>
      <c r="D314" s="393">
        <v>0</v>
      </c>
    </row>
    <row r="315" spans="1:5" x14ac:dyDescent="0.2">
      <c r="A315" s="523" t="s">
        <v>67</v>
      </c>
      <c r="B315" s="524"/>
      <c r="C315" s="375">
        <v>0</v>
      </c>
      <c r="D315" s="394">
        <v>0</v>
      </c>
    </row>
    <row r="316" spans="1:5" ht="27.75" customHeight="1" x14ac:dyDescent="0.2">
      <c r="A316" s="547" t="s">
        <v>578</v>
      </c>
      <c r="B316" s="548"/>
      <c r="C316" s="375">
        <v>0</v>
      </c>
      <c r="D316" s="394">
        <v>0</v>
      </c>
      <c r="E316" s="397"/>
    </row>
    <row r="317" spans="1:5" ht="24.75" customHeight="1" x14ac:dyDescent="0.2">
      <c r="A317" s="547" t="s">
        <v>196</v>
      </c>
      <c r="B317" s="548"/>
      <c r="C317" s="375">
        <v>0</v>
      </c>
      <c r="D317" s="394">
        <v>0</v>
      </c>
    </row>
    <row r="318" spans="1:5" x14ac:dyDescent="0.2">
      <c r="A318" s="547" t="s">
        <v>197</v>
      </c>
      <c r="B318" s="548"/>
      <c r="C318" s="375">
        <v>0</v>
      </c>
      <c r="D318" s="394">
        <v>0</v>
      </c>
    </row>
    <row r="319" spans="1:5" x14ac:dyDescent="0.2">
      <c r="A319" s="523" t="s">
        <v>198</v>
      </c>
      <c r="B319" s="524"/>
      <c r="C319" s="375">
        <v>0</v>
      </c>
      <c r="D319" s="394">
        <v>0</v>
      </c>
    </row>
    <row r="320" spans="1:5" x14ac:dyDescent="0.2">
      <c r="A320" s="523" t="s">
        <v>200</v>
      </c>
      <c r="B320" s="524"/>
      <c r="C320" s="375">
        <v>0</v>
      </c>
      <c r="D320" s="394">
        <v>0</v>
      </c>
    </row>
    <row r="321" spans="1:5" x14ac:dyDescent="0.2">
      <c r="A321" s="523" t="s">
        <v>199</v>
      </c>
      <c r="B321" s="524"/>
      <c r="C321" s="375">
        <v>0</v>
      </c>
      <c r="D321" s="394">
        <v>0</v>
      </c>
    </row>
    <row r="322" spans="1:5" ht="13.5" thickBot="1" x14ac:dyDescent="0.25">
      <c r="A322" s="625" t="s">
        <v>436</v>
      </c>
      <c r="B322" s="626"/>
      <c r="C322" s="398">
        <v>0</v>
      </c>
      <c r="D322" s="399">
        <v>0</v>
      </c>
    </row>
    <row r="323" spans="1:5" ht="13.5" thickBot="1" x14ac:dyDescent="0.25">
      <c r="A323" s="627" t="s">
        <v>107</v>
      </c>
      <c r="B323" s="628"/>
      <c r="C323" s="400">
        <f>C301+C312</f>
        <v>0</v>
      </c>
      <c r="D323" s="339">
        <f>D301+D312</f>
        <v>0</v>
      </c>
    </row>
    <row r="326" spans="1:5" ht="15" x14ac:dyDescent="0.25">
      <c r="A326" s="621" t="s">
        <v>352</v>
      </c>
      <c r="B326" s="621"/>
      <c r="C326" s="621"/>
      <c r="D326" s="622"/>
      <c r="E326" s="622"/>
    </row>
    <row r="327" spans="1:5" ht="13.5" thickBot="1" x14ac:dyDescent="0.25">
      <c r="A327" s="321"/>
      <c r="B327" s="321"/>
      <c r="C327" s="321"/>
      <c r="D327" s="1"/>
    </row>
    <row r="328" spans="1:5" ht="13.5" thickBot="1" x14ac:dyDescent="0.25">
      <c r="A328" s="485" t="s">
        <v>205</v>
      </c>
      <c r="B328" s="526"/>
      <c r="C328" s="34" t="s">
        <v>192</v>
      </c>
      <c r="D328" s="26" t="s">
        <v>301</v>
      </c>
    </row>
    <row r="329" spans="1:5" x14ac:dyDescent="0.2">
      <c r="A329" s="623" t="s">
        <v>11</v>
      </c>
      <c r="B329" s="624"/>
      <c r="C329" s="331">
        <f>SUM(C330:C336)</f>
        <v>2567047.3199999998</v>
      </c>
      <c r="D329" s="331">
        <f>SUM(D330:D336)</f>
        <v>2402106.3200000003</v>
      </c>
    </row>
    <row r="330" spans="1:5" x14ac:dyDescent="0.2">
      <c r="A330" s="543" t="s">
        <v>206</v>
      </c>
      <c r="B330" s="544"/>
      <c r="C330" s="401">
        <v>2073628.91</v>
      </c>
      <c r="D330" s="106">
        <v>2006161.87</v>
      </c>
    </row>
    <row r="331" spans="1:5" x14ac:dyDescent="0.2">
      <c r="A331" s="543" t="s">
        <v>207</v>
      </c>
      <c r="B331" s="544"/>
      <c r="C331" s="401">
        <v>0</v>
      </c>
      <c r="D331" s="106">
        <v>0</v>
      </c>
    </row>
    <row r="332" spans="1:5" ht="27.75" customHeight="1" x14ac:dyDescent="0.2">
      <c r="A332" s="507" t="s">
        <v>208</v>
      </c>
      <c r="B332" s="508"/>
      <c r="C332" s="401">
        <v>493418.41</v>
      </c>
      <c r="D332" s="106">
        <v>395944.45</v>
      </c>
    </row>
    <row r="333" spans="1:5" x14ac:dyDescent="0.2">
      <c r="A333" s="507" t="s">
        <v>209</v>
      </c>
      <c r="B333" s="508"/>
      <c r="C333" s="401">
        <v>0</v>
      </c>
      <c r="D333" s="106">
        <v>0</v>
      </c>
    </row>
    <row r="334" spans="1:5" x14ac:dyDescent="0.2">
      <c r="A334" s="507" t="s">
        <v>317</v>
      </c>
      <c r="B334" s="508"/>
      <c r="C334" s="401">
        <v>0</v>
      </c>
      <c r="D334" s="106">
        <v>0</v>
      </c>
    </row>
    <row r="335" spans="1:5" x14ac:dyDescent="0.2">
      <c r="A335" s="507" t="s">
        <v>12</v>
      </c>
      <c r="B335" s="508"/>
      <c r="C335" s="401">
        <v>0</v>
      </c>
      <c r="D335" s="106">
        <v>0</v>
      </c>
    </row>
    <row r="336" spans="1:5" x14ac:dyDescent="0.2">
      <c r="A336" s="507" t="s">
        <v>297</v>
      </c>
      <c r="B336" s="508"/>
      <c r="C336" s="401">
        <v>0</v>
      </c>
      <c r="D336" s="106">
        <v>0</v>
      </c>
    </row>
    <row r="337" spans="1:5" x14ac:dyDescent="0.2">
      <c r="A337" s="619" t="s">
        <v>210</v>
      </c>
      <c r="B337" s="620"/>
      <c r="C337" s="331">
        <f>C338+C339+C341</f>
        <v>0</v>
      </c>
      <c r="D337" s="402">
        <f>D338+D339+D341</f>
        <v>0</v>
      </c>
    </row>
    <row r="338" spans="1:5" x14ac:dyDescent="0.2">
      <c r="A338" s="523" t="s">
        <v>77</v>
      </c>
      <c r="B338" s="524"/>
      <c r="C338" s="394">
        <v>0</v>
      </c>
      <c r="D338" s="403">
        <v>0</v>
      </c>
    </row>
    <row r="339" spans="1:5" x14ac:dyDescent="0.2">
      <c r="A339" s="523" t="s">
        <v>211</v>
      </c>
      <c r="B339" s="524"/>
      <c r="C339" s="394">
        <v>0</v>
      </c>
      <c r="D339" s="403">
        <v>0</v>
      </c>
    </row>
    <row r="340" spans="1:5" x14ac:dyDescent="0.2">
      <c r="A340" s="535" t="s">
        <v>212</v>
      </c>
      <c r="B340" s="536"/>
      <c r="C340" s="394">
        <v>0</v>
      </c>
      <c r="D340" s="403">
        <v>0</v>
      </c>
    </row>
    <row r="341" spans="1:5" ht="13.5" thickBot="1" x14ac:dyDescent="0.25">
      <c r="A341" s="625" t="s">
        <v>297</v>
      </c>
      <c r="B341" s="626"/>
      <c r="C341" s="394">
        <v>0</v>
      </c>
      <c r="D341" s="403">
        <v>0</v>
      </c>
    </row>
    <row r="342" spans="1:5" ht="13.5" thickBot="1" x14ac:dyDescent="0.25">
      <c r="A342" s="627" t="s">
        <v>107</v>
      </c>
      <c r="B342" s="628"/>
      <c r="C342" s="404">
        <f>C329+C337</f>
        <v>2567047.3199999998</v>
      </c>
      <c r="D342" s="404">
        <f>D329+D337</f>
        <v>2402106.3200000003</v>
      </c>
    </row>
    <row r="345" spans="1:5" ht="26.25" customHeight="1" x14ac:dyDescent="0.2">
      <c r="A345" s="495" t="s">
        <v>380</v>
      </c>
      <c r="B345" s="534"/>
      <c r="C345" s="534"/>
      <c r="D345" s="534"/>
    </row>
    <row r="346" spans="1:5" ht="13.5" thickBot="1" x14ac:dyDescent="0.25">
      <c r="B346" s="405"/>
    </row>
    <row r="347" spans="1:5" ht="13.5" thickBot="1" x14ac:dyDescent="0.25">
      <c r="A347" s="727"/>
      <c r="B347" s="728"/>
      <c r="C347" s="35" t="s">
        <v>274</v>
      </c>
      <c r="D347" s="29" t="s">
        <v>193</v>
      </c>
    </row>
    <row r="348" spans="1:5" ht="13.5" thickBot="1" x14ac:dyDescent="0.25">
      <c r="A348" s="527" t="s">
        <v>266</v>
      </c>
      <c r="B348" s="528"/>
      <c r="C348" s="375">
        <v>3157282.51</v>
      </c>
      <c r="D348" s="360">
        <v>2171001.7200000002</v>
      </c>
    </row>
    <row r="349" spans="1:5" ht="13.5" thickBot="1" x14ac:dyDescent="0.25">
      <c r="A349" s="539" t="s">
        <v>146</v>
      </c>
      <c r="B349" s="540"/>
      <c r="C349" s="379">
        <f>SUM(C348:C348)</f>
        <v>3157282.51</v>
      </c>
      <c r="D349" s="379">
        <f>SUM(D348:D348)</f>
        <v>2171001.7200000002</v>
      </c>
    </row>
    <row r="352" spans="1:5" ht="14.45" customHeight="1" x14ac:dyDescent="0.2">
      <c r="A352" s="495" t="s">
        <v>351</v>
      </c>
      <c r="B352" s="495"/>
      <c r="C352" s="495"/>
      <c r="D352" s="495"/>
      <c r="E352" s="495"/>
    </row>
    <row r="353" spans="1:9" ht="13.5" thickBot="1" x14ac:dyDescent="0.25">
      <c r="E353" s="1"/>
    </row>
    <row r="354" spans="1:9" ht="26.25" thickBot="1" x14ac:dyDescent="0.25">
      <c r="A354" s="531" t="s">
        <v>111</v>
      </c>
      <c r="B354" s="532"/>
      <c r="C354" s="29" t="s">
        <v>315</v>
      </c>
      <c r="D354" s="29" t="s">
        <v>316</v>
      </c>
      <c r="E354" s="1"/>
    </row>
    <row r="355" spans="1:9" ht="13.5" thickBot="1" x14ac:dyDescent="0.25">
      <c r="A355" s="537" t="s">
        <v>404</v>
      </c>
      <c r="B355" s="538"/>
      <c r="C355" s="406">
        <v>629060.49</v>
      </c>
      <c r="D355" s="407">
        <v>1082470.3799999999</v>
      </c>
      <c r="E355" s="1"/>
    </row>
    <row r="356" spans="1:9" x14ac:dyDescent="0.2">
      <c r="A356" s="1"/>
      <c r="B356" s="1"/>
      <c r="C356" s="1"/>
      <c r="D356" s="1"/>
      <c r="E356" s="1"/>
    </row>
    <row r="357" spans="1:9" ht="29.25" customHeight="1" x14ac:dyDescent="0.2">
      <c r="A357" s="529" t="s">
        <v>402</v>
      </c>
      <c r="B357" s="529"/>
      <c r="C357" s="529"/>
      <c r="D357" s="530"/>
      <c r="E357" s="530"/>
    </row>
    <row r="360" spans="1:9" ht="15" x14ac:dyDescent="0.2">
      <c r="A360" s="533" t="s">
        <v>381</v>
      </c>
      <c r="B360" s="533"/>
      <c r="C360" s="533"/>
      <c r="D360" s="533"/>
      <c r="E360" s="533"/>
      <c r="F360" s="533"/>
      <c r="G360" s="533"/>
      <c r="H360" s="533"/>
      <c r="I360" s="533"/>
    </row>
    <row r="362" spans="1:9" ht="15" x14ac:dyDescent="0.2">
      <c r="A362" s="533" t="s">
        <v>350</v>
      </c>
      <c r="B362" s="533"/>
      <c r="C362" s="533"/>
      <c r="D362" s="533"/>
      <c r="E362" s="533"/>
      <c r="F362" s="533"/>
      <c r="G362" s="533"/>
      <c r="H362" s="533"/>
      <c r="I362" s="533"/>
    </row>
    <row r="363" spans="1:9" ht="15" x14ac:dyDescent="0.2">
      <c r="A363" s="103"/>
      <c r="B363" s="103"/>
      <c r="C363" s="103"/>
      <c r="D363" s="103"/>
      <c r="E363" s="103"/>
      <c r="F363" s="103"/>
      <c r="G363" s="103"/>
      <c r="H363" s="103"/>
      <c r="I363" s="103"/>
    </row>
    <row r="364" spans="1:9" ht="14.25" thickBot="1" x14ac:dyDescent="0.3">
      <c r="A364" s="474" t="s">
        <v>571</v>
      </c>
      <c r="B364" s="476"/>
      <c r="C364" s="388"/>
      <c r="D364" s="388"/>
      <c r="E364" s="388"/>
      <c r="F364" s="388"/>
      <c r="G364" s="388"/>
      <c r="H364" s="388"/>
      <c r="I364" s="321"/>
    </row>
    <row r="365" spans="1:9" ht="26.25" thickBot="1" x14ac:dyDescent="0.25">
      <c r="A365" s="541" t="s">
        <v>104</v>
      </c>
      <c r="B365" s="485" t="s">
        <v>49</v>
      </c>
      <c r="C365" s="525"/>
      <c r="D365" s="526"/>
      <c r="E365" s="342" t="s">
        <v>135</v>
      </c>
      <c r="F365" s="485" t="s">
        <v>50</v>
      </c>
      <c r="G365" s="525"/>
      <c r="H365" s="526"/>
      <c r="I365" s="322" t="s">
        <v>167</v>
      </c>
    </row>
    <row r="366" spans="1:9" ht="64.5" thickBot="1" x14ac:dyDescent="0.25">
      <c r="A366" s="542"/>
      <c r="B366" s="408" t="s">
        <v>134</v>
      </c>
      <c r="C366" s="409" t="s">
        <v>116</v>
      </c>
      <c r="D366" s="410" t="s">
        <v>40</v>
      </c>
      <c r="E366" s="411" t="s">
        <v>264</v>
      </c>
      <c r="F366" s="408" t="s">
        <v>134</v>
      </c>
      <c r="G366" s="409" t="s">
        <v>136</v>
      </c>
      <c r="H366" s="410" t="s">
        <v>163</v>
      </c>
      <c r="I366" s="323"/>
    </row>
    <row r="367" spans="1:9" ht="26.25" thickBot="1" x14ac:dyDescent="0.25">
      <c r="A367" s="72" t="s">
        <v>432</v>
      </c>
      <c r="B367" s="76"/>
      <c r="C367" s="77"/>
      <c r="D367" s="78"/>
      <c r="E367" s="79"/>
      <c r="F367" s="76"/>
      <c r="G367" s="80"/>
      <c r="H367" s="78"/>
      <c r="I367" s="79">
        <f>SUM(B367:H367)</f>
        <v>0</v>
      </c>
    </row>
    <row r="368" spans="1:9" ht="13.5" thickBot="1" x14ac:dyDescent="0.25">
      <c r="A368" s="81" t="s">
        <v>51</v>
      </c>
      <c r="B368" s="412">
        <f t="shared" ref="B368:I368" si="12">SUM(B369:B371)</f>
        <v>0</v>
      </c>
      <c r="C368" s="413">
        <f t="shared" si="12"/>
        <v>0</v>
      </c>
      <c r="D368" s="414">
        <f t="shared" si="12"/>
        <v>0</v>
      </c>
      <c r="E368" s="81">
        <f t="shared" si="12"/>
        <v>0</v>
      </c>
      <c r="F368" s="412">
        <f t="shared" si="12"/>
        <v>0</v>
      </c>
      <c r="G368" s="412">
        <f t="shared" si="12"/>
        <v>0</v>
      </c>
      <c r="H368" s="81">
        <f t="shared" si="12"/>
        <v>0</v>
      </c>
      <c r="I368" s="81">
        <f t="shared" si="12"/>
        <v>0</v>
      </c>
    </row>
    <row r="369" spans="1:9" x14ac:dyDescent="0.2">
      <c r="A369" s="415" t="s">
        <v>52</v>
      </c>
      <c r="B369" s="416"/>
      <c r="C369" s="417"/>
      <c r="D369" s="418"/>
      <c r="E369" s="374"/>
      <c r="F369" s="416"/>
      <c r="G369" s="419"/>
      <c r="H369" s="418"/>
      <c r="I369" s="358">
        <f>SUM(B369:H369)</f>
        <v>0</v>
      </c>
    </row>
    <row r="370" spans="1:9" x14ac:dyDescent="0.2">
      <c r="A370" s="82" t="s">
        <v>53</v>
      </c>
      <c r="B370" s="420"/>
      <c r="C370" s="345"/>
      <c r="D370" s="421"/>
      <c r="E370" s="360"/>
      <c r="F370" s="420"/>
      <c r="G370" s="422"/>
      <c r="H370" s="421"/>
      <c r="I370" s="358">
        <f>SUM(B370:H370)</f>
        <v>0</v>
      </c>
    </row>
    <row r="371" spans="1:9" ht="13.5" thickBot="1" x14ac:dyDescent="0.25">
      <c r="A371" s="82" t="s">
        <v>54</v>
      </c>
      <c r="B371" s="420"/>
      <c r="C371" s="345"/>
      <c r="D371" s="421"/>
      <c r="E371" s="360"/>
      <c r="F371" s="420"/>
      <c r="G371" s="422"/>
      <c r="H371" s="421"/>
      <c r="I371" s="358">
        <f>SUM(B371:H371)</f>
        <v>0</v>
      </c>
    </row>
    <row r="372" spans="1:9" ht="13.5" thickBot="1" x14ac:dyDescent="0.25">
      <c r="A372" s="81" t="s">
        <v>55</v>
      </c>
      <c r="B372" s="76">
        <f t="shared" ref="B372:I372" si="13">SUM(B373:B376)</f>
        <v>0</v>
      </c>
      <c r="C372" s="77">
        <f t="shared" si="13"/>
        <v>0</v>
      </c>
      <c r="D372" s="80">
        <f t="shared" si="13"/>
        <v>0</v>
      </c>
      <c r="E372" s="79">
        <f t="shared" si="13"/>
        <v>0</v>
      </c>
      <c r="F372" s="76">
        <f t="shared" si="13"/>
        <v>0</v>
      </c>
      <c r="G372" s="76">
        <f t="shared" si="13"/>
        <v>0</v>
      </c>
      <c r="H372" s="79">
        <f t="shared" si="13"/>
        <v>0</v>
      </c>
      <c r="I372" s="79">
        <f t="shared" si="13"/>
        <v>0</v>
      </c>
    </row>
    <row r="373" spans="1:9" ht="13.5" customHeight="1" x14ac:dyDescent="0.2">
      <c r="A373" s="83" t="s">
        <v>56</v>
      </c>
      <c r="B373" s="420"/>
      <c r="C373" s="345"/>
      <c r="D373" s="421"/>
      <c r="E373" s="360"/>
      <c r="F373" s="420"/>
      <c r="G373" s="422"/>
      <c r="H373" s="421"/>
      <c r="I373" s="358">
        <f>SUM(B373:H373)</f>
        <v>0</v>
      </c>
    </row>
    <row r="374" spans="1:9" x14ac:dyDescent="0.2">
      <c r="A374" s="83" t="s">
        <v>57</v>
      </c>
      <c r="B374" s="420"/>
      <c r="C374" s="345"/>
      <c r="D374" s="421"/>
      <c r="E374" s="360"/>
      <c r="F374" s="420"/>
      <c r="G374" s="422"/>
      <c r="H374" s="421"/>
      <c r="I374" s="358">
        <f>SUM(B374:H374)</f>
        <v>0</v>
      </c>
    </row>
    <row r="375" spans="1:9" x14ac:dyDescent="0.2">
      <c r="A375" s="83" t="s">
        <v>58</v>
      </c>
      <c r="B375" s="420"/>
      <c r="C375" s="345"/>
      <c r="D375" s="421"/>
      <c r="E375" s="360"/>
      <c r="F375" s="420"/>
      <c r="G375" s="422"/>
      <c r="H375" s="421"/>
      <c r="I375" s="358">
        <f>SUM(B375:H375)</f>
        <v>0</v>
      </c>
    </row>
    <row r="376" spans="1:9" ht="13.5" thickBot="1" x14ac:dyDescent="0.25">
      <c r="A376" s="83" t="s">
        <v>59</v>
      </c>
      <c r="B376" s="420"/>
      <c r="C376" s="345"/>
      <c r="D376" s="421"/>
      <c r="E376" s="360"/>
      <c r="F376" s="420"/>
      <c r="G376" s="422"/>
      <c r="H376" s="421"/>
      <c r="I376" s="358">
        <f>SUM(B376:H376)</f>
        <v>0</v>
      </c>
    </row>
    <row r="377" spans="1:9" ht="26.25" customHeight="1" thickBot="1" x14ac:dyDescent="0.25">
      <c r="A377" s="73" t="s">
        <v>411</v>
      </c>
      <c r="B377" s="74">
        <f t="shared" ref="B377:I377" si="14">B367+B368-B372</f>
        <v>0</v>
      </c>
      <c r="C377" s="74">
        <f t="shared" si="14"/>
        <v>0</v>
      </c>
      <c r="D377" s="74">
        <f t="shared" si="14"/>
        <v>0</v>
      </c>
      <c r="E377" s="75">
        <f t="shared" si="14"/>
        <v>0</v>
      </c>
      <c r="F377" s="74">
        <f t="shared" si="14"/>
        <v>0</v>
      </c>
      <c r="G377" s="74">
        <f t="shared" si="14"/>
        <v>0</v>
      </c>
      <c r="H377" s="75">
        <f t="shared" si="14"/>
        <v>0</v>
      </c>
      <c r="I377" s="75">
        <f t="shared" si="14"/>
        <v>0</v>
      </c>
    </row>
    <row r="378" spans="1:9" ht="40.5" customHeight="1" thickBot="1" x14ac:dyDescent="0.25">
      <c r="A378" s="72" t="s">
        <v>412</v>
      </c>
      <c r="B378" s="76"/>
      <c r="C378" s="77"/>
      <c r="D378" s="78"/>
      <c r="E378" s="79"/>
      <c r="F378" s="76"/>
      <c r="G378" s="80"/>
      <c r="H378" s="78"/>
      <c r="I378" s="79">
        <f>SUM(B378:H378)</f>
        <v>0</v>
      </c>
    </row>
    <row r="379" spans="1:9" x14ac:dyDescent="0.2">
      <c r="A379" s="96" t="s">
        <v>51</v>
      </c>
      <c r="B379" s="92"/>
      <c r="C379" s="93"/>
      <c r="D379" s="94"/>
      <c r="E379" s="99"/>
      <c r="F379" s="92"/>
      <c r="G379" s="100"/>
      <c r="H379" s="94"/>
      <c r="I379" s="99">
        <f>SUM(B379:H379)</f>
        <v>0</v>
      </c>
    </row>
    <row r="380" spans="1:9" ht="13.5" thickBot="1" x14ac:dyDescent="0.25">
      <c r="A380" s="95" t="s">
        <v>55</v>
      </c>
      <c r="B380" s="89"/>
      <c r="C380" s="90"/>
      <c r="D380" s="91"/>
      <c r="E380" s="97"/>
      <c r="F380" s="89"/>
      <c r="G380" s="98"/>
      <c r="H380" s="91"/>
      <c r="I380" s="97">
        <f>SUM(B380:H380)</f>
        <v>0</v>
      </c>
    </row>
    <row r="381" spans="1:9" ht="41.25" customHeight="1" thickBot="1" x14ac:dyDescent="0.25">
      <c r="A381" s="81" t="s">
        <v>410</v>
      </c>
      <c r="B381" s="76">
        <f>B378+B379-B380</f>
        <v>0</v>
      </c>
      <c r="C381" s="77">
        <f t="shared" ref="C381:I381" si="15">C378+C379-C380</f>
        <v>0</v>
      </c>
      <c r="D381" s="78">
        <f t="shared" si="15"/>
        <v>0</v>
      </c>
      <c r="E381" s="79">
        <f t="shared" si="15"/>
        <v>0</v>
      </c>
      <c r="F381" s="76">
        <f t="shared" si="15"/>
        <v>0</v>
      </c>
      <c r="G381" s="80">
        <f t="shared" si="15"/>
        <v>0</v>
      </c>
      <c r="H381" s="78">
        <f t="shared" si="15"/>
        <v>0</v>
      </c>
      <c r="I381" s="79">
        <f t="shared" si="15"/>
        <v>0</v>
      </c>
    </row>
    <row r="382" spans="1:9" ht="26.25" customHeight="1" thickBot="1" x14ac:dyDescent="0.25">
      <c r="A382" s="69" t="s">
        <v>579</v>
      </c>
      <c r="B382" s="361">
        <f t="shared" ref="B382:I382" si="16">B367-B378</f>
        <v>0</v>
      </c>
      <c r="C382" s="361">
        <f t="shared" si="16"/>
        <v>0</v>
      </c>
      <c r="D382" s="361">
        <f t="shared" si="16"/>
        <v>0</v>
      </c>
      <c r="E382" s="361">
        <f t="shared" si="16"/>
        <v>0</v>
      </c>
      <c r="F382" s="361">
        <f t="shared" si="16"/>
        <v>0</v>
      </c>
      <c r="G382" s="361">
        <f t="shared" si="16"/>
        <v>0</v>
      </c>
      <c r="H382" s="361">
        <f t="shared" si="16"/>
        <v>0</v>
      </c>
      <c r="I382" s="361">
        <f t="shared" si="16"/>
        <v>0</v>
      </c>
    </row>
    <row r="383" spans="1:9" ht="26.25" customHeight="1" thickBot="1" x14ac:dyDescent="0.25">
      <c r="A383" s="88" t="s">
        <v>580</v>
      </c>
      <c r="B383" s="361">
        <f>B377-B381</f>
        <v>0</v>
      </c>
      <c r="C383" s="361">
        <f t="shared" ref="C383:I383" si="17">C377-C381</f>
        <v>0</v>
      </c>
      <c r="D383" s="361">
        <f t="shared" si="17"/>
        <v>0</v>
      </c>
      <c r="E383" s="361">
        <f t="shared" si="17"/>
        <v>0</v>
      </c>
      <c r="F383" s="361">
        <f t="shared" si="17"/>
        <v>0</v>
      </c>
      <c r="G383" s="361">
        <f t="shared" si="17"/>
        <v>0</v>
      </c>
      <c r="H383" s="361">
        <f t="shared" si="17"/>
        <v>0</v>
      </c>
      <c r="I383" s="361">
        <f t="shared" si="17"/>
        <v>0</v>
      </c>
    </row>
    <row r="384" spans="1:9" ht="26.25" customHeight="1" x14ac:dyDescent="0.2">
      <c r="A384" s="36"/>
      <c r="B384" s="423"/>
      <c r="C384" s="423"/>
      <c r="D384" s="423"/>
      <c r="E384" s="423"/>
      <c r="F384" s="423"/>
      <c r="G384" s="423"/>
      <c r="H384" s="423"/>
      <c r="I384" s="423"/>
    </row>
    <row r="386" spans="1:9" ht="15" x14ac:dyDescent="0.2">
      <c r="A386" s="495" t="s">
        <v>349</v>
      </c>
      <c r="B386" s="606"/>
      <c r="C386" s="606"/>
    </row>
    <row r="387" spans="1:9" ht="13.5" thickBot="1" x14ac:dyDescent="0.25">
      <c r="A387" s="321"/>
      <c r="B387" s="37"/>
      <c r="C387" s="37"/>
      <c r="E387" s="424"/>
      <c r="F387" s="424"/>
      <c r="G387" s="424"/>
      <c r="H387" s="424"/>
      <c r="I387" s="424"/>
    </row>
    <row r="388" spans="1:9" ht="13.5" thickBot="1" x14ac:dyDescent="0.25">
      <c r="A388" s="485" t="s">
        <v>137</v>
      </c>
      <c r="B388" s="526"/>
      <c r="C388" s="38" t="s">
        <v>192</v>
      </c>
      <c r="D388" s="23" t="s">
        <v>301</v>
      </c>
    </row>
    <row r="389" spans="1:9" x14ac:dyDescent="0.2">
      <c r="A389" s="617" t="s">
        <v>151</v>
      </c>
      <c r="B389" s="618"/>
      <c r="C389" s="99">
        <v>282561.77</v>
      </c>
      <c r="D389" s="99">
        <v>176511.33</v>
      </c>
      <c r="E389" s="424"/>
      <c r="F389" s="424"/>
      <c r="G389" s="424"/>
      <c r="H389" s="424"/>
      <c r="I389" s="424"/>
    </row>
    <row r="390" spans="1:9" x14ac:dyDescent="0.2">
      <c r="A390" s="545" t="s">
        <v>152</v>
      </c>
      <c r="B390" s="546"/>
      <c r="C390" s="425">
        <v>61115.21</v>
      </c>
      <c r="D390" s="425">
        <v>48337.25</v>
      </c>
      <c r="E390" s="426"/>
      <c r="F390" s="426"/>
      <c r="G390" s="426"/>
      <c r="H390" s="426"/>
      <c r="I390" s="426"/>
    </row>
    <row r="391" spans="1:9" x14ac:dyDescent="0.2">
      <c r="A391" s="545" t="s">
        <v>115</v>
      </c>
      <c r="B391" s="546"/>
      <c r="C391" s="425">
        <v>0</v>
      </c>
      <c r="D391" s="425">
        <v>0</v>
      </c>
      <c r="E391" s="427"/>
      <c r="F391" s="427"/>
      <c r="G391" s="427"/>
      <c r="H391" s="427"/>
      <c r="I391" s="427"/>
    </row>
    <row r="392" spans="1:9" x14ac:dyDescent="0.2">
      <c r="A392" s="545" t="s">
        <v>71</v>
      </c>
      <c r="B392" s="546"/>
      <c r="C392" s="428">
        <f>C393+C396+C397+C398+C399</f>
        <v>3814771.89</v>
      </c>
      <c r="D392" s="428">
        <f>D393+D396+D397+D398+D399</f>
        <v>4014382.12</v>
      </c>
    </row>
    <row r="393" spans="1:9" ht="27" customHeight="1" x14ac:dyDescent="0.2">
      <c r="A393" s="547" t="s">
        <v>294</v>
      </c>
      <c r="B393" s="548"/>
      <c r="C393" s="360">
        <f>C394-C395</f>
        <v>0</v>
      </c>
      <c r="D393" s="360">
        <f>D394-D395</f>
        <v>5512.5</v>
      </c>
    </row>
    <row r="394" spans="1:9" x14ac:dyDescent="0.2">
      <c r="A394" s="558" t="s">
        <v>202</v>
      </c>
      <c r="B394" s="559"/>
      <c r="C394" s="360">
        <v>268089.73</v>
      </c>
      <c r="D394" s="360">
        <v>410969.21</v>
      </c>
    </row>
    <row r="395" spans="1:9" ht="25.5" customHeight="1" x14ac:dyDescent="0.2">
      <c r="A395" s="558" t="s">
        <v>204</v>
      </c>
      <c r="B395" s="559"/>
      <c r="C395" s="360">
        <v>268089.73</v>
      </c>
      <c r="D395" s="360">
        <v>405456.71</v>
      </c>
    </row>
    <row r="396" spans="1:9" x14ac:dyDescent="0.2">
      <c r="A396" s="547" t="s">
        <v>72</v>
      </c>
      <c r="B396" s="548"/>
      <c r="C396" s="360">
        <v>90240</v>
      </c>
      <c r="D396" s="360">
        <v>0</v>
      </c>
    </row>
    <row r="397" spans="1:9" x14ac:dyDescent="0.2">
      <c r="A397" s="547" t="s">
        <v>153</v>
      </c>
      <c r="B397" s="548"/>
      <c r="C397" s="360">
        <v>1760476.11</v>
      </c>
      <c r="D397" s="360">
        <v>1044652.97</v>
      </c>
    </row>
    <row r="398" spans="1:9" x14ac:dyDescent="0.2">
      <c r="A398" s="547" t="s">
        <v>73</v>
      </c>
      <c r="B398" s="548"/>
      <c r="C398" s="360">
        <v>0</v>
      </c>
      <c r="D398" s="360">
        <v>0</v>
      </c>
    </row>
    <row r="399" spans="1:9" x14ac:dyDescent="0.2">
      <c r="A399" s="547" t="s">
        <v>87</v>
      </c>
      <c r="B399" s="548"/>
      <c r="C399" s="360">
        <v>1964055.78</v>
      </c>
      <c r="D399" s="360">
        <v>2964216.65</v>
      </c>
    </row>
    <row r="400" spans="1:9" ht="24.75" customHeight="1" thickBot="1" x14ac:dyDescent="0.25">
      <c r="A400" s="556" t="s">
        <v>74</v>
      </c>
      <c r="B400" s="557"/>
      <c r="C400" s="425">
        <v>0</v>
      </c>
      <c r="D400" s="425">
        <v>0</v>
      </c>
    </row>
    <row r="401" spans="1:4" ht="13.5" thickBot="1" x14ac:dyDescent="0.25">
      <c r="A401" s="560" t="s">
        <v>146</v>
      </c>
      <c r="B401" s="561"/>
      <c r="C401" s="361">
        <f>SUM(C389+C390+C391+C392+C400)</f>
        <v>4158448.87</v>
      </c>
      <c r="D401" s="361">
        <f>SUM(D389+D390+D391+D392+D400)</f>
        <v>4239230.7</v>
      </c>
    </row>
    <row r="404" spans="1:4" ht="15" x14ac:dyDescent="0.2">
      <c r="A404" s="429" t="s">
        <v>318</v>
      </c>
      <c r="B404" s="424"/>
      <c r="C404" s="424"/>
      <c r="D404" s="424"/>
    </row>
    <row r="405" spans="1:4" ht="14.25" thickBot="1" x14ac:dyDescent="0.3">
      <c r="A405" s="474" t="s">
        <v>571</v>
      </c>
      <c r="B405" s="476"/>
    </row>
    <row r="406" spans="1:4" ht="13.5" thickBot="1" x14ac:dyDescent="0.25">
      <c r="A406" s="430" t="s">
        <v>70</v>
      </c>
      <c r="B406" s="431"/>
      <c r="C406" s="431"/>
      <c r="D406" s="432"/>
    </row>
    <row r="407" spans="1:4" ht="13.5" thickBot="1" x14ac:dyDescent="0.25">
      <c r="A407" s="614" t="s">
        <v>192</v>
      </c>
      <c r="B407" s="615"/>
      <c r="C407" s="614" t="s">
        <v>301</v>
      </c>
      <c r="D407" s="615"/>
    </row>
    <row r="408" spans="1:4" ht="13.5" thickBot="1" x14ac:dyDescent="0.25">
      <c r="A408" s="602">
        <v>0</v>
      </c>
      <c r="B408" s="613"/>
      <c r="C408" s="602">
        <v>0</v>
      </c>
      <c r="D408" s="613"/>
    </row>
    <row r="411" spans="1:4" ht="15" x14ac:dyDescent="0.2">
      <c r="A411" s="495" t="s">
        <v>427</v>
      </c>
      <c r="B411" s="495"/>
      <c r="C411" s="495"/>
      <c r="D411" s="497"/>
    </row>
    <row r="412" spans="1:4" ht="14.25" customHeight="1" x14ac:dyDescent="0.2">
      <c r="A412" s="616" t="s">
        <v>277</v>
      </c>
      <c r="B412" s="616"/>
      <c r="C412" s="616"/>
    </row>
    <row r="413" spans="1:4" ht="14.25" thickBot="1" x14ac:dyDescent="0.3">
      <c r="A413" s="474" t="s">
        <v>571</v>
      </c>
      <c r="B413" s="476"/>
    </row>
    <row r="414" spans="1:4" ht="13.5" thickBot="1" x14ac:dyDescent="0.25">
      <c r="A414" s="594" t="s">
        <v>26</v>
      </c>
      <c r="B414" s="595"/>
      <c r="C414" s="30" t="s">
        <v>41</v>
      </c>
      <c r="D414" s="30" t="s">
        <v>581</v>
      </c>
    </row>
    <row r="415" spans="1:4" ht="28.15" customHeight="1" x14ac:dyDescent="0.2">
      <c r="A415" s="596" t="s">
        <v>425</v>
      </c>
      <c r="B415" s="597"/>
      <c r="C415" s="40">
        <v>0</v>
      </c>
      <c r="D415" s="41">
        <v>0</v>
      </c>
    </row>
    <row r="416" spans="1:4" x14ac:dyDescent="0.2">
      <c r="A416" s="590" t="s">
        <v>426</v>
      </c>
      <c r="B416" s="592"/>
      <c r="C416" s="42">
        <v>0</v>
      </c>
      <c r="D416" s="43">
        <v>0</v>
      </c>
    </row>
    <row r="417" spans="1:4" x14ac:dyDescent="0.2">
      <c r="A417" s="607" t="s">
        <v>46</v>
      </c>
      <c r="B417" s="608"/>
      <c r="C417" s="44">
        <v>0</v>
      </c>
      <c r="D417" s="45">
        <v>0</v>
      </c>
    </row>
    <row r="418" spans="1:4" x14ac:dyDescent="0.2">
      <c r="A418" s="609" t="s">
        <v>47</v>
      </c>
      <c r="B418" s="610"/>
      <c r="C418" s="42">
        <v>0</v>
      </c>
      <c r="D418" s="43">
        <v>0</v>
      </c>
    </row>
    <row r="419" spans="1:4" ht="13.5" customHeight="1" thickBot="1" x14ac:dyDescent="0.25">
      <c r="A419" s="611" t="s">
        <v>48</v>
      </c>
      <c r="B419" s="612"/>
      <c r="C419" s="46">
        <v>0</v>
      </c>
      <c r="D419" s="47">
        <v>0</v>
      </c>
    </row>
    <row r="423" spans="1:4" x14ac:dyDescent="0.2">
      <c r="A423" s="110" t="s">
        <v>375</v>
      </c>
      <c r="B423" s="110"/>
      <c r="C423" s="110"/>
    </row>
    <row r="424" spans="1:4" ht="13.5" thickBot="1" x14ac:dyDescent="0.25">
      <c r="A424" s="321"/>
      <c r="B424" s="321"/>
      <c r="C424" s="321"/>
    </row>
    <row r="425" spans="1:4" ht="26.25" thickBot="1" x14ac:dyDescent="0.25">
      <c r="A425" s="105"/>
      <c r="B425" s="38" t="s">
        <v>42</v>
      </c>
      <c r="C425" s="26" t="s">
        <v>108</v>
      </c>
    </row>
    <row r="426" spans="1:4" ht="13.5" thickBot="1" x14ac:dyDescent="0.25">
      <c r="A426" s="32" t="s">
        <v>125</v>
      </c>
      <c r="B426" s="433">
        <f>B427+B432</f>
        <v>0</v>
      </c>
      <c r="C426" s="433">
        <f>C427+C432</f>
        <v>0</v>
      </c>
    </row>
    <row r="427" spans="1:4" x14ac:dyDescent="0.2">
      <c r="A427" s="84" t="s">
        <v>335</v>
      </c>
      <c r="B427" s="84">
        <f>SUM(B429:B431)</f>
        <v>0</v>
      </c>
      <c r="C427" s="84">
        <f>SUM(C429:C431)</f>
        <v>0</v>
      </c>
    </row>
    <row r="428" spans="1:4" x14ac:dyDescent="0.2">
      <c r="A428" s="66" t="s">
        <v>140</v>
      </c>
      <c r="B428" s="66">
        <v>0</v>
      </c>
      <c r="C428" s="65">
        <v>0</v>
      </c>
    </row>
    <row r="429" spans="1:4" x14ac:dyDescent="0.2">
      <c r="A429" s="48"/>
      <c r="B429" s="66">
        <v>0</v>
      </c>
      <c r="C429" s="65">
        <v>0</v>
      </c>
    </row>
    <row r="430" spans="1:4" x14ac:dyDescent="0.2">
      <c r="A430" s="48"/>
      <c r="B430" s="66">
        <v>0</v>
      </c>
      <c r="C430" s="65">
        <v>0</v>
      </c>
    </row>
    <row r="431" spans="1:4" ht="13.5" thickBot="1" x14ac:dyDescent="0.25">
      <c r="A431" s="49"/>
      <c r="B431" s="434">
        <v>0</v>
      </c>
      <c r="C431" s="112">
        <v>0</v>
      </c>
    </row>
    <row r="432" spans="1:4" x14ac:dyDescent="0.2">
      <c r="A432" s="84" t="s">
        <v>336</v>
      </c>
      <c r="B432" s="84">
        <f>SUM(B434:B436)</f>
        <v>0</v>
      </c>
      <c r="C432" s="84">
        <f>SUM(C434:C436)</f>
        <v>0</v>
      </c>
    </row>
    <row r="433" spans="1:3" x14ac:dyDescent="0.2">
      <c r="A433" s="66" t="s">
        <v>140</v>
      </c>
      <c r="B433" s="401">
        <v>0</v>
      </c>
      <c r="C433" s="106">
        <v>0</v>
      </c>
    </row>
    <row r="434" spans="1:3" x14ac:dyDescent="0.2">
      <c r="A434" s="50"/>
      <c r="B434" s="401">
        <v>0</v>
      </c>
      <c r="C434" s="106">
        <v>0</v>
      </c>
    </row>
    <row r="435" spans="1:3" x14ac:dyDescent="0.2">
      <c r="A435" s="50"/>
      <c r="B435" s="66">
        <v>0</v>
      </c>
      <c r="C435" s="65">
        <v>0</v>
      </c>
    </row>
    <row r="436" spans="1:3" ht="13.5" thickBot="1" x14ac:dyDescent="0.25">
      <c r="A436" s="51"/>
      <c r="B436" s="434">
        <v>0</v>
      </c>
      <c r="C436" s="112">
        <v>0</v>
      </c>
    </row>
    <row r="437" spans="1:3" ht="13.5" thickBot="1" x14ac:dyDescent="0.25">
      <c r="A437" s="32" t="s">
        <v>126</v>
      </c>
      <c r="B437" s="433">
        <f>B438+B443</f>
        <v>2028075.31</v>
      </c>
      <c r="C437" s="433">
        <f>C438+C443</f>
        <v>1130170.98</v>
      </c>
    </row>
    <row r="438" spans="1:3" x14ac:dyDescent="0.2">
      <c r="A438" s="85" t="s">
        <v>335</v>
      </c>
      <c r="B438" s="401">
        <f>SUM(B440:B442)</f>
        <v>0</v>
      </c>
      <c r="C438" s="401">
        <f>SUM(C440:C442)</f>
        <v>0</v>
      </c>
    </row>
    <row r="439" spans="1:3" x14ac:dyDescent="0.2">
      <c r="A439" s="67" t="s">
        <v>140</v>
      </c>
      <c r="B439" s="66">
        <v>0</v>
      </c>
      <c r="C439" s="65">
        <v>0</v>
      </c>
    </row>
    <row r="440" spans="1:3" x14ac:dyDescent="0.2">
      <c r="A440" s="50"/>
      <c r="B440" s="66">
        <v>0</v>
      </c>
      <c r="C440" s="65">
        <v>0</v>
      </c>
    </row>
    <row r="441" spans="1:3" x14ac:dyDescent="0.2">
      <c r="A441" s="50"/>
      <c r="B441" s="66">
        <v>0</v>
      </c>
      <c r="C441" s="65">
        <v>0</v>
      </c>
    </row>
    <row r="442" spans="1:3" ht="13.5" thickBot="1" x14ac:dyDescent="0.25">
      <c r="A442" s="51"/>
      <c r="B442" s="434">
        <v>0</v>
      </c>
      <c r="C442" s="112">
        <v>0</v>
      </c>
    </row>
    <row r="443" spans="1:3" x14ac:dyDescent="0.2">
      <c r="A443" s="86" t="s">
        <v>336</v>
      </c>
      <c r="B443" s="332">
        <f>SUM(B444:B448)</f>
        <v>2028075.31</v>
      </c>
      <c r="C443" s="332">
        <f>SUM(C446:C448)</f>
        <v>1130170.98</v>
      </c>
    </row>
    <row r="444" spans="1:3" x14ac:dyDescent="0.2">
      <c r="A444" s="67" t="s">
        <v>140</v>
      </c>
      <c r="B444" s="435">
        <v>0</v>
      </c>
      <c r="C444" s="66">
        <v>0</v>
      </c>
    </row>
    <row r="445" spans="1:3" ht="36" customHeight="1" x14ac:dyDescent="0.2">
      <c r="A445" s="101" t="s">
        <v>449</v>
      </c>
      <c r="B445" s="435">
        <v>4880.79</v>
      </c>
      <c r="C445" s="66">
        <v>0</v>
      </c>
    </row>
    <row r="446" spans="1:3" ht="38.25" x14ac:dyDescent="0.2">
      <c r="A446" s="101" t="s">
        <v>450</v>
      </c>
      <c r="B446" s="435">
        <v>1885306.43</v>
      </c>
      <c r="C446" s="66">
        <v>1126030.32</v>
      </c>
    </row>
    <row r="447" spans="1:3" x14ac:dyDescent="0.2">
      <c r="A447" s="52" t="s">
        <v>451</v>
      </c>
      <c r="B447" s="435">
        <v>3248.09</v>
      </c>
      <c r="C447" s="66">
        <v>4140.66</v>
      </c>
    </row>
    <row r="448" spans="1:3" ht="13.5" thickBot="1" x14ac:dyDescent="0.25">
      <c r="A448" s="101" t="s">
        <v>452</v>
      </c>
      <c r="B448" s="436">
        <v>134640</v>
      </c>
      <c r="C448" s="437">
        <v>0</v>
      </c>
    </row>
    <row r="449" spans="1:9" x14ac:dyDescent="0.2">
      <c r="A449" s="110"/>
      <c r="B449" s="110"/>
      <c r="C449" s="110"/>
    </row>
    <row r="450" spans="1:9" x14ac:dyDescent="0.2">
      <c r="A450" s="110"/>
      <c r="B450" s="110"/>
      <c r="C450" s="110"/>
    </row>
    <row r="451" spans="1:9" ht="43.5" customHeight="1" x14ac:dyDescent="0.2">
      <c r="A451" s="747" t="s">
        <v>420</v>
      </c>
      <c r="B451" s="747"/>
      <c r="C451" s="747"/>
      <c r="D451" s="747"/>
      <c r="E451" s="753"/>
      <c r="F451" s="753"/>
      <c r="G451" s="753"/>
      <c r="H451" s="753"/>
      <c r="I451" s="753"/>
    </row>
    <row r="452" spans="1:9" ht="14.25" thickBot="1" x14ac:dyDescent="0.3">
      <c r="A452" s="474" t="s">
        <v>571</v>
      </c>
      <c r="B452" s="475"/>
      <c r="C452" s="36"/>
      <c r="D452" s="36"/>
      <c r="E452" s="6"/>
      <c r="F452" s="6"/>
      <c r="G452" s="6"/>
      <c r="H452" s="6"/>
      <c r="I452" s="6"/>
    </row>
    <row r="453" spans="1:9" ht="55.5" customHeight="1" thickBot="1" x14ac:dyDescent="0.25">
      <c r="A453" s="654" t="s">
        <v>446</v>
      </c>
      <c r="B453" s="758"/>
      <c r="C453" s="758"/>
      <c r="D453" s="758"/>
      <c r="E453" s="655"/>
    </row>
    <row r="454" spans="1:9" ht="24.75" customHeight="1" thickBot="1" x14ac:dyDescent="0.25">
      <c r="A454" s="598" t="s">
        <v>192</v>
      </c>
      <c r="B454" s="599"/>
      <c r="C454" s="600" t="s">
        <v>193</v>
      </c>
      <c r="D454" s="601"/>
      <c r="E454" s="439" t="s">
        <v>162</v>
      </c>
    </row>
    <row r="455" spans="1:9" ht="20.25" customHeight="1" thickBot="1" x14ac:dyDescent="0.25">
      <c r="A455" s="602">
        <v>0</v>
      </c>
      <c r="B455" s="603"/>
      <c r="C455" s="604">
        <v>0</v>
      </c>
      <c r="D455" s="605"/>
      <c r="E455" s="440"/>
    </row>
    <row r="456" spans="1:9" x14ac:dyDescent="0.2">
      <c r="A456" s="110"/>
      <c r="B456" s="110"/>
      <c r="C456" s="110"/>
    </row>
    <row r="457" spans="1:9" x14ac:dyDescent="0.2">
      <c r="A457" s="110"/>
      <c r="B457" s="110"/>
      <c r="C457" s="110"/>
    </row>
    <row r="458" spans="1:9" x14ac:dyDescent="0.2">
      <c r="A458" s="110" t="s">
        <v>382</v>
      </c>
      <c r="B458" s="110"/>
      <c r="C458" s="110"/>
    </row>
    <row r="459" spans="1:9" x14ac:dyDescent="0.2">
      <c r="A459" s="549" t="s">
        <v>366</v>
      </c>
      <c r="B459" s="549"/>
      <c r="C459" s="549"/>
    </row>
    <row r="460" spans="1:9" ht="13.5" thickBot="1" x14ac:dyDescent="0.25">
      <c r="A460" s="110"/>
      <c r="B460" s="110"/>
      <c r="C460" s="110"/>
    </row>
    <row r="461" spans="1:9" ht="26.25" thickBot="1" x14ac:dyDescent="0.25">
      <c r="A461" s="565" t="s">
        <v>407</v>
      </c>
      <c r="B461" s="566"/>
      <c r="C461" s="566"/>
      <c r="D461" s="567"/>
      <c r="E461" s="38" t="s">
        <v>42</v>
      </c>
      <c r="F461" s="26" t="s">
        <v>108</v>
      </c>
      <c r="G461" s="53"/>
    </row>
    <row r="462" spans="1:9" ht="14.25" customHeight="1" thickBot="1" x14ac:dyDescent="0.25">
      <c r="A462" s="520" t="s">
        <v>419</v>
      </c>
      <c r="B462" s="722"/>
      <c r="C462" s="722"/>
      <c r="D462" s="723"/>
      <c r="E462" s="433">
        <f>SUM(E463:E470)</f>
        <v>12129537.260000002</v>
      </c>
      <c r="F462" s="433">
        <f>SUM(F463:F470)</f>
        <v>14742008.93</v>
      </c>
      <c r="G462" s="397"/>
    </row>
    <row r="463" spans="1:9" x14ac:dyDescent="0.2">
      <c r="A463" s="553" t="s">
        <v>213</v>
      </c>
      <c r="B463" s="554"/>
      <c r="C463" s="554"/>
      <c r="D463" s="555"/>
      <c r="E463" s="401">
        <v>1956462.05</v>
      </c>
      <c r="F463" s="106">
        <v>2028181.86</v>
      </c>
      <c r="G463" s="321"/>
    </row>
    <row r="464" spans="1:9" x14ac:dyDescent="0.2">
      <c r="A464" s="543" t="s">
        <v>214</v>
      </c>
      <c r="B464" s="571"/>
      <c r="C464" s="571"/>
      <c r="D464" s="544"/>
      <c r="E464" s="66">
        <v>9672159.7200000007</v>
      </c>
      <c r="F464" s="65">
        <v>12177492.99</v>
      </c>
      <c r="G464" s="321"/>
    </row>
    <row r="465" spans="1:7" x14ac:dyDescent="0.2">
      <c r="A465" s="543" t="s">
        <v>215</v>
      </c>
      <c r="B465" s="571"/>
      <c r="C465" s="571"/>
      <c r="D465" s="544"/>
      <c r="E465" s="66">
        <v>106041.24</v>
      </c>
      <c r="F465" s="65">
        <v>193977.64</v>
      </c>
      <c r="G465" s="321"/>
    </row>
    <row r="466" spans="1:7" x14ac:dyDescent="0.2">
      <c r="A466" s="543" t="s">
        <v>216</v>
      </c>
      <c r="B466" s="571"/>
      <c r="C466" s="571"/>
      <c r="D466" s="544"/>
      <c r="E466" s="66">
        <v>0</v>
      </c>
      <c r="F466" s="65">
        <v>0</v>
      </c>
      <c r="G466" s="321"/>
    </row>
    <row r="467" spans="1:7" x14ac:dyDescent="0.2">
      <c r="A467" s="543" t="s">
        <v>217</v>
      </c>
      <c r="B467" s="571"/>
      <c r="C467" s="571"/>
      <c r="D467" s="544"/>
      <c r="E467" s="66">
        <v>26681.59</v>
      </c>
      <c r="F467" s="65">
        <v>33582.97</v>
      </c>
      <c r="G467" s="321"/>
    </row>
    <row r="468" spans="1:7" ht="24.75" customHeight="1" x14ac:dyDescent="0.2">
      <c r="A468" s="507" t="s">
        <v>218</v>
      </c>
      <c r="B468" s="563"/>
      <c r="C468" s="563"/>
      <c r="D468" s="508"/>
      <c r="E468" s="66">
        <v>0</v>
      </c>
      <c r="F468" s="65">
        <v>0</v>
      </c>
      <c r="G468" s="321"/>
    </row>
    <row r="469" spans="1:7" x14ac:dyDescent="0.2">
      <c r="A469" s="507" t="s">
        <v>219</v>
      </c>
      <c r="B469" s="563"/>
      <c r="C469" s="563"/>
      <c r="D469" s="508"/>
      <c r="E469" s="66">
        <v>41736.83</v>
      </c>
      <c r="F469" s="65">
        <v>122171.94</v>
      </c>
      <c r="G469" s="321"/>
    </row>
    <row r="470" spans="1:7" ht="13.5" thickBot="1" x14ac:dyDescent="0.25">
      <c r="A470" s="500" t="s">
        <v>220</v>
      </c>
      <c r="B470" s="593"/>
      <c r="C470" s="593"/>
      <c r="D470" s="501"/>
      <c r="E470" s="441">
        <v>326455.83</v>
      </c>
      <c r="F470" s="442">
        <v>186601.53000000003</v>
      </c>
      <c r="G470" s="321"/>
    </row>
    <row r="471" spans="1:7" ht="13.5" thickBot="1" x14ac:dyDescent="0.25">
      <c r="A471" s="520" t="s">
        <v>319</v>
      </c>
      <c r="B471" s="722"/>
      <c r="C471" s="722"/>
      <c r="D471" s="723"/>
      <c r="E471" s="443">
        <v>0</v>
      </c>
      <c r="F471" s="108">
        <v>0</v>
      </c>
      <c r="G471" s="388"/>
    </row>
    <row r="472" spans="1:7" ht="13.5" thickBot="1" x14ac:dyDescent="0.25">
      <c r="A472" s="581" t="s">
        <v>320</v>
      </c>
      <c r="B472" s="582"/>
      <c r="C472" s="582"/>
      <c r="D472" s="583"/>
      <c r="E472" s="444">
        <v>0</v>
      </c>
      <c r="F472" s="445">
        <v>0</v>
      </c>
      <c r="G472" s="388"/>
    </row>
    <row r="473" spans="1:7" ht="13.5" thickBot="1" x14ac:dyDescent="0.25">
      <c r="A473" s="581" t="s">
        <v>321</v>
      </c>
      <c r="B473" s="582"/>
      <c r="C473" s="582"/>
      <c r="D473" s="583"/>
      <c r="E473" s="443">
        <v>0</v>
      </c>
      <c r="F473" s="108">
        <v>0</v>
      </c>
      <c r="G473" s="388"/>
    </row>
    <row r="474" spans="1:7" ht="13.5" thickBot="1" x14ac:dyDescent="0.25">
      <c r="A474" s="581" t="s">
        <v>389</v>
      </c>
      <c r="B474" s="582"/>
      <c r="C474" s="582"/>
      <c r="D474" s="583"/>
      <c r="E474" s="443">
        <v>0</v>
      </c>
      <c r="F474" s="108">
        <v>0</v>
      </c>
      <c r="G474" s="388"/>
    </row>
    <row r="475" spans="1:7" ht="13.5" thickBot="1" x14ac:dyDescent="0.25">
      <c r="A475" s="581" t="s">
        <v>322</v>
      </c>
      <c r="B475" s="582"/>
      <c r="C475" s="582"/>
      <c r="D475" s="583"/>
      <c r="E475" s="433">
        <f>E476+E484+E487+E490</f>
        <v>9068227.4399999995</v>
      </c>
      <c r="F475" s="433">
        <f>SUM(F476+F484+F487+F490)</f>
        <v>705161.99</v>
      </c>
      <c r="G475" s="397"/>
    </row>
    <row r="476" spans="1:7" x14ac:dyDescent="0.2">
      <c r="A476" s="553" t="s">
        <v>79</v>
      </c>
      <c r="B476" s="554"/>
      <c r="C476" s="554"/>
      <c r="D476" s="555"/>
      <c r="E476" s="368">
        <f>SUM(E477:E483)</f>
        <v>0</v>
      </c>
      <c r="F476" s="368">
        <f>SUM(F477:F483)</f>
        <v>0</v>
      </c>
    </row>
    <row r="477" spans="1:7" x14ac:dyDescent="0.2">
      <c r="A477" s="724" t="s">
        <v>80</v>
      </c>
      <c r="B477" s="725"/>
      <c r="C477" s="725"/>
      <c r="D477" s="726"/>
      <c r="E477" s="48">
        <v>0</v>
      </c>
      <c r="F477" s="446">
        <v>0</v>
      </c>
      <c r="G477" s="447"/>
    </row>
    <row r="478" spans="1:7" x14ac:dyDescent="0.2">
      <c r="A478" s="724" t="s">
        <v>81</v>
      </c>
      <c r="B478" s="725"/>
      <c r="C478" s="725"/>
      <c r="D478" s="726"/>
      <c r="E478" s="48">
        <v>0</v>
      </c>
      <c r="F478" s="446">
        <v>0</v>
      </c>
      <c r="G478" s="447"/>
    </row>
    <row r="479" spans="1:7" x14ac:dyDescent="0.2">
      <c r="A479" s="724" t="s">
        <v>82</v>
      </c>
      <c r="B479" s="725"/>
      <c r="C479" s="725"/>
      <c r="D479" s="726"/>
      <c r="E479" s="48">
        <v>0</v>
      </c>
      <c r="F479" s="446">
        <v>0</v>
      </c>
      <c r="G479" s="447"/>
    </row>
    <row r="480" spans="1:7" x14ac:dyDescent="0.2">
      <c r="A480" s="724" t="s">
        <v>221</v>
      </c>
      <c r="B480" s="725"/>
      <c r="C480" s="725"/>
      <c r="D480" s="726"/>
      <c r="E480" s="48">
        <v>0</v>
      </c>
      <c r="F480" s="446">
        <v>0</v>
      </c>
      <c r="G480" s="447"/>
    </row>
    <row r="481" spans="1:7" x14ac:dyDescent="0.2">
      <c r="A481" s="724" t="s">
        <v>86</v>
      </c>
      <c r="B481" s="725"/>
      <c r="C481" s="725"/>
      <c r="D481" s="726"/>
      <c r="E481" s="48">
        <v>0</v>
      </c>
      <c r="F481" s="446">
        <v>0</v>
      </c>
      <c r="G481" s="447"/>
    </row>
    <row r="482" spans="1:7" x14ac:dyDescent="0.2">
      <c r="A482" s="724" t="s">
        <v>222</v>
      </c>
      <c r="B482" s="725"/>
      <c r="C482" s="725"/>
      <c r="D482" s="726"/>
      <c r="E482" s="48">
        <v>0</v>
      </c>
      <c r="F482" s="446">
        <v>0</v>
      </c>
      <c r="G482" s="447"/>
    </row>
    <row r="483" spans="1:7" x14ac:dyDescent="0.2">
      <c r="A483" s="724" t="s">
        <v>87</v>
      </c>
      <c r="B483" s="725"/>
      <c r="C483" s="725"/>
      <c r="D483" s="726"/>
      <c r="E483" s="48">
        <v>0</v>
      </c>
      <c r="F483" s="446">
        <v>0</v>
      </c>
      <c r="G483" s="447"/>
    </row>
    <row r="484" spans="1:7" x14ac:dyDescent="0.2">
      <c r="A484" s="507" t="s">
        <v>88</v>
      </c>
      <c r="B484" s="563"/>
      <c r="C484" s="563"/>
      <c r="D484" s="508"/>
      <c r="E484" s="304">
        <f>SUM(E485:E486)</f>
        <v>0</v>
      </c>
      <c r="F484" s="304">
        <f>SUM(F485:F486)</f>
        <v>0</v>
      </c>
    </row>
    <row r="485" spans="1:7" x14ac:dyDescent="0.2">
      <c r="A485" s="724" t="s">
        <v>89</v>
      </c>
      <c r="B485" s="725"/>
      <c r="C485" s="725"/>
      <c r="D485" s="726"/>
      <c r="E485" s="48">
        <v>0</v>
      </c>
      <c r="F485" s="446">
        <v>0</v>
      </c>
      <c r="G485" s="447"/>
    </row>
    <row r="486" spans="1:7" x14ac:dyDescent="0.2">
      <c r="A486" s="724" t="s">
        <v>90</v>
      </c>
      <c r="B486" s="725"/>
      <c r="C486" s="725"/>
      <c r="D486" s="726"/>
      <c r="E486" s="48">
        <v>0</v>
      </c>
      <c r="F486" s="446">
        <v>0</v>
      </c>
      <c r="G486" s="447"/>
    </row>
    <row r="487" spans="1:7" x14ac:dyDescent="0.2">
      <c r="A487" s="543" t="s">
        <v>91</v>
      </c>
      <c r="B487" s="571"/>
      <c r="C487" s="571"/>
      <c r="D487" s="544"/>
      <c r="E487" s="304">
        <f>SUM(E488:E489)</f>
        <v>0</v>
      </c>
      <c r="F487" s="304">
        <f>SUM(F488:F489)</f>
        <v>0</v>
      </c>
    </row>
    <row r="488" spans="1:7" x14ac:dyDescent="0.2">
      <c r="A488" s="724" t="s">
        <v>92</v>
      </c>
      <c r="B488" s="725"/>
      <c r="C488" s="725"/>
      <c r="D488" s="726"/>
      <c r="E488" s="48">
        <v>0</v>
      </c>
      <c r="F488" s="446">
        <v>0</v>
      </c>
      <c r="G488" s="447"/>
    </row>
    <row r="489" spans="1:7" x14ac:dyDescent="0.2">
      <c r="A489" s="724" t="s">
        <v>93</v>
      </c>
      <c r="B489" s="725"/>
      <c r="C489" s="725"/>
      <c r="D489" s="726"/>
      <c r="E489" s="48">
        <v>0</v>
      </c>
      <c r="F489" s="446">
        <v>0</v>
      </c>
      <c r="G489" s="447"/>
    </row>
    <row r="490" spans="1:7" x14ac:dyDescent="0.2">
      <c r="A490" s="543" t="s">
        <v>94</v>
      </c>
      <c r="B490" s="571"/>
      <c r="C490" s="571"/>
      <c r="D490" s="544"/>
      <c r="E490" s="304">
        <f>SUM(E491:E504)</f>
        <v>9068227.4399999995</v>
      </c>
      <c r="F490" s="304">
        <f>SUM(F491:F504)</f>
        <v>705161.99</v>
      </c>
    </row>
    <row r="491" spans="1:7" x14ac:dyDescent="0.2">
      <c r="A491" s="724" t="s">
        <v>95</v>
      </c>
      <c r="B491" s="725"/>
      <c r="C491" s="725"/>
      <c r="D491" s="726"/>
      <c r="E491" s="66">
        <v>8516071.8100000005</v>
      </c>
      <c r="F491" s="65">
        <v>120605.28</v>
      </c>
      <c r="G491" s="321"/>
    </row>
    <row r="492" spans="1:7" x14ac:dyDescent="0.2">
      <c r="A492" s="724" t="s">
        <v>96</v>
      </c>
      <c r="B492" s="725"/>
      <c r="C492" s="725"/>
      <c r="D492" s="726"/>
      <c r="E492" s="66">
        <v>0</v>
      </c>
      <c r="F492" s="65">
        <v>0</v>
      </c>
      <c r="G492" s="321"/>
    </row>
    <row r="493" spans="1:7" x14ac:dyDescent="0.2">
      <c r="A493" s="724" t="s">
        <v>421</v>
      </c>
      <c r="B493" s="725"/>
      <c r="C493" s="725"/>
      <c r="D493" s="726"/>
      <c r="E493" s="66">
        <v>0</v>
      </c>
      <c r="F493" s="65">
        <v>0</v>
      </c>
      <c r="G493" s="388"/>
    </row>
    <row r="494" spans="1:7" x14ac:dyDescent="0.2">
      <c r="A494" s="724" t="s">
        <v>97</v>
      </c>
      <c r="B494" s="725"/>
      <c r="C494" s="725"/>
      <c r="D494" s="726"/>
      <c r="E494" s="66">
        <v>0</v>
      </c>
      <c r="F494" s="65">
        <v>0</v>
      </c>
      <c r="G494" s="321"/>
    </row>
    <row r="495" spans="1:7" x14ac:dyDescent="0.2">
      <c r="A495" s="724" t="s">
        <v>223</v>
      </c>
      <c r="B495" s="725"/>
      <c r="C495" s="725"/>
      <c r="D495" s="726"/>
      <c r="E495" s="66">
        <v>0</v>
      </c>
      <c r="F495" s="65">
        <v>0</v>
      </c>
      <c r="G495" s="321"/>
    </row>
    <row r="496" spans="1:7" x14ac:dyDescent="0.2">
      <c r="A496" s="724" t="s">
        <v>224</v>
      </c>
      <c r="B496" s="725"/>
      <c r="C496" s="725"/>
      <c r="D496" s="726"/>
      <c r="E496" s="66">
        <v>0</v>
      </c>
      <c r="F496" s="65">
        <v>0</v>
      </c>
      <c r="G496" s="321"/>
    </row>
    <row r="497" spans="1:9" x14ac:dyDescent="0.2">
      <c r="A497" s="724" t="s">
        <v>99</v>
      </c>
      <c r="B497" s="725"/>
      <c r="C497" s="725"/>
      <c r="D497" s="726"/>
      <c r="E497" s="66">
        <v>0</v>
      </c>
      <c r="F497" s="65">
        <v>0</v>
      </c>
      <c r="G497" s="321"/>
    </row>
    <row r="498" spans="1:9" x14ac:dyDescent="0.2">
      <c r="A498" s="724" t="s">
        <v>100</v>
      </c>
      <c r="B498" s="725"/>
      <c r="C498" s="725"/>
      <c r="D498" s="726"/>
      <c r="E498" s="66">
        <v>0</v>
      </c>
      <c r="F498" s="65">
        <v>0</v>
      </c>
      <c r="G498" s="321"/>
    </row>
    <row r="499" spans="1:9" x14ac:dyDescent="0.2">
      <c r="A499" s="724" t="s">
        <v>101</v>
      </c>
      <c r="B499" s="725"/>
      <c r="C499" s="725"/>
      <c r="D499" s="726"/>
      <c r="E499" s="66">
        <v>0</v>
      </c>
      <c r="F499" s="65">
        <v>0</v>
      </c>
      <c r="G499" s="321"/>
    </row>
    <row r="500" spans="1:9" x14ac:dyDescent="0.2">
      <c r="A500" s="732" t="s">
        <v>102</v>
      </c>
      <c r="B500" s="733"/>
      <c r="C500" s="733"/>
      <c r="D500" s="734"/>
      <c r="E500" s="66">
        <v>499311.79</v>
      </c>
      <c r="F500" s="65">
        <v>533393.12</v>
      </c>
      <c r="G500" s="321"/>
    </row>
    <row r="501" spans="1:9" x14ac:dyDescent="0.2">
      <c r="A501" s="732" t="s">
        <v>225</v>
      </c>
      <c r="B501" s="733"/>
      <c r="C501" s="733"/>
      <c r="D501" s="734"/>
      <c r="E501" s="66">
        <v>0</v>
      </c>
      <c r="F501" s="65">
        <v>0</v>
      </c>
      <c r="G501" s="321"/>
    </row>
    <row r="502" spans="1:9" x14ac:dyDescent="0.2">
      <c r="A502" s="732" t="s">
        <v>226</v>
      </c>
      <c r="B502" s="733"/>
      <c r="C502" s="733"/>
      <c r="D502" s="734"/>
      <c r="E502" s="66">
        <v>0</v>
      </c>
      <c r="F502" s="65">
        <v>0</v>
      </c>
      <c r="G502" s="321"/>
    </row>
    <row r="503" spans="1:9" x14ac:dyDescent="0.2">
      <c r="A503" s="735" t="s">
        <v>13</v>
      </c>
      <c r="B503" s="736"/>
      <c r="C503" s="736"/>
      <c r="D503" s="737"/>
      <c r="E503" s="66">
        <v>0</v>
      </c>
      <c r="F503" s="65">
        <v>0</v>
      </c>
      <c r="G503" s="321"/>
    </row>
    <row r="504" spans="1:9" ht="15.75" customHeight="1" thickBot="1" x14ac:dyDescent="0.25">
      <c r="A504" s="780" t="s">
        <v>437</v>
      </c>
      <c r="B504" s="781"/>
      <c r="C504" s="781"/>
      <c r="D504" s="782"/>
      <c r="E504" s="66">
        <v>52843.839999999997</v>
      </c>
      <c r="F504" s="65">
        <v>51163.59</v>
      </c>
      <c r="G504" s="321"/>
      <c r="I504" s="388"/>
    </row>
    <row r="505" spans="1:9" ht="13.5" thickBot="1" x14ac:dyDescent="0.25">
      <c r="A505" s="777" t="s">
        <v>323</v>
      </c>
      <c r="B505" s="778"/>
      <c r="C505" s="778"/>
      <c r="D505" s="779"/>
      <c r="E505" s="404">
        <f>SUM(E462+E471+E472+E473+E474+E475)</f>
        <v>21197764.700000003</v>
      </c>
      <c r="F505" s="404">
        <f>SUM(F462+F471+F472+F473+F474+F475)</f>
        <v>15447170.92</v>
      </c>
      <c r="G505" s="397"/>
    </row>
    <row r="508" spans="1:9" x14ac:dyDescent="0.2">
      <c r="A508" s="511" t="s">
        <v>367</v>
      </c>
      <c r="B508" s="530"/>
      <c r="C508" s="530"/>
      <c r="D508" s="530"/>
    </row>
    <row r="509" spans="1:9" ht="13.5" thickBot="1" x14ac:dyDescent="0.25">
      <c r="A509" s="110"/>
      <c r="B509" s="110"/>
      <c r="C509" s="1"/>
    </row>
    <row r="510" spans="1:9" x14ac:dyDescent="0.2">
      <c r="A510" s="663" t="s">
        <v>176</v>
      </c>
      <c r="B510" s="665"/>
      <c r="C510" s="676" t="s">
        <v>42</v>
      </c>
      <c r="D510" s="676" t="s">
        <v>108</v>
      </c>
    </row>
    <row r="511" spans="1:9" ht="13.5" thickBot="1" x14ac:dyDescent="0.25">
      <c r="A511" s="770"/>
      <c r="B511" s="771"/>
      <c r="C511" s="731"/>
      <c r="D511" s="754"/>
    </row>
    <row r="512" spans="1:9" x14ac:dyDescent="0.2">
      <c r="A512" s="729" t="s">
        <v>234</v>
      </c>
      <c r="B512" s="730"/>
      <c r="C512" s="401">
        <v>2705552.77</v>
      </c>
      <c r="D512" s="106">
        <v>2731087.96</v>
      </c>
    </row>
    <row r="513" spans="1:6" x14ac:dyDescent="0.2">
      <c r="A513" s="523" t="s">
        <v>235</v>
      </c>
      <c r="B513" s="524"/>
      <c r="C513" s="66">
        <v>0</v>
      </c>
      <c r="D513" s="65">
        <v>0</v>
      </c>
    </row>
    <row r="514" spans="1:6" x14ac:dyDescent="0.2">
      <c r="A514" s="523" t="s">
        <v>236</v>
      </c>
      <c r="B514" s="524"/>
      <c r="C514" s="66">
        <v>7792440.2300000004</v>
      </c>
      <c r="D514" s="65">
        <v>9363445.8000000007</v>
      </c>
    </row>
    <row r="515" spans="1:6" ht="30" customHeight="1" x14ac:dyDescent="0.2">
      <c r="A515" s="547" t="s">
        <v>237</v>
      </c>
      <c r="B515" s="548"/>
      <c r="C515" s="66">
        <v>0</v>
      </c>
      <c r="D515" s="65">
        <v>0</v>
      </c>
    </row>
    <row r="516" spans="1:6" ht="43.9" customHeight="1" x14ac:dyDescent="0.2">
      <c r="A516" s="547" t="s">
        <v>390</v>
      </c>
      <c r="B516" s="548"/>
      <c r="C516" s="66">
        <v>0</v>
      </c>
      <c r="D516" s="65">
        <v>0</v>
      </c>
    </row>
    <row r="517" spans="1:6" ht="27" customHeight="1" x14ac:dyDescent="0.2">
      <c r="A517" s="547" t="s">
        <v>324</v>
      </c>
      <c r="B517" s="548"/>
      <c r="C517" s="66">
        <v>24736.71</v>
      </c>
      <c r="D517" s="65">
        <v>25333.55</v>
      </c>
    </row>
    <row r="518" spans="1:6" x14ac:dyDescent="0.2">
      <c r="A518" s="547" t="s">
        <v>238</v>
      </c>
      <c r="B518" s="548"/>
      <c r="C518" s="66">
        <v>0</v>
      </c>
      <c r="D518" s="65">
        <v>0</v>
      </c>
      <c r="E518" s="388"/>
    </row>
    <row r="519" spans="1:6" ht="28.9" customHeight="1" x14ac:dyDescent="0.2">
      <c r="A519" s="547" t="s">
        <v>239</v>
      </c>
      <c r="B519" s="548"/>
      <c r="C519" s="66">
        <v>121804.56</v>
      </c>
      <c r="D519" s="65">
        <v>331873.21000000002</v>
      </c>
    </row>
    <row r="520" spans="1:6" ht="35.450000000000003" customHeight="1" x14ac:dyDescent="0.2">
      <c r="A520" s="547" t="s">
        <v>240</v>
      </c>
      <c r="B520" s="548"/>
      <c r="C520" s="83">
        <v>0</v>
      </c>
      <c r="D520" s="65">
        <v>0</v>
      </c>
    </row>
    <row r="521" spans="1:6" ht="13.5" thickBot="1" x14ac:dyDescent="0.25">
      <c r="A521" s="643" t="s">
        <v>37</v>
      </c>
      <c r="B521" s="644"/>
      <c r="C521" s="448">
        <v>0</v>
      </c>
      <c r="D521" s="449">
        <v>0</v>
      </c>
    </row>
    <row r="522" spans="1:6" ht="13.5" thickBot="1" x14ac:dyDescent="0.25">
      <c r="A522" s="539" t="s">
        <v>167</v>
      </c>
      <c r="B522" s="540"/>
      <c r="C522" s="404">
        <f>SUM(C512:C521)</f>
        <v>10644534.270000001</v>
      </c>
      <c r="D522" s="404">
        <f>SUM(D512:D521)</f>
        <v>12451740.520000003</v>
      </c>
    </row>
    <row r="525" spans="1:6" x14ac:dyDescent="0.2">
      <c r="A525" s="549" t="s">
        <v>368</v>
      </c>
      <c r="B525" s="549"/>
      <c r="C525" s="549"/>
    </row>
    <row r="526" spans="1:6" ht="7.9" customHeight="1" thickBot="1" x14ac:dyDescent="0.25">
      <c r="A526" s="110"/>
      <c r="B526" s="110"/>
      <c r="C526" s="110"/>
    </row>
    <row r="527" spans="1:6" ht="26.25" thickBot="1" x14ac:dyDescent="0.25">
      <c r="A527" s="772" t="s">
        <v>186</v>
      </c>
      <c r="B527" s="773"/>
      <c r="C527" s="773"/>
      <c r="D527" s="774"/>
      <c r="E527" s="38" t="s">
        <v>42</v>
      </c>
      <c r="F527" s="26" t="s">
        <v>108</v>
      </c>
    </row>
    <row r="528" spans="1:6" ht="13.5" thickBot="1" x14ac:dyDescent="0.25">
      <c r="A528" s="520" t="s">
        <v>391</v>
      </c>
      <c r="B528" s="722"/>
      <c r="C528" s="722"/>
      <c r="D528" s="723"/>
      <c r="E528" s="450">
        <f>E529+E530+E531</f>
        <v>32759536.75</v>
      </c>
      <c r="F528" s="450">
        <f>F529+F530+F531</f>
        <v>25449195.940000001</v>
      </c>
    </row>
    <row r="529" spans="1:6" x14ac:dyDescent="0.2">
      <c r="A529" s="505" t="s">
        <v>227</v>
      </c>
      <c r="B529" s="562"/>
      <c r="C529" s="562"/>
      <c r="D529" s="506"/>
      <c r="E529" s="84">
        <v>1044072.86</v>
      </c>
      <c r="F529" s="104">
        <v>424000</v>
      </c>
    </row>
    <row r="530" spans="1:6" x14ac:dyDescent="0.2">
      <c r="A530" s="507" t="s">
        <v>228</v>
      </c>
      <c r="B530" s="563"/>
      <c r="C530" s="563"/>
      <c r="D530" s="508"/>
      <c r="E530" s="66">
        <v>5081.26</v>
      </c>
      <c r="F530" s="65">
        <v>62786.96</v>
      </c>
    </row>
    <row r="531" spans="1:6" ht="13.5" thickBot="1" x14ac:dyDescent="0.25">
      <c r="A531" s="500" t="s">
        <v>408</v>
      </c>
      <c r="B531" s="593"/>
      <c r="C531" s="593"/>
      <c r="D531" s="501"/>
      <c r="E531" s="434">
        <v>31710382.629999999</v>
      </c>
      <c r="F531" s="112">
        <v>24962408.98</v>
      </c>
    </row>
    <row r="532" spans="1:6" ht="13.5" thickBot="1" x14ac:dyDescent="0.25">
      <c r="A532" s="572" t="s">
        <v>325</v>
      </c>
      <c r="B532" s="573"/>
      <c r="C532" s="573"/>
      <c r="D532" s="574"/>
      <c r="E532" s="450">
        <v>0</v>
      </c>
      <c r="F532" s="451">
        <v>0</v>
      </c>
    </row>
    <row r="533" spans="1:6" ht="13.5" thickBot="1" x14ac:dyDescent="0.25">
      <c r="A533" s="738" t="s">
        <v>326</v>
      </c>
      <c r="B533" s="739"/>
      <c r="C533" s="739"/>
      <c r="D533" s="740"/>
      <c r="E533" s="452">
        <f>SUM(E534:E543)</f>
        <v>28348281.789999999</v>
      </c>
      <c r="F533" s="452">
        <f>SUM(F534:F543)</f>
        <v>19062479.66</v>
      </c>
    </row>
    <row r="534" spans="1:6" x14ac:dyDescent="0.2">
      <c r="A534" s="553" t="s">
        <v>438</v>
      </c>
      <c r="B534" s="554"/>
      <c r="C534" s="554"/>
      <c r="D534" s="555"/>
      <c r="E534" s="453">
        <v>0</v>
      </c>
      <c r="F534" s="453">
        <v>0</v>
      </c>
    </row>
    <row r="535" spans="1:6" x14ac:dyDescent="0.2">
      <c r="A535" s="543" t="s">
        <v>439</v>
      </c>
      <c r="B535" s="571"/>
      <c r="C535" s="571"/>
      <c r="D535" s="544"/>
      <c r="E535" s="304">
        <v>0</v>
      </c>
      <c r="F535" s="304">
        <v>0</v>
      </c>
    </row>
    <row r="536" spans="1:6" x14ac:dyDescent="0.2">
      <c r="A536" s="543" t="s">
        <v>229</v>
      </c>
      <c r="B536" s="571"/>
      <c r="C536" s="571"/>
      <c r="D536" s="544"/>
      <c r="E536" s="66">
        <v>2108089.46</v>
      </c>
      <c r="F536" s="66">
        <v>225519.59</v>
      </c>
    </row>
    <row r="537" spans="1:6" x14ac:dyDescent="0.2">
      <c r="A537" s="543" t="s">
        <v>430</v>
      </c>
      <c r="B537" s="571"/>
      <c r="C537" s="571"/>
      <c r="D537" s="544"/>
      <c r="E537" s="66">
        <v>0</v>
      </c>
      <c r="F537" s="65">
        <v>0</v>
      </c>
    </row>
    <row r="538" spans="1:6" x14ac:dyDescent="0.2">
      <c r="A538" s="543" t="s">
        <v>230</v>
      </c>
      <c r="B538" s="571"/>
      <c r="C538" s="571"/>
      <c r="D538" s="544"/>
      <c r="E538" s="66">
        <v>0</v>
      </c>
      <c r="F538" s="65">
        <v>0</v>
      </c>
    </row>
    <row r="539" spans="1:6" x14ac:dyDescent="0.2">
      <c r="A539" s="543" t="s">
        <v>231</v>
      </c>
      <c r="B539" s="571"/>
      <c r="C539" s="571"/>
      <c r="D539" s="544"/>
      <c r="E539" s="66">
        <v>8135568.9000000004</v>
      </c>
      <c r="F539" s="65">
        <v>17704921.239999998</v>
      </c>
    </row>
    <row r="540" spans="1:6" x14ac:dyDescent="0.2">
      <c r="A540" s="543" t="s">
        <v>232</v>
      </c>
      <c r="B540" s="571"/>
      <c r="C540" s="571"/>
      <c r="D540" s="544"/>
      <c r="E540" s="448">
        <v>17811348.219999999</v>
      </c>
      <c r="F540" s="449">
        <v>855975.41999999993</v>
      </c>
    </row>
    <row r="541" spans="1:6" ht="31.15" customHeight="1" x14ac:dyDescent="0.2">
      <c r="A541" s="507" t="s">
        <v>440</v>
      </c>
      <c r="B541" s="563"/>
      <c r="C541" s="563"/>
      <c r="D541" s="508"/>
      <c r="E541" s="66">
        <v>0</v>
      </c>
      <c r="F541" s="65">
        <v>0</v>
      </c>
    </row>
    <row r="542" spans="1:6" ht="54.6" customHeight="1" x14ac:dyDescent="0.2">
      <c r="A542" s="507" t="s">
        <v>233</v>
      </c>
      <c r="B542" s="563"/>
      <c r="C542" s="563"/>
      <c r="D542" s="508"/>
      <c r="E542" s="448">
        <v>0</v>
      </c>
      <c r="F542" s="449">
        <v>0</v>
      </c>
    </row>
    <row r="543" spans="1:6" ht="63.6" customHeight="1" thickBot="1" x14ac:dyDescent="0.25">
      <c r="A543" s="500" t="s">
        <v>445</v>
      </c>
      <c r="B543" s="593"/>
      <c r="C543" s="593"/>
      <c r="D543" s="501"/>
      <c r="E543" s="448">
        <v>293275.21000000002</v>
      </c>
      <c r="F543" s="449">
        <v>276063.41000000003</v>
      </c>
    </row>
    <row r="544" spans="1:6" ht="13.5" thickBot="1" x14ac:dyDescent="0.25">
      <c r="A544" s="539" t="s">
        <v>167</v>
      </c>
      <c r="B544" s="564"/>
      <c r="C544" s="564"/>
      <c r="D544" s="540"/>
      <c r="E544" s="379">
        <f>SUM(E528+E532+E533)</f>
        <v>61107818.539999999</v>
      </c>
      <c r="F544" s="379">
        <f>SUM(F528+F532+F533)</f>
        <v>44511675.600000001</v>
      </c>
    </row>
    <row r="545" spans="1:8" ht="18" customHeight="1" x14ac:dyDescent="0.2"/>
    <row r="546" spans="1:8" ht="18" customHeight="1" x14ac:dyDescent="0.2"/>
    <row r="547" spans="1:8" x14ac:dyDescent="0.2">
      <c r="A547" s="511" t="s">
        <v>369</v>
      </c>
      <c r="B547" s="530"/>
      <c r="C547" s="530"/>
      <c r="D547" s="530"/>
    </row>
    <row r="548" spans="1:8" ht="17.45" customHeight="1" thickBot="1" x14ac:dyDescent="0.25">
      <c r="A548" s="110"/>
      <c r="B548" s="110"/>
      <c r="C548" s="1"/>
      <c r="D548" s="1"/>
    </row>
    <row r="549" spans="1:8" ht="26.25" thickBot="1" x14ac:dyDescent="0.25">
      <c r="A549" s="565" t="s">
        <v>84</v>
      </c>
      <c r="B549" s="566"/>
      <c r="C549" s="566"/>
      <c r="D549" s="567"/>
      <c r="E549" s="38" t="s">
        <v>42</v>
      </c>
      <c r="F549" s="26" t="s">
        <v>108</v>
      </c>
    </row>
    <row r="550" spans="1:8" ht="30.75" customHeight="1" thickBot="1" x14ac:dyDescent="0.25">
      <c r="A550" s="581" t="s">
        <v>327</v>
      </c>
      <c r="B550" s="582"/>
      <c r="C550" s="582"/>
      <c r="D550" s="583"/>
      <c r="E550" s="443"/>
      <c r="F550" s="443"/>
    </row>
    <row r="551" spans="1:8" ht="13.5" thickBot="1" x14ac:dyDescent="0.25">
      <c r="A551" s="520" t="s">
        <v>328</v>
      </c>
      <c r="B551" s="722"/>
      <c r="C551" s="722"/>
      <c r="D551" s="723"/>
      <c r="E551" s="433">
        <f>SUM(E552+E553+E557)</f>
        <v>48701392.270000003</v>
      </c>
      <c r="F551" s="433">
        <f>SUM(F552+F553+F557)</f>
        <v>58548959.539999999</v>
      </c>
    </row>
    <row r="552" spans="1:8" x14ac:dyDescent="0.2">
      <c r="A552" s="578" t="s">
        <v>329</v>
      </c>
      <c r="B552" s="579"/>
      <c r="C552" s="579"/>
      <c r="D552" s="580"/>
      <c r="E552" s="331">
        <v>92730.32</v>
      </c>
      <c r="F552" s="331">
        <v>13147.2</v>
      </c>
    </row>
    <row r="553" spans="1:8" x14ac:dyDescent="0.2">
      <c r="A553" s="584" t="s">
        <v>103</v>
      </c>
      <c r="B553" s="585"/>
      <c r="C553" s="585"/>
      <c r="D553" s="586"/>
      <c r="E553" s="298">
        <f>SUM(E554:E556)</f>
        <v>17623694.920000002</v>
      </c>
      <c r="F553" s="298">
        <f>SUM(F554:F556)</f>
        <v>17715304.52</v>
      </c>
    </row>
    <row r="554" spans="1:8" ht="27.6" customHeight="1" x14ac:dyDescent="0.2">
      <c r="A554" s="507" t="s">
        <v>441</v>
      </c>
      <c r="B554" s="563"/>
      <c r="C554" s="563"/>
      <c r="D554" s="508"/>
      <c r="E554" s="304">
        <v>0</v>
      </c>
      <c r="F554" s="304">
        <v>0</v>
      </c>
    </row>
    <row r="555" spans="1:8" x14ac:dyDescent="0.2">
      <c r="A555" s="507" t="s">
        <v>442</v>
      </c>
      <c r="B555" s="563"/>
      <c r="C555" s="563"/>
      <c r="D555" s="508"/>
      <c r="E555" s="304">
        <v>0</v>
      </c>
      <c r="F555" s="304">
        <v>0</v>
      </c>
    </row>
    <row r="556" spans="1:8" x14ac:dyDescent="0.2">
      <c r="A556" s="507" t="s">
        <v>443</v>
      </c>
      <c r="B556" s="563"/>
      <c r="C556" s="563"/>
      <c r="D556" s="508"/>
      <c r="E556" s="66">
        <v>17623694.920000002</v>
      </c>
      <c r="F556" s="66">
        <v>17715304.52</v>
      </c>
    </row>
    <row r="557" spans="1:8" x14ac:dyDescent="0.2">
      <c r="A557" s="619" t="s">
        <v>113</v>
      </c>
      <c r="B557" s="767"/>
      <c r="C557" s="767"/>
      <c r="D557" s="620"/>
      <c r="E557" s="298">
        <f>SUM(E559:E562)</f>
        <v>30984967.030000001</v>
      </c>
      <c r="F557" s="298">
        <f>SUM(F559:F562)</f>
        <v>40820507.82</v>
      </c>
    </row>
    <row r="558" spans="1:8" x14ac:dyDescent="0.2">
      <c r="A558" s="507" t="s">
        <v>392</v>
      </c>
      <c r="B558" s="563"/>
      <c r="C558" s="563"/>
      <c r="D558" s="508"/>
      <c r="E558" s="298">
        <v>0</v>
      </c>
      <c r="F558" s="298">
        <v>0</v>
      </c>
      <c r="G558" s="397"/>
      <c r="H558" s="397"/>
    </row>
    <row r="559" spans="1:8" x14ac:dyDescent="0.2">
      <c r="A559" s="507" t="s">
        <v>409</v>
      </c>
      <c r="B559" s="563"/>
      <c r="C559" s="563"/>
      <c r="D559" s="508"/>
      <c r="E559" s="66">
        <v>80451</v>
      </c>
      <c r="F559" s="66">
        <v>11500000</v>
      </c>
    </row>
    <row r="560" spans="1:8" x14ac:dyDescent="0.2">
      <c r="A560" s="590" t="s">
        <v>241</v>
      </c>
      <c r="B560" s="591"/>
      <c r="C560" s="591"/>
      <c r="D560" s="592"/>
      <c r="E560" s="66">
        <v>500</v>
      </c>
      <c r="F560" s="66">
        <v>1500</v>
      </c>
    </row>
    <row r="561" spans="1:6" x14ac:dyDescent="0.2">
      <c r="A561" s="590" t="s">
        <v>242</v>
      </c>
      <c r="B561" s="591"/>
      <c r="C561" s="591"/>
      <c r="D561" s="592"/>
      <c r="E561" s="66">
        <v>0</v>
      </c>
      <c r="F561" s="66">
        <v>0</v>
      </c>
    </row>
    <row r="562" spans="1:6" ht="55.15" customHeight="1" thickBot="1" x14ac:dyDescent="0.25">
      <c r="A562" s="500" t="s">
        <v>444</v>
      </c>
      <c r="B562" s="593"/>
      <c r="C562" s="593"/>
      <c r="D562" s="501"/>
      <c r="E562" s="434">
        <v>30904016.030000001</v>
      </c>
      <c r="F562" s="434">
        <v>29319007.82</v>
      </c>
    </row>
    <row r="563" spans="1:6" ht="13.5" thickBot="1" x14ac:dyDescent="0.25">
      <c r="A563" s="539" t="s">
        <v>330</v>
      </c>
      <c r="B563" s="564"/>
      <c r="C563" s="564"/>
      <c r="D563" s="540"/>
      <c r="E563" s="379">
        <f>SUM(E550+E551)</f>
        <v>48701392.270000003</v>
      </c>
      <c r="F563" s="379">
        <f>SUM(F550+F551)</f>
        <v>58548959.539999999</v>
      </c>
    </row>
    <row r="566" spans="1:6" x14ac:dyDescent="0.2">
      <c r="A566" s="3" t="s">
        <v>370</v>
      </c>
      <c r="B566" s="1"/>
      <c r="C566" s="1"/>
    </row>
    <row r="567" spans="1:6" ht="13.5" thickBot="1" x14ac:dyDescent="0.25">
      <c r="A567" s="1"/>
      <c r="B567" s="1"/>
      <c r="C567" s="1"/>
    </row>
    <row r="568" spans="1:6" ht="26.25" thickBot="1" x14ac:dyDescent="0.25">
      <c r="A568" s="565"/>
      <c r="B568" s="566"/>
      <c r="C568" s="566"/>
      <c r="D568" s="567"/>
      <c r="E568" s="38" t="s">
        <v>42</v>
      </c>
      <c r="F568" s="26" t="s">
        <v>108</v>
      </c>
    </row>
    <row r="569" spans="1:6" ht="13.5" thickBot="1" x14ac:dyDescent="0.25">
      <c r="A569" s="587" t="s">
        <v>331</v>
      </c>
      <c r="B569" s="588"/>
      <c r="C569" s="588"/>
      <c r="D569" s="589"/>
      <c r="E569" s="433"/>
      <c r="F569" s="433"/>
    </row>
    <row r="570" spans="1:6" ht="13.5" thickBot="1" x14ac:dyDescent="0.25">
      <c r="A570" s="572" t="s">
        <v>332</v>
      </c>
      <c r="B570" s="573"/>
      <c r="C570" s="573"/>
      <c r="D570" s="574"/>
      <c r="E570" s="433">
        <f>SUM(E571:E572)</f>
        <v>306399.56</v>
      </c>
      <c r="F570" s="433">
        <f>SUM(F571:F572)</f>
        <v>398276.84</v>
      </c>
    </row>
    <row r="571" spans="1:6" ht="26.45" customHeight="1" x14ac:dyDescent="0.2">
      <c r="A571" s="505" t="s">
        <v>393</v>
      </c>
      <c r="B571" s="562"/>
      <c r="C571" s="562"/>
      <c r="D571" s="506"/>
      <c r="E571" s="401">
        <v>306399.56</v>
      </c>
      <c r="F571" s="106">
        <v>398276.84</v>
      </c>
    </row>
    <row r="572" spans="1:6" ht="16.149999999999999" customHeight="1" thickBot="1" x14ac:dyDescent="0.25">
      <c r="A572" s="550" t="s">
        <v>243</v>
      </c>
      <c r="B572" s="551"/>
      <c r="C572" s="551"/>
      <c r="D572" s="552"/>
      <c r="E572" s="448">
        <v>0</v>
      </c>
      <c r="F572" s="449">
        <v>0</v>
      </c>
    </row>
    <row r="573" spans="1:6" ht="13.5" thickBot="1" x14ac:dyDescent="0.25">
      <c r="A573" s="572" t="s">
        <v>333</v>
      </c>
      <c r="B573" s="573"/>
      <c r="C573" s="573"/>
      <c r="D573" s="574"/>
      <c r="E573" s="433">
        <f>SUM(E574:E580)</f>
        <v>4646259.97</v>
      </c>
      <c r="F573" s="433">
        <f>SUM(F574:F580)</f>
        <v>5232230.82</v>
      </c>
    </row>
    <row r="574" spans="1:6" x14ac:dyDescent="0.2">
      <c r="A574" s="553" t="s">
        <v>98</v>
      </c>
      <c r="B574" s="554"/>
      <c r="C574" s="554"/>
      <c r="D574" s="555"/>
      <c r="E574" s="293">
        <v>0</v>
      </c>
      <c r="F574" s="295">
        <v>0</v>
      </c>
    </row>
    <row r="575" spans="1:6" x14ac:dyDescent="0.2">
      <c r="A575" s="568" t="s">
        <v>14</v>
      </c>
      <c r="B575" s="569"/>
      <c r="C575" s="569"/>
      <c r="D575" s="570"/>
      <c r="E575" s="401">
        <v>0</v>
      </c>
      <c r="F575" s="106">
        <v>0</v>
      </c>
    </row>
    <row r="576" spans="1:6" x14ac:dyDescent="0.2">
      <c r="A576" s="543" t="s">
        <v>265</v>
      </c>
      <c r="B576" s="571"/>
      <c r="C576" s="571"/>
      <c r="D576" s="544"/>
      <c r="E576" s="401">
        <v>4646259.97</v>
      </c>
      <c r="F576" s="106">
        <v>5232230.82</v>
      </c>
    </row>
    <row r="577" spans="1:6" x14ac:dyDescent="0.2">
      <c r="A577" s="507" t="s">
        <v>244</v>
      </c>
      <c r="B577" s="563"/>
      <c r="C577" s="563"/>
      <c r="D577" s="508"/>
      <c r="E577" s="66">
        <v>0</v>
      </c>
      <c r="F577" s="65">
        <v>0</v>
      </c>
    </row>
    <row r="578" spans="1:6" x14ac:dyDescent="0.2">
      <c r="A578" s="507" t="s">
        <v>245</v>
      </c>
      <c r="B578" s="563"/>
      <c r="C578" s="563"/>
      <c r="D578" s="508"/>
      <c r="E578" s="448">
        <v>0</v>
      </c>
      <c r="F578" s="449">
        <v>0</v>
      </c>
    </row>
    <row r="579" spans="1:6" x14ac:dyDescent="0.2">
      <c r="A579" s="507" t="s">
        <v>246</v>
      </c>
      <c r="B579" s="563"/>
      <c r="C579" s="563"/>
      <c r="D579" s="508"/>
      <c r="E579" s="448">
        <v>0</v>
      </c>
      <c r="F579" s="449">
        <v>0</v>
      </c>
    </row>
    <row r="580" spans="1:6" ht="13.5" thickBot="1" x14ac:dyDescent="0.25">
      <c r="A580" s="575" t="s">
        <v>297</v>
      </c>
      <c r="B580" s="576"/>
      <c r="C580" s="576"/>
      <c r="D580" s="577"/>
      <c r="E580" s="448">
        <v>0</v>
      </c>
      <c r="F580" s="449">
        <v>0</v>
      </c>
    </row>
    <row r="581" spans="1:6" ht="13.5" thickBot="1" x14ac:dyDescent="0.25">
      <c r="A581" s="539" t="s">
        <v>167</v>
      </c>
      <c r="B581" s="564"/>
      <c r="C581" s="564"/>
      <c r="D581" s="540"/>
      <c r="E581" s="379">
        <f>E569+E570+E573</f>
        <v>4952659.5299999993</v>
      </c>
      <c r="F581" s="379">
        <f>F569+F570+F573</f>
        <v>5630507.6600000001</v>
      </c>
    </row>
    <row r="584" spans="1:6" x14ac:dyDescent="0.2">
      <c r="A584" s="549" t="s">
        <v>371</v>
      </c>
      <c r="B584" s="549"/>
      <c r="C584" s="549"/>
    </row>
    <row r="585" spans="1:6" ht="13.5" thickBot="1" x14ac:dyDescent="0.25">
      <c r="A585" s="321"/>
      <c r="B585" s="321"/>
      <c r="C585" s="321"/>
    </row>
    <row r="586" spans="1:6" ht="26.25" thickBot="1" x14ac:dyDescent="0.25">
      <c r="A586" s="565"/>
      <c r="B586" s="566"/>
      <c r="C586" s="566"/>
      <c r="D586" s="567"/>
      <c r="E586" s="38" t="s">
        <v>42</v>
      </c>
      <c r="F586" s="26" t="s">
        <v>108</v>
      </c>
    </row>
    <row r="587" spans="1:6" ht="13.5" thickBot="1" x14ac:dyDescent="0.25">
      <c r="A587" s="520" t="s">
        <v>332</v>
      </c>
      <c r="B587" s="722"/>
      <c r="C587" s="722"/>
      <c r="D587" s="723"/>
      <c r="E587" s="433">
        <f>E588+E589</f>
        <v>1.51</v>
      </c>
      <c r="F587" s="433">
        <f>F588+F589</f>
        <v>498.04</v>
      </c>
    </row>
    <row r="588" spans="1:6" x14ac:dyDescent="0.2">
      <c r="A588" s="553" t="s">
        <v>247</v>
      </c>
      <c r="B588" s="554"/>
      <c r="C588" s="554"/>
      <c r="D588" s="555"/>
      <c r="E588" s="84">
        <v>0</v>
      </c>
      <c r="F588" s="104">
        <v>0</v>
      </c>
    </row>
    <row r="589" spans="1:6" ht="13.5" thickBot="1" x14ac:dyDescent="0.25">
      <c r="A589" s="568" t="s">
        <v>401</v>
      </c>
      <c r="B589" s="569"/>
      <c r="C589" s="569"/>
      <c r="D589" s="570"/>
      <c r="E589" s="434">
        <v>1.51</v>
      </c>
      <c r="F589" s="112">
        <v>498.04</v>
      </c>
    </row>
    <row r="590" spans="1:6" ht="13.5" thickBot="1" x14ac:dyDescent="0.25">
      <c r="A590" s="520" t="s">
        <v>334</v>
      </c>
      <c r="B590" s="722"/>
      <c r="C590" s="722"/>
      <c r="D590" s="723"/>
      <c r="E590" s="433">
        <f>SUM(E591:E596)</f>
        <v>4446815.2</v>
      </c>
      <c r="F590" s="433">
        <f>SUM(F591:F596)</f>
        <v>5000864.71</v>
      </c>
    </row>
    <row r="591" spans="1:6" x14ac:dyDescent="0.2">
      <c r="A591" s="543" t="s">
        <v>15</v>
      </c>
      <c r="B591" s="571"/>
      <c r="C591" s="571"/>
      <c r="D591" s="544"/>
      <c r="E591" s="66">
        <v>0</v>
      </c>
      <c r="F591" s="66">
        <v>0</v>
      </c>
    </row>
    <row r="592" spans="1:6" x14ac:dyDescent="0.2">
      <c r="A592" s="507" t="s">
        <v>248</v>
      </c>
      <c r="B592" s="563"/>
      <c r="C592" s="563"/>
      <c r="D592" s="508"/>
      <c r="E592" s="66">
        <v>0</v>
      </c>
      <c r="F592" s="66">
        <v>0</v>
      </c>
    </row>
    <row r="593" spans="1:6" x14ac:dyDescent="0.2">
      <c r="A593" s="507" t="s">
        <v>249</v>
      </c>
      <c r="B593" s="563"/>
      <c r="C593" s="563"/>
      <c r="D593" s="508"/>
      <c r="E593" s="448">
        <v>4446815.2</v>
      </c>
      <c r="F593" s="448">
        <v>5000864.71</v>
      </c>
    </row>
    <row r="594" spans="1:6" x14ac:dyDescent="0.2">
      <c r="A594" s="507" t="s">
        <v>261</v>
      </c>
      <c r="B594" s="563"/>
      <c r="C594" s="563"/>
      <c r="D594" s="508"/>
      <c r="E594" s="448">
        <v>0</v>
      </c>
      <c r="F594" s="448">
        <v>0</v>
      </c>
    </row>
    <row r="595" spans="1:6" x14ac:dyDescent="0.2">
      <c r="A595" s="507" t="s">
        <v>262</v>
      </c>
      <c r="B595" s="563"/>
      <c r="C595" s="563"/>
      <c r="D595" s="508"/>
      <c r="E595" s="448">
        <v>0</v>
      </c>
      <c r="F595" s="448">
        <v>0</v>
      </c>
    </row>
    <row r="596" spans="1:6" ht="13.5" thickBot="1" x14ac:dyDescent="0.25">
      <c r="A596" s="575" t="s">
        <v>297</v>
      </c>
      <c r="B596" s="576"/>
      <c r="C596" s="576"/>
      <c r="D596" s="577"/>
      <c r="E596" s="448">
        <v>0</v>
      </c>
      <c r="F596" s="448">
        <v>0</v>
      </c>
    </row>
    <row r="597" spans="1:6" ht="13.5" thickBot="1" x14ac:dyDescent="0.25">
      <c r="A597" s="539" t="s">
        <v>167</v>
      </c>
      <c r="B597" s="564"/>
      <c r="C597" s="564"/>
      <c r="D597" s="540"/>
      <c r="E597" s="379">
        <f>SUM(E587+E590)</f>
        <v>4446816.71</v>
      </c>
      <c r="F597" s="379">
        <f>SUM(F587+F590)</f>
        <v>5001362.75</v>
      </c>
    </row>
    <row r="600" spans="1:6" x14ac:dyDescent="0.2">
      <c r="A600" s="741" t="s">
        <v>372</v>
      </c>
      <c r="B600" s="741"/>
      <c r="C600" s="741"/>
      <c r="D600" s="741"/>
      <c r="E600" s="741"/>
      <c r="F600" s="741"/>
    </row>
    <row r="601" spans="1:6" ht="13.5" thickBot="1" x14ac:dyDescent="0.25">
      <c r="A601" s="6"/>
    </row>
    <row r="602" spans="1:6" ht="13.5" thickBot="1" x14ac:dyDescent="0.25">
      <c r="A602" s="744" t="s">
        <v>131</v>
      </c>
      <c r="B602" s="745"/>
      <c r="C602" s="749" t="s">
        <v>301</v>
      </c>
      <c r="D602" s="750"/>
      <c r="E602" s="750"/>
      <c r="F602" s="751"/>
    </row>
    <row r="603" spans="1:6" ht="13.5" thickBot="1" x14ac:dyDescent="0.25">
      <c r="A603" s="598"/>
      <c r="B603" s="746"/>
      <c r="C603" s="438" t="s">
        <v>123</v>
      </c>
      <c r="D603" s="454" t="s">
        <v>124</v>
      </c>
      <c r="E603" s="455" t="s">
        <v>125</v>
      </c>
      <c r="F603" s="454" t="s">
        <v>126</v>
      </c>
    </row>
    <row r="604" spans="1:6" ht="34.5" customHeight="1" x14ac:dyDescent="0.2">
      <c r="A604" s="760" t="s">
        <v>22</v>
      </c>
      <c r="B604" s="761"/>
      <c r="C604" s="67">
        <f>SUM(C605:C609)</f>
        <v>285267.46999999997</v>
      </c>
      <c r="D604" s="67">
        <f>SUM(D605:D609)</f>
        <v>306.48</v>
      </c>
      <c r="E604" s="67">
        <f>SUM(E605:E609)</f>
        <v>88117.02</v>
      </c>
      <c r="F604" s="66">
        <f>SUM(F605:F609)</f>
        <v>0</v>
      </c>
    </row>
    <row r="605" spans="1:6" ht="34.5" customHeight="1" x14ac:dyDescent="0.2">
      <c r="A605" s="762" t="s">
        <v>583</v>
      </c>
      <c r="B605" s="763"/>
      <c r="C605" s="67">
        <v>1175</v>
      </c>
      <c r="D605" s="66">
        <v>0</v>
      </c>
      <c r="E605" s="107">
        <v>1175</v>
      </c>
      <c r="F605" s="66">
        <v>0</v>
      </c>
    </row>
    <row r="606" spans="1:6" ht="34.5" customHeight="1" x14ac:dyDescent="0.2">
      <c r="A606" s="762" t="s">
        <v>584</v>
      </c>
      <c r="B606" s="763"/>
      <c r="C606" s="67">
        <v>0</v>
      </c>
      <c r="D606" s="66">
        <v>0</v>
      </c>
      <c r="E606" s="107">
        <v>9490</v>
      </c>
      <c r="F606" s="66">
        <v>0</v>
      </c>
    </row>
    <row r="607" spans="1:6" ht="34.5" customHeight="1" x14ac:dyDescent="0.2">
      <c r="A607" s="764" t="s">
        <v>582</v>
      </c>
      <c r="B607" s="763"/>
      <c r="C607" s="67">
        <v>519.75</v>
      </c>
      <c r="D607" s="66">
        <v>0</v>
      </c>
      <c r="E607" s="107">
        <v>57.75</v>
      </c>
      <c r="F607" s="66">
        <v>0</v>
      </c>
    </row>
    <row r="608" spans="1:6" ht="34.5" customHeight="1" x14ac:dyDescent="0.2">
      <c r="A608" s="762" t="s">
        <v>25</v>
      </c>
      <c r="B608" s="763"/>
      <c r="C608" s="67">
        <v>0</v>
      </c>
      <c r="D608" s="66">
        <v>0</v>
      </c>
      <c r="E608" s="107">
        <v>14544.4</v>
      </c>
      <c r="F608" s="66">
        <v>0</v>
      </c>
    </row>
    <row r="609" spans="1:6" ht="34.5" customHeight="1" thickBot="1" x14ac:dyDescent="0.25">
      <c r="A609" s="477" t="s">
        <v>585</v>
      </c>
      <c r="B609" s="478"/>
      <c r="C609" s="67">
        <v>283572.71999999997</v>
      </c>
      <c r="D609" s="66">
        <v>306.48</v>
      </c>
      <c r="E609" s="107">
        <v>62849.87</v>
      </c>
      <c r="F609" s="66">
        <v>0</v>
      </c>
    </row>
    <row r="610" spans="1:6" ht="13.5" thickBot="1" x14ac:dyDescent="0.25">
      <c r="A610" s="765"/>
      <c r="B610" s="766"/>
      <c r="C610" s="379"/>
      <c r="D610" s="379"/>
      <c r="E610" s="379"/>
      <c r="F610" s="379"/>
    </row>
    <row r="613" spans="1:6" ht="30" customHeight="1" x14ac:dyDescent="0.2">
      <c r="A613" s="747" t="s">
        <v>383</v>
      </c>
      <c r="B613" s="747"/>
      <c r="C613" s="747"/>
      <c r="D613" s="747"/>
      <c r="E613" s="748"/>
      <c r="F613" s="748"/>
    </row>
    <row r="615" spans="1:6" x14ac:dyDescent="0.2">
      <c r="A615" s="741" t="s">
        <v>589</v>
      </c>
      <c r="B615" s="741"/>
      <c r="C615" s="741"/>
      <c r="D615" s="741"/>
    </row>
    <row r="616" spans="1:6" ht="13.5" thickBot="1" x14ac:dyDescent="0.25"/>
    <row r="617" spans="1:6" ht="51.75" thickBot="1" x14ac:dyDescent="0.25">
      <c r="A617" s="531" t="s">
        <v>111</v>
      </c>
      <c r="B617" s="669"/>
      <c r="C617" s="30" t="s">
        <v>60</v>
      </c>
      <c r="D617" s="30" t="s">
        <v>431</v>
      </c>
    </row>
    <row r="618" spans="1:6" ht="13.5" thickBot="1" x14ac:dyDescent="0.25">
      <c r="A618" s="742" t="s">
        <v>112</v>
      </c>
      <c r="B618" s="743"/>
      <c r="C618" s="456">
        <v>165</v>
      </c>
      <c r="D618" s="457">
        <v>164</v>
      </c>
    </row>
    <row r="621" spans="1:6" x14ac:dyDescent="0.2">
      <c r="A621" s="424" t="s">
        <v>337</v>
      </c>
      <c r="B621" s="6"/>
      <c r="C621" s="6"/>
      <c r="D621" s="6"/>
      <c r="E621" s="6"/>
    </row>
    <row r="622" spans="1:6" ht="13.5" thickBot="1" x14ac:dyDescent="0.25">
      <c r="B622" s="397"/>
      <c r="C622" s="397"/>
    </row>
    <row r="623" spans="1:6" ht="51.75" thickBot="1" x14ac:dyDescent="0.25">
      <c r="A623" s="438" t="s">
        <v>28</v>
      </c>
      <c r="B623" s="454" t="s">
        <v>29</v>
      </c>
      <c r="C623" s="454" t="s">
        <v>105</v>
      </c>
      <c r="D623" s="292" t="s">
        <v>30</v>
      </c>
      <c r="E623" s="29" t="s">
        <v>31</v>
      </c>
    </row>
    <row r="624" spans="1:6" ht="15.75" thickBot="1" x14ac:dyDescent="0.25">
      <c r="A624" s="458" t="s">
        <v>127</v>
      </c>
      <c r="B624" s="459" t="s">
        <v>572</v>
      </c>
      <c r="C624" s="459">
        <v>0</v>
      </c>
      <c r="D624" s="460" t="s">
        <v>572</v>
      </c>
      <c r="E624" s="459" t="s">
        <v>572</v>
      </c>
    </row>
    <row r="627" spans="1:7" x14ac:dyDescent="0.2">
      <c r="A627" s="424" t="s">
        <v>338</v>
      </c>
      <c r="B627" s="54"/>
      <c r="C627" s="54"/>
      <c r="D627" s="54"/>
      <c r="E627" s="54"/>
    </row>
    <row r="628" spans="1:7" ht="13.5" thickBot="1" x14ac:dyDescent="0.25">
      <c r="B628" s="397"/>
      <c r="C628" s="397"/>
    </row>
    <row r="629" spans="1:7" ht="51.75" thickBot="1" x14ac:dyDescent="0.25">
      <c r="A629" s="438" t="s">
        <v>28</v>
      </c>
      <c r="B629" s="454" t="s">
        <v>29</v>
      </c>
      <c r="C629" s="454" t="s">
        <v>105</v>
      </c>
      <c r="D629" s="292" t="s">
        <v>106</v>
      </c>
      <c r="E629" s="29" t="s">
        <v>31</v>
      </c>
    </row>
    <row r="630" spans="1:7" ht="15.75" thickBot="1" x14ac:dyDescent="0.25">
      <c r="A630" s="461">
        <v>1</v>
      </c>
      <c r="B630" s="459" t="s">
        <v>572</v>
      </c>
      <c r="C630" s="459">
        <v>0</v>
      </c>
      <c r="D630" s="460" t="s">
        <v>572</v>
      </c>
      <c r="E630" s="459" t="s">
        <v>572</v>
      </c>
    </row>
    <row r="638" spans="1:7" x14ac:dyDescent="0.2">
      <c r="A638" s="102"/>
      <c r="B638" s="102"/>
      <c r="C638" s="759"/>
      <c r="D638" s="752"/>
      <c r="E638" s="102"/>
      <c r="F638" s="102"/>
    </row>
    <row r="639" spans="1:7" x14ac:dyDescent="0.2">
      <c r="A639" s="462" t="s">
        <v>343</v>
      </c>
      <c r="B639" s="462"/>
      <c r="C639" s="759" t="s">
        <v>27</v>
      </c>
      <c r="D639" s="752"/>
      <c r="E639" s="462"/>
      <c r="F639" s="752" t="s">
        <v>340</v>
      </c>
      <c r="G639" s="752"/>
    </row>
    <row r="640" spans="1:7" x14ac:dyDescent="0.2">
      <c r="A640" s="462" t="s">
        <v>341</v>
      </c>
      <c r="B640" s="1"/>
      <c r="C640" s="752" t="s">
        <v>339</v>
      </c>
      <c r="D640" s="530"/>
      <c r="E640" s="462"/>
      <c r="F640" s="752" t="s">
        <v>342</v>
      </c>
      <c r="G640" s="752"/>
    </row>
  </sheetData>
  <mergeCells count="426">
    <mergeCell ref="F3:I3"/>
    <mergeCell ref="A540:D540"/>
    <mergeCell ref="A511:B511"/>
    <mergeCell ref="A527:D527"/>
    <mergeCell ref="A528:D528"/>
    <mergeCell ref="A531:D531"/>
    <mergeCell ref="A52:C52"/>
    <mergeCell ref="A61:C61"/>
    <mergeCell ref="A521:B521"/>
    <mergeCell ref="A517:B517"/>
    <mergeCell ref="A66:C66"/>
    <mergeCell ref="A514:B514"/>
    <mergeCell ref="A515:B515"/>
    <mergeCell ref="A516:B516"/>
    <mergeCell ref="A530:D530"/>
    <mergeCell ref="A497:D497"/>
    <mergeCell ref="A502:D502"/>
    <mergeCell ref="A505:D505"/>
    <mergeCell ref="A504:D504"/>
    <mergeCell ref="A508:D508"/>
    <mergeCell ref="A529:D529"/>
    <mergeCell ref="A518:B518"/>
    <mergeCell ref="A499:D499"/>
    <mergeCell ref="A500:D500"/>
    <mergeCell ref="C640:D640"/>
    <mergeCell ref="F640:G640"/>
    <mergeCell ref="A451:I451"/>
    <mergeCell ref="A459:C459"/>
    <mergeCell ref="D510:D511"/>
    <mergeCell ref="A89:E89"/>
    <mergeCell ref="A453:E453"/>
    <mergeCell ref="A94:D94"/>
    <mergeCell ref="C639:D639"/>
    <mergeCell ref="A604:B604"/>
    <mergeCell ref="A605:B605"/>
    <mergeCell ref="A606:B606"/>
    <mergeCell ref="A607:B607"/>
    <mergeCell ref="A608:B608"/>
    <mergeCell ref="A610:B610"/>
    <mergeCell ref="C638:D638"/>
    <mergeCell ref="F639:G639"/>
    <mergeCell ref="A360:I360"/>
    <mergeCell ref="A617:B617"/>
    <mergeCell ref="A554:D554"/>
    <mergeCell ref="A557:D557"/>
    <mergeCell ref="A544:D544"/>
    <mergeCell ref="A547:D547"/>
    <mergeCell ref="A133:B133"/>
    <mergeCell ref="A615:D615"/>
    <mergeCell ref="A618:B618"/>
    <mergeCell ref="A592:D592"/>
    <mergeCell ref="A587:D587"/>
    <mergeCell ref="A588:D588"/>
    <mergeCell ref="A602:B603"/>
    <mergeCell ref="A613:F613"/>
    <mergeCell ref="C602:F602"/>
    <mergeCell ref="A593:D593"/>
    <mergeCell ref="A597:D597"/>
    <mergeCell ref="A600:F600"/>
    <mergeCell ref="A549:D549"/>
    <mergeCell ref="A594:D594"/>
    <mergeCell ref="A595:D595"/>
    <mergeCell ref="A596:D596"/>
    <mergeCell ref="A591:D591"/>
    <mergeCell ref="A532:D532"/>
    <mergeCell ref="A536:D536"/>
    <mergeCell ref="A538:D538"/>
    <mergeCell ref="A559:D559"/>
    <mergeCell ref="A560:D560"/>
    <mergeCell ref="A541:D541"/>
    <mergeCell ref="A556:D556"/>
    <mergeCell ref="A542:D542"/>
    <mergeCell ref="A543:D543"/>
    <mergeCell ref="A535:D535"/>
    <mergeCell ref="A539:D539"/>
    <mergeCell ref="A534:D534"/>
    <mergeCell ref="A533:D533"/>
    <mergeCell ref="A551:D551"/>
    <mergeCell ref="A537:D537"/>
    <mergeCell ref="A586:D586"/>
    <mergeCell ref="A589:D589"/>
    <mergeCell ref="A590:D590"/>
    <mergeCell ref="A570:D570"/>
    <mergeCell ref="A512:B512"/>
    <mergeCell ref="A513:B513"/>
    <mergeCell ref="A495:D495"/>
    <mergeCell ref="A496:D496"/>
    <mergeCell ref="A510:B510"/>
    <mergeCell ref="C510:C511"/>
    <mergeCell ref="A501:D501"/>
    <mergeCell ref="A503:D503"/>
    <mergeCell ref="A491:D491"/>
    <mergeCell ref="A492:D492"/>
    <mergeCell ref="A493:D493"/>
    <mergeCell ref="A498:D498"/>
    <mergeCell ref="A494:D494"/>
    <mergeCell ref="A482:D482"/>
    <mergeCell ref="A483:D483"/>
    <mergeCell ref="A484:D484"/>
    <mergeCell ref="A485:D485"/>
    <mergeCell ref="A486:D486"/>
    <mergeCell ref="A487:D487"/>
    <mergeCell ref="A488:D488"/>
    <mergeCell ref="A489:D489"/>
    <mergeCell ref="A490:D490"/>
    <mergeCell ref="A476:D476"/>
    <mergeCell ref="A477:D477"/>
    <mergeCell ref="A478:D478"/>
    <mergeCell ref="A479:D479"/>
    <mergeCell ref="A480:D480"/>
    <mergeCell ref="A392:B392"/>
    <mergeCell ref="A481:D481"/>
    <mergeCell ref="A474:D474"/>
    <mergeCell ref="A168:B168"/>
    <mergeCell ref="A179:B179"/>
    <mergeCell ref="A175:B175"/>
    <mergeCell ref="A185:B185"/>
    <mergeCell ref="A186:B186"/>
    <mergeCell ref="A279:B279"/>
    <mergeCell ref="A280:B280"/>
    <mergeCell ref="A281:B281"/>
    <mergeCell ref="A282:B282"/>
    <mergeCell ref="A283:B283"/>
    <mergeCell ref="A284:B284"/>
    <mergeCell ref="A292:B292"/>
    <mergeCell ref="A333:B333"/>
    <mergeCell ref="A341:B341"/>
    <mergeCell ref="A342:B342"/>
    <mergeCell ref="A347:B347"/>
    <mergeCell ref="A475:D475"/>
    <mergeCell ref="A393:B393"/>
    <mergeCell ref="A178:B178"/>
    <mergeCell ref="C408:D408"/>
    <mergeCell ref="A471:D471"/>
    <mergeCell ref="A472:D472"/>
    <mergeCell ref="A473:D473"/>
    <mergeCell ref="A465:D465"/>
    <mergeCell ref="A466:D466"/>
    <mergeCell ref="A467:D467"/>
    <mergeCell ref="A461:D461"/>
    <mergeCell ref="A462:D462"/>
    <mergeCell ref="A463:D463"/>
    <mergeCell ref="A394:B394"/>
    <mergeCell ref="A188:B188"/>
    <mergeCell ref="A205:B205"/>
    <mergeCell ref="A298:C298"/>
    <mergeCell ref="A289:B289"/>
    <mergeCell ref="A290:B290"/>
    <mergeCell ref="A295:B295"/>
    <mergeCell ref="A180:B180"/>
    <mergeCell ref="A181:B181"/>
    <mergeCell ref="A184:B184"/>
    <mergeCell ref="A196:B196"/>
    <mergeCell ref="A59:B59"/>
    <mergeCell ref="A29:I29"/>
    <mergeCell ref="A4:I4"/>
    <mergeCell ref="A5:I5"/>
    <mergeCell ref="A132:I132"/>
    <mergeCell ref="A134:B134"/>
    <mergeCell ref="A141:B141"/>
    <mergeCell ref="A135:B135"/>
    <mergeCell ref="A44:B44"/>
    <mergeCell ref="H7:H8"/>
    <mergeCell ref="G7:G8"/>
    <mergeCell ref="I7:I8"/>
    <mergeCell ref="A9:I9"/>
    <mergeCell ref="A19:I19"/>
    <mergeCell ref="B7:B8"/>
    <mergeCell ref="A7:A8"/>
    <mergeCell ref="C7:C8"/>
    <mergeCell ref="D7:D8"/>
    <mergeCell ref="B6:G6"/>
    <mergeCell ref="A34:I34"/>
    <mergeCell ref="A50:B50"/>
    <mergeCell ref="A113:C113"/>
    <mergeCell ref="F7:F8"/>
    <mergeCell ref="E7:E8"/>
    <mergeCell ref="A56:B56"/>
    <mergeCell ref="C40:C42"/>
    <mergeCell ref="A57:B57"/>
    <mergeCell ref="A58:B58"/>
    <mergeCell ref="A53:B53"/>
    <mergeCell ref="A43:C43"/>
    <mergeCell ref="A47:B47"/>
    <mergeCell ref="A48:B48"/>
    <mergeCell ref="A49:B49"/>
    <mergeCell ref="A40:B42"/>
    <mergeCell ref="A45:B45"/>
    <mergeCell ref="A46:B46"/>
    <mergeCell ref="A51:B51"/>
    <mergeCell ref="A54:B54"/>
    <mergeCell ref="A55:B55"/>
    <mergeCell ref="F152:H152"/>
    <mergeCell ref="I152:I153"/>
    <mergeCell ref="A118:D118"/>
    <mergeCell ref="A120:B120"/>
    <mergeCell ref="A102:G102"/>
    <mergeCell ref="G104:I104"/>
    <mergeCell ref="B104:F104"/>
    <mergeCell ref="A123:B123"/>
    <mergeCell ref="A121:B121"/>
    <mergeCell ref="A63:B63"/>
    <mergeCell ref="A64:B64"/>
    <mergeCell ref="A67:B67"/>
    <mergeCell ref="A103:C103"/>
    <mergeCell ref="A112:C112"/>
    <mergeCell ref="A95:C95"/>
    <mergeCell ref="A65:B65"/>
    <mergeCell ref="A71:E71"/>
    <mergeCell ref="A150:I150"/>
    <mergeCell ref="A68:B68"/>
    <mergeCell ref="A152:D153"/>
    <mergeCell ref="A210:B210"/>
    <mergeCell ref="A218:D218"/>
    <mergeCell ref="A211:B211"/>
    <mergeCell ref="A220:B220"/>
    <mergeCell ref="A212:B212"/>
    <mergeCell ref="A213:B213"/>
    <mergeCell ref="A214:B214"/>
    <mergeCell ref="A215:B215"/>
    <mergeCell ref="A192:B192"/>
    <mergeCell ref="A261:B261"/>
    <mergeCell ref="A249:E249"/>
    <mergeCell ref="D229:E229"/>
    <mergeCell ref="B229:C229"/>
    <mergeCell ref="A252:B252"/>
    <mergeCell ref="A265:B265"/>
    <mergeCell ref="A266:B266"/>
    <mergeCell ref="A267:B267"/>
    <mergeCell ref="A268:B268"/>
    <mergeCell ref="A269:B269"/>
    <mergeCell ref="A276:B276"/>
    <mergeCell ref="A286:B286"/>
    <mergeCell ref="A263:D263"/>
    <mergeCell ref="A259:B259"/>
    <mergeCell ref="A274:B274"/>
    <mergeCell ref="A275:B275"/>
    <mergeCell ref="B239:E239"/>
    <mergeCell ref="B231:E231"/>
    <mergeCell ref="A251:B251"/>
    <mergeCell ref="A260:B260"/>
    <mergeCell ref="A270:B270"/>
    <mergeCell ref="A271:B271"/>
    <mergeCell ref="A272:B272"/>
    <mergeCell ref="A278:B278"/>
    <mergeCell ref="A285:B285"/>
    <mergeCell ref="A310:B310"/>
    <mergeCell ref="A311:B311"/>
    <mergeCell ref="A313:B313"/>
    <mergeCell ref="A316:B316"/>
    <mergeCell ref="A309:B309"/>
    <mergeCell ref="A315:B315"/>
    <mergeCell ref="A312:B312"/>
    <mergeCell ref="A314:B314"/>
    <mergeCell ref="G300:H300"/>
    <mergeCell ref="G301:H301"/>
    <mergeCell ref="G302:H302"/>
    <mergeCell ref="A302:B302"/>
    <mergeCell ref="A307:B307"/>
    <mergeCell ref="A308:B308"/>
    <mergeCell ref="A300:B300"/>
    <mergeCell ref="A301:B301"/>
    <mergeCell ref="A303:B303"/>
    <mergeCell ref="A306:B306"/>
    <mergeCell ref="A304:B304"/>
    <mergeCell ref="A305:B305"/>
    <mergeCell ref="A62:B62"/>
    <mergeCell ref="A159:D159"/>
    <mergeCell ref="A171:B171"/>
    <mergeCell ref="A172:B172"/>
    <mergeCell ref="A173:B173"/>
    <mergeCell ref="A204:B204"/>
    <mergeCell ref="A176:B176"/>
    <mergeCell ref="A187:B187"/>
    <mergeCell ref="A190:B190"/>
    <mergeCell ref="A177:B177"/>
    <mergeCell ref="B156:D156"/>
    <mergeCell ref="B157:D157"/>
    <mergeCell ref="A169:B169"/>
    <mergeCell ref="A170:B170"/>
    <mergeCell ref="A164:G164"/>
    <mergeCell ref="A174:B174"/>
    <mergeCell ref="A167:B167"/>
    <mergeCell ref="A182:B182"/>
    <mergeCell ref="A189:B189"/>
    <mergeCell ref="A191:B191"/>
    <mergeCell ref="A202:B202"/>
    <mergeCell ref="A193:B193"/>
    <mergeCell ref="A194:B194"/>
    <mergeCell ref="A195:B195"/>
    <mergeCell ref="A337:B337"/>
    <mergeCell ref="A317:B317"/>
    <mergeCell ref="A318:B318"/>
    <mergeCell ref="A326:E326"/>
    <mergeCell ref="A319:B319"/>
    <mergeCell ref="A320:B320"/>
    <mergeCell ref="A334:B334"/>
    <mergeCell ref="A329:B329"/>
    <mergeCell ref="A322:B322"/>
    <mergeCell ref="A335:B335"/>
    <mergeCell ref="A321:B321"/>
    <mergeCell ref="A328:B328"/>
    <mergeCell ref="A332:B332"/>
    <mergeCell ref="A323:B323"/>
    <mergeCell ref="A469:D469"/>
    <mergeCell ref="A470:D470"/>
    <mergeCell ref="A414:B414"/>
    <mergeCell ref="A415:B415"/>
    <mergeCell ref="A454:B454"/>
    <mergeCell ref="C454:D454"/>
    <mergeCell ref="A455:B455"/>
    <mergeCell ref="C455:D455"/>
    <mergeCell ref="A386:C386"/>
    <mergeCell ref="A416:B416"/>
    <mergeCell ref="A417:B417"/>
    <mergeCell ref="A418:B418"/>
    <mergeCell ref="A419:B419"/>
    <mergeCell ref="A464:D464"/>
    <mergeCell ref="A468:D468"/>
    <mergeCell ref="A408:B408"/>
    <mergeCell ref="A398:B398"/>
    <mergeCell ref="C407:D407"/>
    <mergeCell ref="A407:B407"/>
    <mergeCell ref="A412:C412"/>
    <mergeCell ref="A411:D411"/>
    <mergeCell ref="A388:B388"/>
    <mergeCell ref="A389:B389"/>
    <mergeCell ref="A390:B390"/>
    <mergeCell ref="A580:D580"/>
    <mergeCell ref="A581:D581"/>
    <mergeCell ref="A552:D552"/>
    <mergeCell ref="A550:D550"/>
    <mergeCell ref="A555:D555"/>
    <mergeCell ref="A553:D553"/>
    <mergeCell ref="A569:D569"/>
    <mergeCell ref="A561:D561"/>
    <mergeCell ref="A562:D562"/>
    <mergeCell ref="A391:B391"/>
    <mergeCell ref="A397:B397"/>
    <mergeCell ref="A584:C584"/>
    <mergeCell ref="A572:D572"/>
    <mergeCell ref="A574:D574"/>
    <mergeCell ref="A399:B399"/>
    <mergeCell ref="A400:B400"/>
    <mergeCell ref="A395:B395"/>
    <mergeCell ref="A401:B401"/>
    <mergeCell ref="A520:B520"/>
    <mergeCell ref="A571:D571"/>
    <mergeCell ref="A577:D577"/>
    <mergeCell ref="A578:D578"/>
    <mergeCell ref="A558:D558"/>
    <mergeCell ref="A519:B519"/>
    <mergeCell ref="A563:D563"/>
    <mergeCell ref="A568:D568"/>
    <mergeCell ref="A522:B522"/>
    <mergeCell ref="A525:C525"/>
    <mergeCell ref="A575:D575"/>
    <mergeCell ref="A396:B396"/>
    <mergeCell ref="A576:D576"/>
    <mergeCell ref="A573:D573"/>
    <mergeCell ref="A579:D579"/>
    <mergeCell ref="A293:B293"/>
    <mergeCell ref="A291:B291"/>
    <mergeCell ref="A273:B273"/>
    <mergeCell ref="A287:B287"/>
    <mergeCell ref="A288:B288"/>
    <mergeCell ref="A277:B277"/>
    <mergeCell ref="A294:B294"/>
    <mergeCell ref="A339:B339"/>
    <mergeCell ref="B365:D365"/>
    <mergeCell ref="A348:B348"/>
    <mergeCell ref="A357:E357"/>
    <mergeCell ref="A354:B354"/>
    <mergeCell ref="A362:I362"/>
    <mergeCell ref="A345:D345"/>
    <mergeCell ref="A338:B338"/>
    <mergeCell ref="A340:B340"/>
    <mergeCell ref="F365:H365"/>
    <mergeCell ref="A355:B355"/>
    <mergeCell ref="A349:B349"/>
    <mergeCell ref="A365:A366"/>
    <mergeCell ref="A352:E352"/>
    <mergeCell ref="A330:B330"/>
    <mergeCell ref="A331:B331"/>
    <mergeCell ref="A336:B336"/>
    <mergeCell ref="A203:B203"/>
    <mergeCell ref="A208:B208"/>
    <mergeCell ref="A209:B209"/>
    <mergeCell ref="A256:B256"/>
    <mergeCell ref="A207:B207"/>
    <mergeCell ref="A183:B183"/>
    <mergeCell ref="A119:C119"/>
    <mergeCell ref="B158:D158"/>
    <mergeCell ref="B155:D155"/>
    <mergeCell ref="A221:B221"/>
    <mergeCell ref="A253:B253"/>
    <mergeCell ref="A254:B254"/>
    <mergeCell ref="A226:E226"/>
    <mergeCell ref="A222:B222"/>
    <mergeCell ref="A223:B223"/>
    <mergeCell ref="B154:D154"/>
    <mergeCell ref="E152:E153"/>
    <mergeCell ref="A1:I1"/>
    <mergeCell ref="A219:B219"/>
    <mergeCell ref="A228:B228"/>
    <mergeCell ref="A250:B250"/>
    <mergeCell ref="A364:B364"/>
    <mergeCell ref="A405:B405"/>
    <mergeCell ref="A413:B413"/>
    <mergeCell ref="A452:B452"/>
    <mergeCell ref="A609:B609"/>
    <mergeCell ref="A60:B60"/>
    <mergeCell ref="A125:B125"/>
    <mergeCell ref="A104:A105"/>
    <mergeCell ref="A166:B166"/>
    <mergeCell ref="A257:B257"/>
    <mergeCell ref="A258:B258"/>
    <mergeCell ref="A126:B126"/>
    <mergeCell ref="A124:B124"/>
    <mergeCell ref="A142:B142"/>
    <mergeCell ref="A127:B127"/>
    <mergeCell ref="A255:B255"/>
    <mergeCell ref="A200:E200"/>
    <mergeCell ref="A197:B197"/>
    <mergeCell ref="A206:B206"/>
    <mergeCell ref="A122:B122"/>
  </mergeCells>
  <pageMargins left="0.11811023622047245" right="0.11811023622047245" top="0.86614173228346458" bottom="0.15748031496062992" header="0.31496062992125984" footer="0.31496062992125984"/>
  <pageSetup paperSize="9" scale="77" orientation="landscape" r:id="rId1"/>
  <headerFooter>
    <oddHeader>&amp;C&amp;"-,Standardowy"&lt;Nazwa jednostki&gt;
Informacja dodatkowa do sprawozdania finansowego za rok obrotowy zakończony 31 grudnia 20... r.
II. Dodatkowe informacje i objaśnienia</oddHeader>
    <oddFooter>&amp;CWprowadzenie oraz dodatkowe  informacje i objaśnienia stanowią integralną część sprawozdania finansowego</oddFooter>
  </headerFooter>
  <rowBreaks count="23" manualBreakCount="23">
    <brk id="37" max="16383" man="1"/>
    <brk id="68" max="16383" man="1"/>
    <brk id="92" max="8" man="1"/>
    <brk id="115" max="16383" man="1"/>
    <brk id="131" max="8" man="1"/>
    <brk id="162" max="16383" man="1"/>
    <brk id="199" max="16383" man="1"/>
    <brk id="225" max="16383" man="1"/>
    <brk id="248" max="16383" man="1"/>
    <brk id="262" max="16383" man="1"/>
    <brk id="296" max="16383" man="1"/>
    <brk id="324" max="16383" man="1"/>
    <brk id="359" max="16383" man="1"/>
    <brk id="384" max="16383" man="1"/>
    <brk id="410" max="16383" man="1"/>
    <brk id="421" max="16383" man="1"/>
    <brk id="457" max="8" man="1"/>
    <brk id="505" max="16383" man="1"/>
    <brk id="524" max="16383" man="1"/>
    <brk id="545" max="16383" man="1"/>
    <brk id="564" max="16383" man="1"/>
    <brk id="598" max="16383" man="1"/>
    <brk id="625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Bilans 2024</vt:lpstr>
      <vt:lpstr>RZiS 2024</vt:lpstr>
      <vt:lpstr>ZZwF 2024</vt:lpstr>
      <vt:lpstr>Informacja dodatkowa do bilansu</vt:lpstr>
    </vt:vector>
  </TitlesOfParts>
  <Company>UMstW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Załaczniki 1-19 i 21-23 do Zasad obiegu oraz kontroli sprawozdań budżetowych, sprawozdań w zakresie operacji finansowych i sprawozdań  finansowych w Urzędzie m.st. Warszawy i  jednostkach organizacyjnych m.st. Warszawy</dc:title>
  <dc:creator>atyrakowska</dc:creator>
  <cp:lastModifiedBy>Rewińska Anna</cp:lastModifiedBy>
  <cp:lastPrinted>2025-03-27T11:45:20Z</cp:lastPrinted>
  <dcterms:created xsi:type="dcterms:W3CDTF">2005-12-16T09:59:57Z</dcterms:created>
  <dcterms:modified xsi:type="dcterms:W3CDTF">2025-04-15T08:59:40Z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Załaczniki nr 1 - 49.xls</vt:lpwstr>
  </property>
</Properties>
</file>