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uszyk\Desktop\Edyta Gruszyk\Bilans\Bilans 2024\"/>
    </mc:Choice>
  </mc:AlternateContent>
  <bookViews>
    <workbookView xWindow="-120" yWindow="-120" windowWidth="20730" windowHeight="11160" tabRatio="667"/>
  </bookViews>
  <sheets>
    <sheet name="Bilans 2024" sheetId="19" r:id="rId1"/>
    <sheet name="Rachunek zysków i strat 2024" sheetId="15" r:id="rId2"/>
    <sheet name="Zest.zmian w fund.2024" sheetId="16" r:id="rId3"/>
    <sheet name="Noty 2024" sheetId="20" r:id="rId4"/>
  </sheets>
  <calcPr calcId="162913"/>
</workbook>
</file>

<file path=xl/calcChain.xml><?xml version="1.0" encoding="utf-8"?>
<calcChain xmlns="http://schemas.openxmlformats.org/spreadsheetml/2006/main">
  <c r="D626" i="20" l="1"/>
  <c r="E626" i="20"/>
  <c r="F626" i="20"/>
  <c r="C626" i="20"/>
  <c r="F606" i="20"/>
  <c r="E606" i="20"/>
  <c r="F603" i="20"/>
  <c r="E603" i="20"/>
  <c r="F589" i="20"/>
  <c r="E589" i="20"/>
  <c r="F586" i="20"/>
  <c r="E586" i="20"/>
  <c r="F573" i="20"/>
  <c r="E573" i="20"/>
  <c r="F549" i="20"/>
  <c r="E549" i="20"/>
  <c r="E492" i="20"/>
  <c r="C448" i="20"/>
  <c r="B448" i="20"/>
  <c r="C449" i="20"/>
  <c r="B449" i="20"/>
  <c r="D338" i="20" l="1"/>
  <c r="C338" i="20"/>
  <c r="D319" i="20"/>
  <c r="C319" i="20"/>
  <c r="C58" i="20"/>
  <c r="C55" i="20"/>
  <c r="C49" i="20"/>
  <c r="C46" i="20"/>
  <c r="H26" i="20"/>
  <c r="E26" i="20"/>
  <c r="F26" i="20"/>
  <c r="G26" i="20"/>
  <c r="H29" i="20"/>
  <c r="C29" i="20"/>
  <c r="F29" i="20"/>
  <c r="E22" i="20"/>
  <c r="E29" i="20" s="1"/>
  <c r="F22" i="20"/>
  <c r="G22" i="20"/>
  <c r="G29" i="20" s="1"/>
  <c r="D22" i="20"/>
  <c r="H12" i="20"/>
  <c r="E16" i="20"/>
  <c r="F16" i="20"/>
  <c r="G16" i="20"/>
  <c r="E12" i="20"/>
  <c r="F12" i="20"/>
  <c r="G12" i="20"/>
  <c r="D12" i="20"/>
  <c r="C12" i="20"/>
  <c r="H16" i="20"/>
  <c r="C16" i="20"/>
  <c r="D16" i="20"/>
  <c r="B16" i="20"/>
  <c r="B12" i="20"/>
  <c r="J40" i="16"/>
  <c r="K40" i="16"/>
  <c r="J55" i="15" l="1"/>
  <c r="K55" i="15"/>
  <c r="J51" i="15"/>
  <c r="K51" i="15"/>
  <c r="J52" i="15"/>
  <c r="K52" i="15"/>
  <c r="J44" i="15"/>
  <c r="K44" i="15"/>
  <c r="J36" i="15"/>
  <c r="J43" i="15" s="1"/>
  <c r="K36" i="15"/>
  <c r="I44" i="15"/>
  <c r="J48" i="15"/>
  <c r="K48" i="15"/>
  <c r="J40" i="15"/>
  <c r="K40" i="15"/>
  <c r="J35" i="15"/>
  <c r="J23" i="15"/>
  <c r="K23" i="15"/>
  <c r="J16" i="15"/>
  <c r="K16" i="15"/>
  <c r="F36" i="19"/>
  <c r="F24" i="19"/>
  <c r="F22" i="19" s="1"/>
  <c r="F12" i="19"/>
  <c r="C37" i="19"/>
  <c r="C15" i="19"/>
  <c r="C14" i="19" s="1"/>
  <c r="C12" i="19" s="1"/>
  <c r="K35" i="15" l="1"/>
  <c r="K43" i="15" s="1"/>
  <c r="E632" i="20"/>
  <c r="F632" i="20"/>
  <c r="D632" i="20"/>
  <c r="C632" i="20"/>
  <c r="C308" i="20"/>
  <c r="D308" i="20"/>
  <c r="K15" i="16" l="1"/>
  <c r="H392" i="20" l="1"/>
  <c r="G392" i="20"/>
  <c r="F392" i="20"/>
  <c r="E392" i="20"/>
  <c r="D392" i="20"/>
  <c r="C392" i="20"/>
  <c r="B392" i="20"/>
  <c r="H391" i="20"/>
  <c r="G391" i="20"/>
  <c r="F391" i="20"/>
  <c r="E391" i="20"/>
  <c r="D391" i="20"/>
  <c r="C391" i="20"/>
  <c r="B391" i="20"/>
  <c r="I390" i="20"/>
  <c r="I389" i="20"/>
  <c r="I388" i="20"/>
  <c r="I386" i="20"/>
  <c r="I385" i="20"/>
  <c r="I384" i="20"/>
  <c r="I383" i="20"/>
  <c r="H382" i="20"/>
  <c r="G382" i="20"/>
  <c r="F382" i="20"/>
  <c r="E382" i="20"/>
  <c r="D382" i="20"/>
  <c r="C382" i="20"/>
  <c r="B382" i="20"/>
  <c r="I381" i="20"/>
  <c r="I380" i="20"/>
  <c r="I379" i="20"/>
  <c r="H378" i="20"/>
  <c r="G378" i="20"/>
  <c r="F378" i="20"/>
  <c r="E378" i="20"/>
  <c r="D378" i="20"/>
  <c r="C378" i="20"/>
  <c r="B378" i="20"/>
  <c r="I377" i="20"/>
  <c r="H387" i="20" l="1"/>
  <c r="H393" i="20" s="1"/>
  <c r="G387" i="20"/>
  <c r="D387" i="20"/>
  <c r="D393" i="20" s="1"/>
  <c r="C387" i="20"/>
  <c r="I382" i="20"/>
  <c r="C393" i="20"/>
  <c r="G393" i="20"/>
  <c r="E387" i="20"/>
  <c r="E393" i="20" s="1"/>
  <c r="I391" i="20"/>
  <c r="I392" i="20"/>
  <c r="I378" i="20"/>
  <c r="B387" i="20"/>
  <c r="B393" i="20" s="1"/>
  <c r="F387" i="20"/>
  <c r="F393" i="20" s="1"/>
  <c r="I387" i="20" l="1"/>
  <c r="I393" i="20" s="1"/>
  <c r="I16" i="16"/>
  <c r="I30" i="16"/>
  <c r="I31" i="16"/>
  <c r="I27" i="16" s="1"/>
  <c r="I33" i="16"/>
  <c r="I34" i="16"/>
  <c r="I36" i="16"/>
  <c r="I37" i="16"/>
  <c r="I40" i="16"/>
  <c r="I41" i="16"/>
  <c r="I52" i="15"/>
  <c r="I48" i="15"/>
  <c r="I40" i="15"/>
  <c r="I36" i="15"/>
  <c r="I23" i="15"/>
  <c r="I16" i="15"/>
  <c r="E36" i="19"/>
  <c r="E24" i="19"/>
  <c r="E12" i="19"/>
  <c r="B37" i="19"/>
  <c r="B15" i="19"/>
  <c r="B14" i="19" s="1"/>
  <c r="B12" i="19" s="1"/>
  <c r="I35" i="15" l="1"/>
  <c r="I43" i="15" s="1"/>
  <c r="I51" i="15" s="1"/>
  <c r="I55" i="15" s="1"/>
  <c r="E22" i="19"/>
  <c r="F579" i="20"/>
  <c r="E479" i="20"/>
  <c r="F615" i="20" l="1"/>
  <c r="E615" i="20"/>
  <c r="F597" i="20"/>
  <c r="E597" i="20"/>
  <c r="E579" i="20"/>
  <c r="F544" i="20"/>
  <c r="F560" i="20" s="1"/>
  <c r="E544" i="20"/>
  <c r="E560" i="20" s="1"/>
  <c r="D538" i="20"/>
  <c r="C538" i="20"/>
  <c r="F504" i="20"/>
  <c r="E504" i="20"/>
  <c r="F501" i="20"/>
  <c r="F492" i="20" s="1"/>
  <c r="E501" i="20"/>
  <c r="E522" i="20" s="1"/>
  <c r="F479" i="20"/>
  <c r="C454" i="20"/>
  <c r="C443" i="20"/>
  <c r="C438" i="20"/>
  <c r="B438" i="20"/>
  <c r="D410" i="20"/>
  <c r="C410" i="20"/>
  <c r="D358" i="20"/>
  <c r="C358" i="20"/>
  <c r="D346" i="20"/>
  <c r="D351" i="20" s="1"/>
  <c r="C346" i="20"/>
  <c r="C351" i="20" s="1"/>
  <c r="D330" i="20"/>
  <c r="C330" i="20"/>
  <c r="D299" i="20"/>
  <c r="C278" i="20"/>
  <c r="C299" i="20" s="1"/>
  <c r="D266" i="20"/>
  <c r="C266" i="20"/>
  <c r="E247" i="20"/>
  <c r="E250" i="20" s="1"/>
  <c r="D247" i="20"/>
  <c r="D250" i="20" s="1"/>
  <c r="C247" i="20"/>
  <c r="C250" i="20" s="1"/>
  <c r="B247" i="20"/>
  <c r="B250" i="20" s="1"/>
  <c r="E239" i="20"/>
  <c r="E242" i="20" s="1"/>
  <c r="D239" i="20"/>
  <c r="D242" i="20" s="1"/>
  <c r="C239" i="20"/>
  <c r="C242" i="20" s="1"/>
  <c r="B239" i="20"/>
  <c r="B242" i="20" s="1"/>
  <c r="D225" i="20"/>
  <c r="C225" i="20"/>
  <c r="D213" i="20"/>
  <c r="C213" i="20"/>
  <c r="D209" i="20"/>
  <c r="C209" i="20"/>
  <c r="D205" i="20"/>
  <c r="C205" i="20"/>
  <c r="F199" i="20"/>
  <c r="E199" i="20"/>
  <c r="D199" i="20"/>
  <c r="C199" i="20"/>
  <c r="G197" i="20"/>
  <c r="G196" i="20"/>
  <c r="G195" i="20"/>
  <c r="G194" i="20"/>
  <c r="G193" i="20"/>
  <c r="G192" i="20"/>
  <c r="G191" i="20"/>
  <c r="G190" i="20"/>
  <c r="G189" i="20"/>
  <c r="H181" i="20"/>
  <c r="G181" i="20"/>
  <c r="F181" i="20"/>
  <c r="E181" i="20"/>
  <c r="I180" i="20"/>
  <c r="I179" i="20"/>
  <c r="I178" i="20"/>
  <c r="I177" i="20"/>
  <c r="I176" i="20"/>
  <c r="G169" i="20"/>
  <c r="F169" i="20"/>
  <c r="E169" i="20"/>
  <c r="G162" i="20"/>
  <c r="F162" i="20"/>
  <c r="E162" i="20"/>
  <c r="I117" i="20"/>
  <c r="H117" i="20"/>
  <c r="G117" i="20"/>
  <c r="F117" i="20"/>
  <c r="E117" i="20"/>
  <c r="D117" i="20"/>
  <c r="C117" i="20"/>
  <c r="B117" i="20"/>
  <c r="D94" i="20"/>
  <c r="C94" i="20"/>
  <c r="B94" i="20"/>
  <c r="E93" i="20"/>
  <c r="E92" i="20"/>
  <c r="E91" i="20"/>
  <c r="E88" i="20"/>
  <c r="E87" i="20"/>
  <c r="E86" i="20"/>
  <c r="D85" i="20"/>
  <c r="C85" i="20"/>
  <c r="B85" i="20"/>
  <c r="E84" i="20"/>
  <c r="E83" i="20"/>
  <c r="D82" i="20"/>
  <c r="C82" i="20"/>
  <c r="B82" i="20"/>
  <c r="E81" i="20"/>
  <c r="C68" i="20"/>
  <c r="C66" i="20"/>
  <c r="C61" i="20"/>
  <c r="C52" i="20"/>
  <c r="H36" i="20"/>
  <c r="G36" i="20"/>
  <c r="F36" i="20"/>
  <c r="E36" i="20"/>
  <c r="D36" i="20"/>
  <c r="C36" i="20"/>
  <c r="B36" i="20"/>
  <c r="H34" i="20"/>
  <c r="G34" i="20"/>
  <c r="F34" i="20"/>
  <c r="E34" i="20"/>
  <c r="D34" i="20"/>
  <c r="C34" i="20"/>
  <c r="B34" i="20"/>
  <c r="I33" i="20"/>
  <c r="I32" i="20"/>
  <c r="I31" i="20"/>
  <c r="I28" i="20"/>
  <c r="I27" i="20"/>
  <c r="I26" i="20" s="1"/>
  <c r="D26" i="20"/>
  <c r="D29" i="20" s="1"/>
  <c r="C26" i="20"/>
  <c r="B26" i="20"/>
  <c r="B29" i="20" s="1"/>
  <c r="I25" i="20"/>
  <c r="I24" i="20"/>
  <c r="I23" i="20"/>
  <c r="H22" i="20"/>
  <c r="C22" i="20"/>
  <c r="I21" i="20"/>
  <c r="I18" i="20"/>
  <c r="I17" i="20"/>
  <c r="H19" i="20"/>
  <c r="D19" i="20"/>
  <c r="I15" i="20"/>
  <c r="I14" i="20"/>
  <c r="I13" i="20"/>
  <c r="G19" i="20"/>
  <c r="E19" i="20"/>
  <c r="C19" i="20"/>
  <c r="I11" i="20"/>
  <c r="E85" i="20" l="1"/>
  <c r="C437" i="20"/>
  <c r="B89" i="20"/>
  <c r="D89" i="20"/>
  <c r="E82" i="20"/>
  <c r="E89" i="20" s="1"/>
  <c r="C89" i="20"/>
  <c r="F19" i="20"/>
  <c r="H37" i="20"/>
  <c r="E94" i="20"/>
  <c r="C217" i="20"/>
  <c r="F522" i="20"/>
  <c r="G199" i="20"/>
  <c r="I181" i="20"/>
  <c r="C69" i="20"/>
  <c r="I22" i="20"/>
  <c r="I12" i="20"/>
  <c r="I34" i="20"/>
  <c r="I16" i="20"/>
  <c r="C37" i="20"/>
  <c r="E37" i="20"/>
  <c r="G37" i="20"/>
  <c r="B37" i="20"/>
  <c r="D37" i="20"/>
  <c r="I36" i="20"/>
  <c r="E52" i="19"/>
  <c r="B52" i="19"/>
  <c r="I46" i="16"/>
  <c r="C52" i="19"/>
  <c r="K27" i="16"/>
  <c r="K16" i="16"/>
  <c r="K46" i="16"/>
  <c r="F37" i="20" l="1"/>
  <c r="I19" i="20"/>
  <c r="I29" i="20"/>
  <c r="I59" i="15"/>
  <c r="K59" i="15"/>
  <c r="F52" i="19"/>
  <c r="I37" i="20" l="1"/>
</calcChain>
</file>

<file path=xl/sharedStrings.xml><?xml version="1.0" encoding="utf-8"?>
<sst xmlns="http://schemas.openxmlformats.org/spreadsheetml/2006/main" count="896" uniqueCount="635">
  <si>
    <t>Nazwa i adres jednostki sprawozdawczej</t>
  </si>
  <si>
    <t>Adresat:</t>
  </si>
  <si>
    <t>Numer identyfikacyjny REGON</t>
  </si>
  <si>
    <t>ul. Kredytowa 3</t>
  </si>
  <si>
    <t>00-056 WARSZAWA</t>
  </si>
  <si>
    <t>I. Fundusz jednostki na początek okresu (BO)</t>
  </si>
  <si>
    <t>Stan na koniec roku bieżącego</t>
  </si>
  <si>
    <t>Stan na koniec roku poprzedniego</t>
  </si>
  <si>
    <t>Wysłać bez pisma przewodniego</t>
  </si>
  <si>
    <t>1.1. Zysk bilansowy za rok ubiegły</t>
  </si>
  <si>
    <t>1.2. Zrealizowane wydatki budżetowe</t>
  </si>
  <si>
    <t>1.4. Środki na inwestycje</t>
  </si>
  <si>
    <t>1.9. Pozostałe odpisy z wyniku finansowego za rok bieżący</t>
  </si>
  <si>
    <t>2.2. Zrealizowane dochody budżetowe</t>
  </si>
  <si>
    <t>2.3. Rozliczenie wyniku finansowego i środków obrotowych za rok ubiegły</t>
  </si>
  <si>
    <t>2.1. Strata za rok ubiegły</t>
  </si>
  <si>
    <t>2.4. Dotacje i środki na inwestycje</t>
  </si>
  <si>
    <t>2.8. Aktywa przekazane w ramach centralnego zaopatrzenia</t>
  </si>
  <si>
    <t xml:space="preserve">II. Fundusz jednostki na koniec okresu (BZ) </t>
  </si>
  <si>
    <t>2. strata netto (-)</t>
  </si>
  <si>
    <t>Informacje uzupełniające istotne dla oceny rzetelności i przejrzystości sytuacji finansowej:</t>
  </si>
  <si>
    <t>2.</t>
  </si>
  <si>
    <t>3.</t>
  </si>
  <si>
    <t>4.</t>
  </si>
  <si>
    <t>5.</t>
  </si>
  <si>
    <t>Rachunek zysków i strat</t>
  </si>
  <si>
    <t>(wariant porównawczy)</t>
  </si>
  <si>
    <t>A.</t>
  </si>
  <si>
    <t>I.</t>
  </si>
  <si>
    <t>II.</t>
  </si>
  <si>
    <t>III.</t>
  </si>
  <si>
    <t>Koszt wytworzenia produktów na własne potrzeby jednostki</t>
  </si>
  <si>
    <t>IV.</t>
  </si>
  <si>
    <t>Przychody netto ze sprzedaży towarów i materiałów</t>
  </si>
  <si>
    <t>V.</t>
  </si>
  <si>
    <t>Dotacje na finansowanie działalności podstawowej</t>
  </si>
  <si>
    <t>VI.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</si>
  <si>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</si>
  <si>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</si>
  <si>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</si>
  <si>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</si>
  <si>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</si>
  <si>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Usługi obce</t>
  </si>
  <si>
    <t>Podatki i opłaty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</si>
  <si>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</si>
  <si>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</si>
  <si>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</si>
  <si>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</si>
  <si>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</si>
  <si>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</si>
  <si>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IX.</t>
  </si>
  <si>
    <t>Inne świadczenia finansowane z budżetu</t>
  </si>
  <si>
    <t>X.</t>
  </si>
  <si>
    <t>Pozostałe obciążenia</t>
  </si>
  <si>
    <t>C.</t>
  </si>
  <si>
    <t>D.</t>
  </si>
  <si>
    <t>Pozostałe przychody operacyjne</t>
  </si>
  <si>
    <t>Zysk ze zbycia niefinansowych aktywów trwałych</t>
  </si>
  <si>
    <t>Dotacje</t>
  </si>
  <si>
    <t>E.</t>
  </si>
  <si>
    <t>Pozostałe koszty operacyjne</t>
  </si>
  <si>
    <t>F.</t>
  </si>
  <si>
    <t>Zysk (strata) z działalności operacyjnej (C+D-E)</t>
  </si>
  <si>
    <t>G.</t>
  </si>
  <si>
    <t>Dywidendy i udziały w zyskach</t>
  </si>
  <si>
    <t>Odsetki</t>
  </si>
  <si>
    <t>Inne</t>
  </si>
  <si>
    <t xml:space="preserve">H. </t>
  </si>
  <si>
    <t>Koszty finansowe</t>
  </si>
  <si>
    <t>J.</t>
  </si>
  <si>
    <t>Zysk (strata) z działalności gospodarczej (F+G-H)</t>
  </si>
  <si>
    <t>Wynik zdarzeń nadzwyczajnych (J.I.-J.II.)</t>
  </si>
  <si>
    <t>Zyski nadzwyczajne</t>
  </si>
  <si>
    <t>Straty nadzwyczajne</t>
  </si>
  <si>
    <t>K.</t>
  </si>
  <si>
    <t>L.</t>
  </si>
  <si>
    <t>Podatek dochodowy</t>
  </si>
  <si>
    <t xml:space="preserve">Kierownik jednostki </t>
  </si>
  <si>
    <t xml:space="preserve">Główny Księgowy </t>
  </si>
  <si>
    <t>pokrycie amortyzacji</t>
  </si>
  <si>
    <t>1.8. Aktywa otrzymane w ramach centralnego zaopatrzenia</t>
  </si>
  <si>
    <t>1. zysk netto (+)</t>
  </si>
  <si>
    <t>Przychody netto ze sprzedaży produktów</t>
  </si>
  <si>
    <t>Przychody finansowe</t>
  </si>
  <si>
    <t>1.3. Zrealizowane płatności ze środków europejskich</t>
  </si>
  <si>
    <t>1.5. Aktualizacja wyceny środków trwałych</t>
  </si>
  <si>
    <t>1.7. Aktywa przejęte od zlikwidowanych lub połączonych jednostek</t>
  </si>
  <si>
    <t>2. Zmniejszenia funduszu jednostki (z tytułu)</t>
  </si>
  <si>
    <t>2.5. Aktualizacja wyceny środków trwałych</t>
  </si>
  <si>
    <t>2.7. Pasywa przejęte od zlikwidowanych lub połączonych jednostek</t>
  </si>
  <si>
    <t xml:space="preserve">1. </t>
  </si>
  <si>
    <t>Inne przychody operacyjne</t>
  </si>
  <si>
    <t>1. Zwiększenia funduszu (z tytułu)</t>
  </si>
  <si>
    <t>Przychody netto z podstawowej działalności operacyjnej</t>
  </si>
  <si>
    <t>………………………………………….</t>
  </si>
  <si>
    <t>…………………………..</t>
  </si>
  <si>
    <t>…………………………………….</t>
  </si>
  <si>
    <t xml:space="preserve">jednostki </t>
  </si>
  <si>
    <t xml:space="preserve">w funduszu jednoski </t>
  </si>
  <si>
    <t xml:space="preserve">Zestawienie zmian </t>
  </si>
  <si>
    <t>1.10. Inne zwiększenia</t>
  </si>
  <si>
    <t>2.6. Wartość sprzedanych i nieodpłatnie przekazanych środków trwałych i środków trwałych w budowie oraz wartości niematerialnych i prawnych</t>
  </si>
  <si>
    <t>2.9. Inne zmniejszenia</t>
  </si>
  <si>
    <t>………………………….....</t>
  </si>
  <si>
    <t>………………………………….</t>
  </si>
  <si>
    <t>jednostki budżetowej</t>
  </si>
  <si>
    <t>CZĄSTKOWY BILANS JEDNOSTKOWY URZĘDU MIASTA STOŁECZNEGO WARSZAWY</t>
  </si>
  <si>
    <t>Nazwa i adres</t>
  </si>
  <si>
    <t>BILANS</t>
  </si>
  <si>
    <t>jednostki sprawozdawczej</t>
  </si>
  <si>
    <t>jednostki budżetowej,</t>
  </si>
  <si>
    <t>Urząd m.st. Warszawy</t>
  </si>
  <si>
    <t>zakładu budżetowego</t>
  </si>
  <si>
    <t>00-056 Warszawa</t>
  </si>
  <si>
    <t>gospodarstwa pomocniczego</t>
  </si>
  <si>
    <t>sporządzony</t>
  </si>
  <si>
    <t>Wysyłać bez pisma przewodniego</t>
  </si>
  <si>
    <t>AKTYWA</t>
  </si>
  <si>
    <t>Stan na początek roku</t>
  </si>
  <si>
    <t>Stan na                                                                                              koniec roku</t>
  </si>
  <si>
    <t>PASYWA</t>
  </si>
  <si>
    <t>Stan na                                                                                             koniec roku</t>
  </si>
  <si>
    <t>I. Wartości niematerialnei prawne</t>
  </si>
  <si>
    <t xml:space="preserve"> I. Fundusz jednostki</t>
  </si>
  <si>
    <t>II. Rzeczowe aktywa trwałe</t>
  </si>
  <si>
    <t>II. Wynik finansowy netto (+,-)</t>
  </si>
  <si>
    <t>1. Środki trwałe</t>
  </si>
  <si>
    <t>1. Zysk netto ( + )</t>
  </si>
  <si>
    <t xml:space="preserve"> 1.1. Grunty</t>
  </si>
  <si>
    <t>2. Strata netto ( - )</t>
  </si>
  <si>
    <t xml:space="preserve"> 1.2. Budynki, lokale i obiekty inżynierii     lądowej i wodnej</t>
  </si>
  <si>
    <t xml:space="preserve"> 1.3. Urządzenia techniczne i maszyny</t>
  </si>
  <si>
    <t xml:space="preserve"> 1.4. Środki transportu</t>
  </si>
  <si>
    <t xml:space="preserve"> 1.5. Inne środki trwałe</t>
  </si>
  <si>
    <t>2. Środki trwałe w budowie  (inwestycje)</t>
  </si>
  <si>
    <t>3. Zaliczki na środki trwałe w budowie (inwestycje)</t>
  </si>
  <si>
    <t>I. Zobowiązania długoterminowe</t>
  </si>
  <si>
    <t>III. Należności długoterminowe</t>
  </si>
  <si>
    <t>II. Zobowiązania krótkoterminowe</t>
  </si>
  <si>
    <t>IV. Długoterminowe aktywa finansowe</t>
  </si>
  <si>
    <t>1. Zobowiązania z tytułu dostaw i usług</t>
  </si>
  <si>
    <t xml:space="preserve"> 1 Akcje i udziały</t>
  </si>
  <si>
    <t>2. Zobowiązania wobec budżetów</t>
  </si>
  <si>
    <t xml:space="preserve">2. Inne papiery wartościowe </t>
  </si>
  <si>
    <t>3. Zobowiązania z tytułu ubezpieczeń i innych świadczeń</t>
  </si>
  <si>
    <t>3. Inne długoterminowe aktywa finansowe</t>
  </si>
  <si>
    <t>4. Zobowiązania z tytułu wynagrodzeń</t>
  </si>
  <si>
    <t>V. Nieruchomości inwestycyjne</t>
  </si>
  <si>
    <t>5. Pozostałe zobowiązania</t>
  </si>
  <si>
    <t>VI. Wartość mienia zlikwidowanych jednostek</t>
  </si>
  <si>
    <t>6. Sumy obce (depozytowe, zabezpieczenie wykonania umów)</t>
  </si>
  <si>
    <t>B. Aktywa obrotowe</t>
  </si>
  <si>
    <t>7. Rozliczenia z tytułu środków na wydatki budżetowe i z tytułu dochodów budżetowych</t>
  </si>
  <si>
    <t xml:space="preserve"> I. Zapasy</t>
  </si>
  <si>
    <t>III Rezerwy na zobowiązania</t>
  </si>
  <si>
    <t>1. Materiały</t>
  </si>
  <si>
    <t>2. Półprodukty i produkty w toku</t>
  </si>
  <si>
    <t>3. Produkty gotowe</t>
  </si>
  <si>
    <t>4. Towary</t>
  </si>
  <si>
    <t>II. Należności krótkoterminowe</t>
  </si>
  <si>
    <t>I. Rozliczenia międzyokresowe przychodów</t>
  </si>
  <si>
    <t>1. Należności z tytułu dostaw i usług</t>
  </si>
  <si>
    <t>II. Inne rozliczenia międzyokresowe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</si>
  <si>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</si>
  <si>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</si>
  <si>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</si>
  <si>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</si>
  <si>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</si>
  <si>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 xml:space="preserve">1. Środki pieniężne w kasie 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</si>
  <si>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</si>
  <si>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</si>
  <si>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</si>
  <si>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</si>
  <si>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</si>
  <si>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</si>
  <si>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</si>
  <si>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</si>
  <si>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</si>
  <si>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 xml:space="preserve">    Główny księgowy</t>
  </si>
  <si>
    <t>Kierownik jednostki</t>
  </si>
  <si>
    <t>1.1.1. Grunty stanowiące własność jednostki samorządu terytorialnego, przekazane w użytkowanie wieczyste innym podmiotom</t>
  </si>
  <si>
    <t>IV. Fundusz mienia zlikwidowanych  jednostek</t>
  </si>
  <si>
    <t>B. Fundusze placówek</t>
  </si>
  <si>
    <t>C. Państwowe fundusze celowe</t>
  </si>
  <si>
    <t>D. Zobowiązania  i rezerwy na zobowiązania</t>
  </si>
  <si>
    <t>8. Fundusze specjalne</t>
  </si>
  <si>
    <t>8.1. Zakładowy Fundusz Świadczeń Socjalnych</t>
  </si>
  <si>
    <t>8.2. Inne fundusze</t>
  </si>
  <si>
    <t xml:space="preserve">IV. Rozliczenia międzyokresowe </t>
  </si>
  <si>
    <t>(rok, miesiąc, dzień)</t>
  </si>
  <si>
    <t>Zysk (strata) z działalności podstawowej (A-B)</t>
  </si>
  <si>
    <t>Pozostałe obowiązkowe zmniejszenia zysku (zwiększenia straty)</t>
  </si>
  <si>
    <t>Zysk (strata) netto (I-J-K)</t>
  </si>
  <si>
    <t>3. nadwyżka środków obrotowych</t>
  </si>
  <si>
    <t>IV. Fundusz (II+/-III)</t>
  </si>
  <si>
    <t>III. Wynik finansowy netto za rok bieżący</t>
  </si>
  <si>
    <t>A. AKTYWA TRWAŁE</t>
  </si>
  <si>
    <t>A. FUNDUSZE</t>
  </si>
  <si>
    <t>Urząd Dzielnicy Targówek</t>
  </si>
  <si>
    <t>00-983 Warszawa</t>
  </si>
  <si>
    <t>ul. L.Kondratowicza 20</t>
  </si>
  <si>
    <t>015259640</t>
  </si>
  <si>
    <t>Zysk (strata) brutto (F+G-H)</t>
  </si>
  <si>
    <t>III. Odpisy z wyniku finansowego (nadwyżka środków obrotowych) ( - )</t>
  </si>
  <si>
    <t>Koszty inwestycji finansowanych ze środków własnych
 samorządowych zakładów budżetowych i dochodów jednostek
 budżetowych gromadzonych na wydzielonym rachunku</t>
  </si>
  <si>
    <t>Zmiana stanu produktów (zwiększenie-wartość dodatnia, zmniejszenie-wartość ujemna</t>
  </si>
  <si>
    <t>1.6. Nieodpłatnie otrzymane środki trwałe iśrodki trwałe w budowie 
oraz wartości niematerialne i prawne</t>
  </si>
  <si>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</si>
  <si>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</si>
  <si>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</si>
  <si>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</si>
  <si>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</si>
  <si>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</si>
  <si>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</si>
  <si>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</si>
  <si>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</si>
  <si>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</si>
  <si>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</si>
  <si>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</si>
  <si>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</si>
  <si>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</si>
  <si>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</si>
  <si>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</si>
  <si>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</si>
  <si>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</si>
  <si>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</si>
  <si>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</si>
  <si>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</si>
  <si>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</si>
  <si>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</si>
  <si>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</si>
  <si>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</si>
  <si>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</si>
  <si>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</si>
  <si>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</si>
  <si>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</si>
  <si>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</si>
  <si>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</si>
  <si>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</si>
  <si>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</si>
  <si>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</si>
  <si>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</si>
  <si>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</si>
  <si>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</si>
  <si>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</si>
  <si>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</si>
  <si>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</si>
  <si>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</si>
  <si>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</si>
  <si>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</si>
  <si>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</si>
  <si>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</si>
  <si>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</si>
  <si>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</si>
  <si>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</si>
  <si>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</si>
  <si>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</si>
  <si>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koniec roku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</si>
  <si>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</si>
  <si>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</si>
  <si>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</si>
  <si>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</si>
  <si>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</si>
  <si>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</si>
  <si>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</si>
  <si>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</si>
  <si>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</si>
  <si>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</si>
  <si>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</si>
  <si>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</si>
  <si>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</si>
  <si>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</si>
  <si>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</si>
  <si>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</si>
  <si>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</si>
  <si>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</si>
  <si>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</si>
  <si>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</si>
  <si>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</si>
  <si>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</si>
  <si>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</si>
  <si>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</si>
  <si>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</si>
  <si>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</si>
  <si>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</si>
  <si>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</si>
  <si>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</si>
  <si>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</si>
  <si>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</si>
  <si>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nie dotyczy</t>
  </si>
  <si>
    <t>Nazwa podmiotu</t>
  </si>
  <si>
    <t>1.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</si>
  <si>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</si>
  <si>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</si>
  <si>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</si>
  <si>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</si>
  <si>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</si>
  <si>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</si>
  <si>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</si>
  <si>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</si>
  <si>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</si>
  <si>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</si>
  <si>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</si>
  <si>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</si>
  <si>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</si>
  <si>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</si>
  <si>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</si>
  <si>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</si>
  <si>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</si>
  <si>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</si>
  <si>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</si>
  <si>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</si>
  <si>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</si>
  <si>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</si>
  <si>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</si>
  <si>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</si>
  <si>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</si>
  <si>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</si>
  <si>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</si>
  <si>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</si>
  <si>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</si>
  <si>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</si>
  <si>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</si>
  <si>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r>
      <t>Inne rezerwy</t>
    </r>
    <r>
      <rPr>
        <b/>
        <sz val="10"/>
        <color indexed="8"/>
        <rFont val="Times New Roman"/>
        <family val="1"/>
        <charset val="238"/>
      </rPr>
      <t>:</t>
    </r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</si>
  <si>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</si>
  <si>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</si>
  <si>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</si>
  <si>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</si>
  <si>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</si>
  <si>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</si>
  <si>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</si>
  <si>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</si>
  <si>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</si>
  <si>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</si>
  <si>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</si>
  <si>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</si>
  <si>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</si>
  <si>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</si>
  <si>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</si>
  <si>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</si>
  <si>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</si>
  <si>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</si>
  <si>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</si>
  <si>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</si>
  <si>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</si>
  <si>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</si>
  <si>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</si>
  <si>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</si>
  <si>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</si>
  <si>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</si>
  <si>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</si>
  <si>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</si>
  <si>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</si>
  <si>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</si>
  <si>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</si>
  <si>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</si>
  <si>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</si>
  <si>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</si>
  <si>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</si>
  <si>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</si>
  <si>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</si>
  <si>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</si>
  <si>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</si>
  <si>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</si>
  <si>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</si>
  <si>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</si>
  <si>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</si>
  <si>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</si>
  <si>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</si>
  <si>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</si>
  <si>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</si>
  <si>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r>
      <t>Inne sprawy sporne</t>
    </r>
    <r>
      <rPr>
        <b/>
        <sz val="10"/>
        <color indexed="8"/>
        <rFont val="Times New Roman"/>
        <family val="1"/>
        <charset val="238"/>
      </rPr>
      <t>:</t>
    </r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</si>
  <si>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</si>
  <si>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</si>
  <si>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</si>
  <si>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</si>
  <si>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</si>
  <si>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</si>
  <si>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</si>
  <si>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</si>
  <si>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</si>
  <si>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</si>
  <si>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</si>
  <si>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</si>
  <si>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</si>
  <si>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</si>
  <si>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</si>
  <si>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</si>
  <si>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</si>
  <si>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</si>
  <si>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</si>
  <si>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</si>
  <si>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</si>
  <si>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</si>
  <si>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</si>
  <si>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</si>
  <si>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</si>
  <si>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</si>
  <si>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</si>
  <si>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</si>
  <si>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</si>
  <si>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</si>
  <si>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</si>
  <si>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</si>
  <si>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</si>
  <si>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</si>
  <si>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</si>
  <si>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</si>
  <si>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</si>
  <si>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</si>
  <si>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</si>
  <si>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</si>
  <si>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</si>
  <si>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</si>
  <si>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</si>
  <si>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</si>
  <si>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</si>
  <si>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</si>
  <si>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</si>
  <si>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</si>
  <si>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</si>
  <si>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</si>
  <si>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</si>
  <si>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</si>
  <si>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</si>
  <si>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</si>
  <si>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</si>
  <si>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</si>
  <si>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</si>
  <si>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</si>
  <si>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</si>
  <si>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</si>
  <si>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</si>
  <si>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</si>
  <si>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</si>
  <si>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</si>
  <si>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</si>
  <si>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</si>
  <si>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</si>
  <si>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</si>
  <si>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</si>
  <si>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</si>
  <si>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</si>
  <si>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</si>
  <si>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</si>
  <si>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</si>
  <si>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</si>
  <si>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</si>
  <si>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</si>
  <si>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</si>
  <si>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</si>
  <si>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</si>
  <si>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</si>
  <si>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</si>
  <si>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</si>
  <si>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</si>
  <si>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</si>
  <si>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</si>
  <si>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</si>
  <si>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</si>
  <si>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</si>
  <si>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</si>
  <si>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</si>
  <si>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</si>
  <si>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</si>
  <si>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</si>
  <si>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</si>
  <si>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</si>
  <si>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</si>
  <si>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</si>
  <si>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</si>
  <si>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</si>
  <si>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</si>
  <si>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</si>
  <si>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kara umowna -należność główna</t>
  </si>
  <si>
    <t>kara umowna-odsetki</t>
  </si>
  <si>
    <t>Koszty</t>
  </si>
  <si>
    <t>koszty związane z epidemią COVID-19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</si>
  <si>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</si>
  <si>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</si>
  <si>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</si>
  <si>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</si>
  <si>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</si>
  <si>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</si>
  <si>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</si>
  <si>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</si>
  <si>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</si>
  <si>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</si>
  <si>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</si>
  <si>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</si>
  <si>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</si>
  <si>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</si>
  <si>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</si>
  <si>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</si>
  <si>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</si>
  <si>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</si>
  <si>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</si>
  <si>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</si>
  <si>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</si>
  <si>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</si>
  <si>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</si>
  <si>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</si>
  <si>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</si>
  <si>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</si>
  <si>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</si>
  <si>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</si>
  <si>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</si>
  <si>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</si>
  <si>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</si>
  <si>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</si>
  <si>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</si>
  <si>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</si>
  <si>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</si>
  <si>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</si>
  <si>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</si>
  <si>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</si>
  <si>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</si>
  <si>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</si>
  <si>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</si>
  <si>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</si>
  <si>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</si>
  <si>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</si>
  <si>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</si>
  <si>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</si>
  <si>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</si>
  <si>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</si>
  <si>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</si>
  <si>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</si>
  <si>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</si>
  <si>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</si>
  <si>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</si>
  <si>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</si>
  <si>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</si>
  <si>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</si>
  <si>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</si>
  <si>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</si>
  <si>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</si>
  <si>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</si>
  <si>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</si>
  <si>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</si>
  <si>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</si>
  <si>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</si>
  <si>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</si>
  <si>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</si>
  <si>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</si>
  <si>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</si>
  <si>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</si>
  <si>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</si>
  <si>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</si>
  <si>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</si>
  <si>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</si>
  <si>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</si>
  <si>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</si>
  <si>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</si>
  <si>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</si>
  <si>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</si>
  <si>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</si>
  <si>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</si>
  <si>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</si>
  <si>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</si>
  <si>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</si>
  <si>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</si>
  <si>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</si>
  <si>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</si>
  <si>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</si>
  <si>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</si>
  <si>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</si>
  <si>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</si>
  <si>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</si>
  <si>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</si>
  <si>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</si>
  <si>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</si>
  <si>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</si>
  <si>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</si>
  <si>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</si>
  <si>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</si>
  <si>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</si>
  <si>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</si>
  <si>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</si>
  <si>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</si>
  <si>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</si>
  <si>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</si>
  <si>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</si>
  <si>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</si>
  <si>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</si>
  <si>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</si>
  <si>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</si>
  <si>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</si>
  <si>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</si>
  <si>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</si>
  <si>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</si>
  <si>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</si>
  <si>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</si>
  <si>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</si>
  <si>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Należności</t>
  </si>
  <si>
    <t>Zobowiązania</t>
  </si>
  <si>
    <t>Zakłady Opieki Zdrowotnej</t>
  </si>
  <si>
    <t>TBS Warszawa Północ Spólka zo.o.</t>
  </si>
  <si>
    <t>Instytucje Kultury</t>
  </si>
  <si>
    <t>Miejskie Przedsiębiorstwo Wodociągów i Kanalizacji w m.st.Warszawie S.A.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</si>
  <si>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</si>
  <si>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1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</si>
  <si>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</si>
  <si>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</si>
  <si>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</si>
  <si>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</si>
  <si>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</si>
  <si>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</si>
  <si>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</si>
  <si>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</si>
  <si>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nie występuje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</si>
  <si>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</si>
  <si>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</si>
  <si>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</si>
  <si>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</si>
  <si>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</si>
  <si>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</si>
  <si>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………………………….</t>
  </si>
  <si>
    <t>..................................</t>
  </si>
  <si>
    <t>(główny księgowy)</t>
  </si>
  <si>
    <t>(kierownik jednostki)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</si>
  <si>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</si>
  <si>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t>Wartośc początkowa na koniec roku</t>
  </si>
  <si>
    <t>Odpisy z tytułu trwałej utraty wartości na początek roku</t>
  </si>
  <si>
    <t>Odpisy z tytułu trwałej utraty wartości na koniec roku</t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</si>
  <si>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</si>
  <si>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</si>
  <si>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t>Spółki, w których Miasto posiada 100% udziałów, akcji w tym:</t>
  </si>
  <si>
    <t>na dzień 31 grudnia 2024 roku</t>
  </si>
  <si>
    <t>sporządzony na dzień 31 grudnia 2024 r.</t>
  </si>
  <si>
    <t>sporządzone na dzień 31 grudnia 2024 r.</t>
  </si>
  <si>
    <t>koszty związane z pomocą Ukrainie</t>
  </si>
  <si>
    <t>koszty związane z wypłatą dodatku elektrycznego i gazowego</t>
  </si>
  <si>
    <t>Tramwaje Warszawskie Spółka z o.o.</t>
  </si>
  <si>
    <t xml:space="preserve">    2025.03.20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</si>
</sst>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77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sz val="10"/>
      <color rgb="FFFF0000"/>
      <name val="Arial"/>
      <family val="2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8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1"/>
      <name val="Arial CE"/>
      <charset val="238"/>
    </font>
    <font>
      <i/>
      <sz val="10"/>
      <name val="Times New Roman"/>
      <family val="1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color rgb="FFFF0000"/>
      <name val="Book Antiqua"/>
      <family val="1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7" fillId="0" borderId="0"/>
    <xf numFmtId="44" fontId="21" fillId="0" borderId="0" applyFont="0" applyFill="0" applyBorder="0" applyAlignment="0" applyProtection="0"/>
    <xf numFmtId="0" fontId="7" fillId="0" borderId="0"/>
    <xf numFmtId="0" fontId="25" fillId="0" borderId="0"/>
    <xf numFmtId="0" fontId="1" fillId="0" borderId="0"/>
  </cellStyleXfs>
  <cellXfs count="1107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2" fillId="0" borderId="0" xfId="0" applyFont="1" applyBorder="1"/>
    <xf numFmtId="0" fontId="0" fillId="0" borderId="6" xfId="0" applyBorder="1"/>
    <xf numFmtId="0" fontId="0" fillId="0" borderId="7" xfId="0" applyBorder="1" applyAlignment="1">
      <alignment horizontal="right"/>
    </xf>
    <xf numFmtId="0" fontId="0" fillId="0" borderId="7" xfId="0" applyBorder="1"/>
    <xf numFmtId="0" fontId="2" fillId="0" borderId="8" xfId="0" applyFont="1" applyBorder="1"/>
    <xf numFmtId="0" fontId="2" fillId="0" borderId="9" xfId="0" applyFont="1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2" fillId="0" borderId="12" xfId="0" applyFont="1" applyBorder="1"/>
    <xf numFmtId="0" fontId="2" fillId="0" borderId="13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7" xfId="0" applyBorder="1"/>
    <xf numFmtId="0" fontId="2" fillId="0" borderId="18" xfId="0" applyFont="1" applyBorder="1" applyAlignment="1">
      <alignment horizontal="center" wrapText="1"/>
    </xf>
    <xf numFmtId="0" fontId="0" fillId="0" borderId="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0" borderId="10" xfId="0" applyFont="1" applyBorder="1"/>
    <xf numFmtId="49" fontId="2" fillId="0" borderId="10" xfId="0" applyNumberFormat="1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2" fillId="0" borderId="27" xfId="0" applyFont="1" applyBorder="1"/>
    <xf numFmtId="0" fontId="0" fillId="0" borderId="18" xfId="0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4" fontId="2" fillId="0" borderId="31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0" fontId="4" fillId="0" borderId="18" xfId="0" applyFont="1" applyBorder="1" applyAlignment="1">
      <alignment horizontal="center"/>
    </xf>
    <xf numFmtId="0" fontId="2" fillId="0" borderId="9" xfId="0" applyFont="1" applyFill="1" applyBorder="1"/>
    <xf numFmtId="4" fontId="0" fillId="0" borderId="0" xfId="0" applyNumberFormat="1"/>
    <xf numFmtId="4" fontId="2" fillId="0" borderId="0" xfId="0" applyNumberFormat="1" applyFont="1"/>
    <xf numFmtId="2" fontId="0" fillId="0" borderId="0" xfId="0" applyNumberFormat="1"/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6" fillId="0" borderId="0" xfId="0" applyFont="1"/>
    <xf numFmtId="4" fontId="2" fillId="0" borderId="33" xfId="0" applyNumberFormat="1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/>
    <xf numFmtId="4" fontId="0" fillId="0" borderId="0" xfId="0" applyNumberFormat="1" applyFill="1"/>
    <xf numFmtId="0" fontId="0" fillId="0" borderId="8" xfId="0" applyFill="1" applyBorder="1"/>
    <xf numFmtId="0" fontId="0" fillId="0" borderId="23" xfId="0" applyFill="1" applyBorder="1"/>
    <xf numFmtId="0" fontId="0" fillId="0" borderId="26" xfId="0" applyFill="1" applyBorder="1"/>
    <xf numFmtId="0" fontId="2" fillId="0" borderId="10" xfId="0" applyFont="1" applyFill="1" applyBorder="1"/>
    <xf numFmtId="0" fontId="0" fillId="0" borderId="0" xfId="0" applyFill="1" applyBorder="1"/>
    <xf numFmtId="0" fontId="0" fillId="0" borderId="14" xfId="0" applyFill="1" applyBorder="1"/>
    <xf numFmtId="0" fontId="0" fillId="0" borderId="27" xfId="0" applyFill="1" applyBorder="1"/>
    <xf numFmtId="0" fontId="0" fillId="0" borderId="10" xfId="0" applyFill="1" applyBorder="1"/>
    <xf numFmtId="0" fontId="2" fillId="0" borderId="27" xfId="0" applyFont="1" applyFill="1" applyBorder="1"/>
    <xf numFmtId="0" fontId="0" fillId="0" borderId="9" xfId="0" applyFill="1" applyBorder="1"/>
    <xf numFmtId="0" fontId="0" fillId="0" borderId="4" xfId="0" applyFill="1" applyBorder="1"/>
    <xf numFmtId="0" fontId="0" fillId="0" borderId="13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25" xfId="0" applyFill="1" applyBorder="1"/>
    <xf numFmtId="49" fontId="2" fillId="0" borderId="10" xfId="0" applyNumberFormat="1" applyFont="1" applyFill="1" applyBorder="1"/>
    <xf numFmtId="0" fontId="0" fillId="0" borderId="16" xfId="0" applyFill="1" applyBorder="1"/>
    <xf numFmtId="0" fontId="0" fillId="0" borderId="12" xfId="0" applyFill="1" applyBorder="1"/>
    <xf numFmtId="0" fontId="0" fillId="0" borderId="17" xfId="0" applyFill="1" applyBorder="1"/>
    <xf numFmtId="0" fontId="0" fillId="0" borderId="22" xfId="0" applyFill="1" applyBorder="1"/>
    <xf numFmtId="0" fontId="4" fillId="0" borderId="18" xfId="0" applyFont="1" applyFill="1" applyBorder="1" applyAlignment="1">
      <alignment horizontal="center" wrapText="1"/>
    </xf>
    <xf numFmtId="0" fontId="0" fillId="0" borderId="24" xfId="0" applyFill="1" applyBorder="1"/>
    <xf numFmtId="0" fontId="0" fillId="0" borderId="18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7" xfId="0" applyFill="1" applyBorder="1" applyAlignment="1">
      <alignment horizontal="right"/>
    </xf>
    <xf numFmtId="0" fontId="0" fillId="0" borderId="7" xfId="0" applyFill="1" applyBorder="1"/>
    <xf numFmtId="0" fontId="2" fillId="0" borderId="28" xfId="0" applyFont="1" applyFill="1" applyBorder="1"/>
    <xf numFmtId="0" fontId="2" fillId="0" borderId="29" xfId="0" applyFont="1" applyFill="1" applyBorder="1"/>
    <xf numFmtId="0" fontId="2" fillId="0" borderId="30" xfId="0" applyFont="1" applyFill="1" applyBorder="1"/>
    <xf numFmtId="0" fontId="2" fillId="0" borderId="8" xfId="0" applyFont="1" applyFill="1" applyBorder="1"/>
    <xf numFmtId="4" fontId="2" fillId="0" borderId="31" xfId="0" applyNumberFormat="1" applyFont="1" applyFill="1" applyBorder="1" applyAlignment="1">
      <alignment horizontal="right"/>
    </xf>
    <xf numFmtId="0" fontId="2" fillId="0" borderId="0" xfId="0" applyFont="1" applyFill="1"/>
    <xf numFmtId="4" fontId="2" fillId="0" borderId="0" xfId="0" applyNumberFormat="1" applyFont="1" applyFill="1"/>
    <xf numFmtId="0" fontId="5" fillId="0" borderId="9" xfId="0" applyFont="1" applyFill="1" applyBorder="1"/>
    <xf numFmtId="0" fontId="5" fillId="0" borderId="4" xfId="0" applyFont="1" applyFill="1" applyBorder="1"/>
    <xf numFmtId="0" fontId="5" fillId="0" borderId="13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4" fontId="5" fillId="0" borderId="0" xfId="0" applyNumberFormat="1" applyFont="1" applyFill="1"/>
    <xf numFmtId="0" fontId="2" fillId="0" borderId="11" xfId="0" applyFont="1" applyFill="1" applyBorder="1" applyAlignment="1">
      <alignment wrapText="1"/>
    </xf>
    <xf numFmtId="0" fontId="2" fillId="0" borderId="0" xfId="0" applyFont="1" applyFill="1" applyBorder="1"/>
    <xf numFmtId="4" fontId="2" fillId="0" borderId="32" xfId="0" applyNumberFormat="1" applyFont="1" applyFill="1" applyBorder="1" applyAlignment="1">
      <alignment horizontal="right"/>
    </xf>
    <xf numFmtId="0" fontId="5" fillId="0" borderId="10" xfId="0" applyFont="1" applyFill="1" applyBorder="1"/>
    <xf numFmtId="0" fontId="5" fillId="0" borderId="11" xfId="0" applyFont="1" applyFill="1" applyBorder="1"/>
    <xf numFmtId="0" fontId="2" fillId="0" borderId="4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4" fontId="2" fillId="0" borderId="34" xfId="0" applyNumberFormat="1" applyFont="1" applyFill="1" applyBorder="1" applyAlignment="1">
      <alignment horizontal="right"/>
    </xf>
    <xf numFmtId="4" fontId="2" fillId="0" borderId="7" xfId="0" applyNumberFormat="1" applyFont="1" applyFill="1" applyBorder="1"/>
    <xf numFmtId="0" fontId="6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0" fillId="0" borderId="1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/>
    </xf>
    <xf numFmtId="0" fontId="8" fillId="0" borderId="0" xfId="1" applyFont="1"/>
    <xf numFmtId="0" fontId="7" fillId="0" borderId="0" xfId="1"/>
    <xf numFmtId="0" fontId="7" fillId="2" borderId="0" xfId="1" applyFill="1"/>
    <xf numFmtId="0" fontId="9" fillId="2" borderId="0" xfId="1" applyFont="1" applyFill="1"/>
    <xf numFmtId="0" fontId="10" fillId="0" borderId="35" xfId="1" applyFont="1" applyBorder="1" applyProtection="1">
      <protection locked="0" hidden="1"/>
    </xf>
    <xf numFmtId="0" fontId="7" fillId="0" borderId="36" xfId="1" applyFont="1" applyBorder="1" applyProtection="1">
      <protection locked="0" hidden="1"/>
    </xf>
    <xf numFmtId="0" fontId="10" fillId="2" borderId="35" xfId="1" applyFont="1" applyFill="1" applyBorder="1" applyProtection="1">
      <protection locked="0" hidden="1"/>
    </xf>
    <xf numFmtId="0" fontId="7" fillId="2" borderId="36" xfId="1" applyFont="1" applyFill="1" applyBorder="1" applyProtection="1">
      <protection locked="0" hidden="1"/>
    </xf>
    <xf numFmtId="0" fontId="10" fillId="0" borderId="10" xfId="1" applyFont="1" applyBorder="1" applyProtection="1">
      <protection locked="0" hidden="1"/>
    </xf>
    <xf numFmtId="0" fontId="7" fillId="0" borderId="14" xfId="1" applyFont="1" applyBorder="1" applyProtection="1">
      <protection locked="0" hidden="1"/>
    </xf>
    <xf numFmtId="0" fontId="9" fillId="2" borderId="10" xfId="1" applyFont="1" applyFill="1" applyBorder="1" applyAlignment="1" applyProtection="1">
      <alignment horizontal="left"/>
      <protection locked="0" hidden="1"/>
    </xf>
    <xf numFmtId="0" fontId="9" fillId="2" borderId="14" xfId="1" applyFont="1" applyFill="1" applyBorder="1" applyProtection="1">
      <protection locked="0" hidden="1"/>
    </xf>
    <xf numFmtId="0" fontId="9" fillId="0" borderId="10" xfId="1" applyFont="1" applyBorder="1" applyProtection="1">
      <protection locked="0" hidden="1"/>
    </xf>
    <xf numFmtId="0" fontId="9" fillId="0" borderId="14" xfId="1" applyFont="1" applyBorder="1" applyProtection="1">
      <protection locked="0" hidden="1"/>
    </xf>
    <xf numFmtId="0" fontId="12" fillId="0" borderId="14" xfId="1" applyFont="1" applyBorder="1" applyProtection="1">
      <protection locked="0" hidden="1"/>
    </xf>
    <xf numFmtId="0" fontId="14" fillId="2" borderId="9" xfId="1" applyFont="1" applyFill="1" applyBorder="1" applyProtection="1">
      <protection locked="0" hidden="1"/>
    </xf>
    <xf numFmtId="0" fontId="14" fillId="2" borderId="13" xfId="1" applyFont="1" applyFill="1" applyBorder="1" applyProtection="1">
      <protection locked="0" hidden="1"/>
    </xf>
    <xf numFmtId="0" fontId="12" fillId="0" borderId="13" xfId="1" applyFont="1" applyBorder="1" applyProtection="1">
      <protection locked="0" hidden="1"/>
    </xf>
    <xf numFmtId="0" fontId="10" fillId="2" borderId="10" xfId="1" applyFont="1" applyFill="1" applyBorder="1" applyProtection="1">
      <protection locked="0" hidden="1"/>
    </xf>
    <xf numFmtId="0" fontId="14" fillId="2" borderId="14" xfId="1" applyFont="1" applyFill="1" applyBorder="1" applyProtection="1">
      <protection locked="0" hidden="1"/>
    </xf>
    <xf numFmtId="0" fontId="7" fillId="2" borderId="0" xfId="1" applyFont="1" applyFill="1" applyBorder="1" applyProtection="1">
      <protection locked="0" hidden="1"/>
    </xf>
    <xf numFmtId="0" fontId="7" fillId="2" borderId="14" xfId="1" applyFont="1" applyFill="1" applyBorder="1" applyProtection="1">
      <protection locked="0" hidden="1"/>
    </xf>
    <xf numFmtId="0" fontId="7" fillId="2" borderId="16" xfId="1" applyFont="1" applyFill="1" applyBorder="1" applyProtection="1">
      <protection locked="0" hidden="1"/>
    </xf>
    <xf numFmtId="0" fontId="7" fillId="2" borderId="17" xfId="1" applyFont="1" applyFill="1" applyBorder="1" applyProtection="1">
      <protection locked="0" hidden="1"/>
    </xf>
    <xf numFmtId="0" fontId="7" fillId="0" borderId="10" xfId="1" applyFont="1" applyBorder="1" applyProtection="1">
      <protection locked="0" hidden="1"/>
    </xf>
    <xf numFmtId="0" fontId="7" fillId="0" borderId="0" xfId="1" applyFont="1" applyBorder="1" applyProtection="1">
      <protection locked="0" hidden="1"/>
    </xf>
    <xf numFmtId="0" fontId="12" fillId="0" borderId="2" xfId="1" applyFont="1" applyBorder="1" applyAlignment="1" applyProtection="1">
      <alignment horizontal="center" vertical="center" wrapText="1"/>
      <protection locked="0" hidden="1"/>
    </xf>
    <xf numFmtId="0" fontId="12" fillId="0" borderId="33" xfId="1" applyFont="1" applyBorder="1" applyAlignment="1" applyProtection="1">
      <alignment horizontal="center" vertical="top" wrapText="1"/>
      <protection locked="0" hidden="1"/>
    </xf>
    <xf numFmtId="0" fontId="12" fillId="2" borderId="33" xfId="1" applyFont="1" applyFill="1" applyBorder="1" applyAlignment="1" applyProtection="1">
      <alignment horizontal="center" vertical="top" wrapText="1"/>
      <protection locked="0" hidden="1"/>
    </xf>
    <xf numFmtId="0" fontId="12" fillId="2" borderId="33" xfId="1" applyFont="1" applyFill="1" applyBorder="1" applyAlignment="1" applyProtection="1">
      <alignment horizontal="center" vertical="center" wrapText="1"/>
      <protection locked="0" hidden="1"/>
    </xf>
    <xf numFmtId="0" fontId="12" fillId="2" borderId="37" xfId="1" applyFont="1" applyFill="1" applyBorder="1" applyAlignment="1" applyProtection="1">
      <alignment horizontal="center" vertical="top" wrapText="1"/>
      <protection locked="0" hidden="1"/>
    </xf>
    <xf numFmtId="0" fontId="7" fillId="0" borderId="0" xfId="1" applyAlignment="1">
      <alignment wrapText="1"/>
    </xf>
    <xf numFmtId="0" fontId="12" fillId="0" borderId="9" xfId="1" applyFont="1" applyBorder="1" applyAlignment="1" applyProtection="1">
      <alignment wrapText="1"/>
      <protection locked="0" hidden="1"/>
    </xf>
    <xf numFmtId="0" fontId="12" fillId="2" borderId="38" xfId="1" applyFont="1" applyFill="1" applyBorder="1" applyAlignment="1" applyProtection="1">
      <alignment wrapText="1"/>
      <protection locked="0" hidden="1"/>
    </xf>
    <xf numFmtId="0" fontId="12" fillId="0" borderId="20" xfId="1" applyFont="1" applyBorder="1" applyAlignment="1" applyProtection="1">
      <alignment wrapText="1"/>
      <protection locked="0" hidden="1"/>
    </xf>
    <xf numFmtId="0" fontId="12" fillId="2" borderId="39" xfId="1" applyFont="1" applyFill="1" applyBorder="1" applyAlignment="1" applyProtection="1">
      <alignment wrapText="1"/>
      <protection locked="0" hidden="1"/>
    </xf>
    <xf numFmtId="0" fontId="12" fillId="0" borderId="11" xfId="1" applyFont="1" applyBorder="1" applyAlignment="1" applyProtection="1">
      <alignment wrapText="1"/>
      <protection locked="0" hidden="1"/>
    </xf>
    <xf numFmtId="0" fontId="12" fillId="2" borderId="40" xfId="1" applyFont="1" applyFill="1" applyBorder="1" applyAlignment="1" applyProtection="1">
      <alignment wrapText="1"/>
      <protection locked="0" hidden="1"/>
    </xf>
    <xf numFmtId="0" fontId="14" fillId="2" borderId="41" xfId="1" applyFont="1" applyFill="1" applyBorder="1" applyAlignment="1" applyProtection="1">
      <alignment wrapText="1"/>
      <protection locked="0" hidden="1"/>
    </xf>
    <xf numFmtId="0" fontId="14" fillId="0" borderId="11" xfId="1" applyFont="1" applyBorder="1" applyAlignment="1" applyProtection="1">
      <alignment wrapText="1"/>
      <protection locked="0" hidden="1"/>
    </xf>
    <xf numFmtId="0" fontId="14" fillId="2" borderId="40" xfId="1" applyFont="1" applyFill="1" applyBorder="1" applyAlignment="1" applyProtection="1">
      <alignment wrapText="1"/>
      <protection locked="0" hidden="1"/>
    </xf>
    <xf numFmtId="0" fontId="14" fillId="0" borderId="20" xfId="1" applyFont="1" applyBorder="1" applyAlignment="1" applyProtection="1">
      <alignment wrapText="1"/>
      <protection locked="0" hidden="1"/>
    </xf>
    <xf numFmtId="0" fontId="7" fillId="0" borderId="11" xfId="1" applyBorder="1" applyAlignment="1" applyProtection="1">
      <alignment wrapText="1"/>
      <protection locked="0" hidden="1"/>
    </xf>
    <xf numFmtId="0" fontId="7" fillId="0" borderId="39" xfId="1" applyFill="1" applyBorder="1" applyAlignment="1" applyProtection="1">
      <alignment wrapText="1"/>
      <protection locked="0" hidden="1"/>
    </xf>
    <xf numFmtId="0" fontId="7" fillId="0" borderId="20" xfId="1" applyBorder="1" applyAlignment="1" applyProtection="1">
      <alignment wrapText="1"/>
      <protection locked="0" hidden="1"/>
    </xf>
    <xf numFmtId="0" fontId="7" fillId="0" borderId="40" xfId="1" applyFill="1" applyBorder="1" applyAlignment="1" applyProtection="1">
      <alignment wrapText="1"/>
      <protection locked="0" hidden="1"/>
    </xf>
    <xf numFmtId="0" fontId="15" fillId="0" borderId="27" xfId="1" applyFont="1" applyFill="1" applyBorder="1" applyAlignment="1">
      <alignment wrapText="1"/>
    </xf>
    <xf numFmtId="0" fontId="15" fillId="0" borderId="39" xfId="1" applyFont="1" applyFill="1" applyBorder="1" applyAlignment="1">
      <alignment wrapText="1"/>
    </xf>
    <xf numFmtId="0" fontId="9" fillId="0" borderId="20" xfId="1" applyFont="1" applyBorder="1" applyAlignment="1" applyProtection="1">
      <alignment wrapText="1"/>
      <protection locked="0" hidden="1"/>
    </xf>
    <xf numFmtId="0" fontId="15" fillId="0" borderId="40" xfId="1" applyFont="1" applyFill="1" applyBorder="1" applyAlignment="1">
      <alignment wrapText="1"/>
    </xf>
    <xf numFmtId="0" fontId="16" fillId="0" borderId="10" xfId="1" applyFont="1" applyBorder="1" applyAlignment="1">
      <alignment horizontal="left" wrapText="1"/>
    </xf>
    <xf numFmtId="0" fontId="16" fillId="0" borderId="20" xfId="1" applyFont="1" applyBorder="1" applyAlignment="1">
      <alignment horizontal="left" wrapText="1"/>
    </xf>
    <xf numFmtId="0" fontId="17" fillId="2" borderId="39" xfId="1" applyFont="1" applyFill="1" applyBorder="1" applyAlignment="1">
      <alignment wrapText="1"/>
    </xf>
    <xf numFmtId="0" fontId="15" fillId="0" borderId="20" xfId="1" applyFont="1" applyBorder="1" applyAlignment="1">
      <alignment horizontal="left" wrapText="1"/>
    </xf>
    <xf numFmtId="0" fontId="16" fillId="2" borderId="39" xfId="1" applyFont="1" applyFill="1" applyBorder="1" applyAlignment="1">
      <alignment wrapText="1"/>
    </xf>
    <xf numFmtId="0" fontId="15" fillId="0" borderId="11" xfId="1" applyFont="1" applyBorder="1" applyAlignment="1">
      <alignment horizontal="left" wrapText="1"/>
    </xf>
    <xf numFmtId="0" fontId="15" fillId="2" borderId="39" xfId="1" applyFont="1" applyFill="1" applyBorder="1" applyAlignment="1">
      <alignment wrapText="1"/>
    </xf>
    <xf numFmtId="0" fontId="15" fillId="0" borderId="10" xfId="1" applyFont="1" applyBorder="1" applyAlignment="1">
      <alignment wrapText="1"/>
    </xf>
    <xf numFmtId="0" fontId="15" fillId="0" borderId="20" xfId="1" applyFont="1" applyBorder="1" applyAlignment="1">
      <alignment wrapText="1"/>
    </xf>
    <xf numFmtId="0" fontId="16" fillId="0" borderId="20" xfId="1" applyFont="1" applyBorder="1" applyAlignment="1">
      <alignment wrapText="1"/>
    </xf>
    <xf numFmtId="0" fontId="7" fillId="0" borderId="40" xfId="1" applyBorder="1" applyAlignment="1">
      <alignment wrapText="1"/>
    </xf>
    <xf numFmtId="0" fontId="16" fillId="0" borderId="11" xfId="1" applyFont="1" applyBorder="1" applyAlignment="1">
      <alignment wrapText="1"/>
    </xf>
    <xf numFmtId="0" fontId="16" fillId="2" borderId="40" xfId="1" applyFont="1" applyFill="1" applyBorder="1" applyAlignment="1">
      <alignment wrapText="1"/>
    </xf>
    <xf numFmtId="0" fontId="15" fillId="2" borderId="40" xfId="1" applyFont="1" applyFill="1" applyBorder="1" applyAlignment="1">
      <alignment wrapText="1"/>
    </xf>
    <xf numFmtId="0" fontId="9" fillId="0" borderId="0" xfId="1" applyFont="1" applyAlignment="1">
      <alignment wrapText="1"/>
    </xf>
    <xf numFmtId="0" fontId="15" fillId="2" borderId="42" xfId="1" applyFont="1" applyFill="1" applyBorder="1" applyAlignment="1">
      <alignment wrapText="1"/>
    </xf>
    <xf numFmtId="0" fontId="12" fillId="0" borderId="2" xfId="1" applyFont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4" fontId="7" fillId="0" borderId="0" xfId="1" applyNumberFormat="1" applyAlignment="1">
      <alignment wrapText="1"/>
    </xf>
    <xf numFmtId="0" fontId="7" fillId="0" borderId="0" xfId="1" applyFill="1"/>
    <xf numFmtId="0" fontId="14" fillId="0" borderId="0" xfId="1" applyFont="1" applyFill="1"/>
    <xf numFmtId="0" fontId="9" fillId="0" borderId="0" xfId="1" applyFont="1" applyBorder="1"/>
    <xf numFmtId="0" fontId="9" fillId="0" borderId="0" xfId="1" applyFont="1"/>
    <xf numFmtId="0" fontId="14" fillId="0" borderId="4" xfId="1" applyFont="1" applyFill="1" applyBorder="1"/>
    <xf numFmtId="0" fontId="14" fillId="0" borderId="0" xfId="1" applyFont="1" applyFill="1" applyBorder="1" applyProtection="1">
      <protection locked="0"/>
    </xf>
    <xf numFmtId="14" fontId="14" fillId="0" borderId="4" xfId="1" applyNumberFormat="1" applyFont="1" applyFill="1" applyBorder="1" applyAlignment="1" applyProtection="1">
      <alignment horizontal="center"/>
      <protection locked="0"/>
    </xf>
    <xf numFmtId="0" fontId="14" fillId="0" borderId="0" xfId="1" applyFont="1" applyFill="1" applyBorder="1"/>
    <xf numFmtId="0" fontId="12" fillId="0" borderId="0" xfId="1" applyFont="1" applyFill="1"/>
    <xf numFmtId="0" fontId="12" fillId="0" borderId="0" xfId="1" applyFont="1" applyFill="1" applyBorder="1" applyProtection="1">
      <protection locked="0"/>
    </xf>
    <xf numFmtId="0" fontId="7" fillId="0" borderId="0" xfId="1" applyBorder="1"/>
    <xf numFmtId="0" fontId="7" fillId="0" borderId="0" xfId="1" applyFill="1" applyBorder="1"/>
    <xf numFmtId="4" fontId="7" fillId="0" borderId="0" xfId="1" applyNumberFormat="1"/>
    <xf numFmtId="0" fontId="0" fillId="3" borderId="4" xfId="0" applyFill="1" applyBorder="1"/>
    <xf numFmtId="0" fontId="0" fillId="3" borderId="13" xfId="0" applyFill="1" applyBorder="1"/>
    <xf numFmtId="0" fontId="0" fillId="3" borderId="0" xfId="0" applyFill="1" applyBorder="1"/>
    <xf numFmtId="0" fontId="2" fillId="3" borderId="0" xfId="0" applyFont="1" applyFill="1" applyBorder="1"/>
    <xf numFmtId="4" fontId="2" fillId="3" borderId="32" xfId="0" applyNumberFormat="1" applyFont="1" applyFill="1" applyBorder="1" applyAlignment="1">
      <alignment horizontal="right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37" xfId="0" applyFont="1" applyFill="1" applyBorder="1"/>
    <xf numFmtId="4" fontId="2" fillId="0" borderId="43" xfId="0" applyNumberFormat="1" applyFont="1" applyFill="1" applyBorder="1" applyAlignment="1">
      <alignment horizontal="right"/>
    </xf>
    <xf numFmtId="4" fontId="2" fillId="0" borderId="44" xfId="0" applyNumberFormat="1" applyFont="1" applyFill="1" applyBorder="1"/>
    <xf numFmtId="0" fontId="5" fillId="3" borderId="4" xfId="0" applyFont="1" applyFill="1" applyBorder="1"/>
    <xf numFmtId="0" fontId="5" fillId="3" borderId="13" xfId="0" applyFont="1" applyFill="1" applyBorder="1"/>
    <xf numFmtId="0" fontId="5" fillId="3" borderId="0" xfId="0" applyFont="1" applyFill="1" applyBorder="1"/>
    <xf numFmtId="0" fontId="5" fillId="3" borderId="14" xfId="0" applyFont="1" applyFill="1" applyBorder="1"/>
    <xf numFmtId="0" fontId="5" fillId="3" borderId="5" xfId="0" applyFont="1" applyFill="1" applyBorder="1"/>
    <xf numFmtId="0" fontId="5" fillId="3" borderId="15" xfId="0" applyFont="1" applyFill="1" applyBorder="1"/>
    <xf numFmtId="0" fontId="12" fillId="2" borderId="39" xfId="1" applyFont="1" applyFill="1" applyBorder="1" applyAlignment="1" applyProtection="1">
      <alignment vertical="center" wrapText="1"/>
      <protection locked="0" hidden="1"/>
    </xf>
    <xf numFmtId="0" fontId="18" fillId="2" borderId="39" xfId="1" applyFont="1" applyFill="1" applyBorder="1" applyAlignment="1">
      <alignment wrapText="1"/>
    </xf>
    <xf numFmtId="0" fontId="7" fillId="3" borderId="0" xfId="1" applyFill="1" applyAlignment="1">
      <alignment wrapText="1"/>
    </xf>
    <xf numFmtId="0" fontId="1" fillId="0" borderId="0" xfId="0" applyFont="1"/>
    <xf numFmtId="4" fontId="1" fillId="0" borderId="45" xfId="0" applyNumberFormat="1" applyFont="1" applyBorder="1" applyAlignment="1">
      <alignment horizontal="right"/>
    </xf>
    <xf numFmtId="4" fontId="1" fillId="0" borderId="32" xfId="0" applyNumberFormat="1" applyFont="1" applyFill="1" applyBorder="1" applyAlignment="1">
      <alignment horizontal="right"/>
    </xf>
    <xf numFmtId="4" fontId="1" fillId="3" borderId="32" xfId="0" applyNumberFormat="1" applyFont="1" applyFill="1" applyBorder="1" applyAlignment="1">
      <alignment horizontal="right"/>
    </xf>
    <xf numFmtId="4" fontId="1" fillId="0" borderId="1" xfId="0" applyNumberFormat="1" applyFont="1" applyFill="1" applyBorder="1"/>
    <xf numFmtId="4" fontId="19" fillId="4" borderId="47" xfId="0" applyNumberFormat="1" applyFont="1" applyFill="1" applyBorder="1" applyAlignment="1">
      <alignment horizontal="right" wrapText="1"/>
    </xf>
    <xf numFmtId="4" fontId="20" fillId="4" borderId="47" xfId="0" applyNumberFormat="1" applyFont="1" applyFill="1" applyBorder="1" applyAlignment="1">
      <alignment horizontal="right" wrapText="1"/>
    </xf>
    <xf numFmtId="4" fontId="1" fillId="0" borderId="46" xfId="0" applyNumberFormat="1" applyFont="1" applyBorder="1"/>
    <xf numFmtId="4" fontId="2" fillId="0" borderId="3" xfId="0" applyNumberFormat="1" applyFont="1" applyBorder="1"/>
    <xf numFmtId="4" fontId="1" fillId="0" borderId="32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4" fontId="19" fillId="4" borderId="47" xfId="0" applyNumberFormat="1" applyFont="1" applyFill="1" applyBorder="1" applyAlignment="1">
      <alignment horizontal="right"/>
    </xf>
    <xf numFmtId="4" fontId="20" fillId="4" borderId="47" xfId="0" applyNumberFormat="1" applyFont="1" applyFill="1" applyBorder="1" applyAlignment="1">
      <alignment horizontal="right"/>
    </xf>
    <xf numFmtId="4" fontId="20" fillId="4" borderId="47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7" fillId="0" borderId="9" xfId="1" applyFont="1" applyBorder="1"/>
    <xf numFmtId="0" fontId="7" fillId="0" borderId="10" xfId="1" applyFont="1" applyBorder="1"/>
    <xf numFmtId="0" fontId="9" fillId="2" borderId="27" xfId="1" applyFont="1" applyFill="1" applyBorder="1" applyAlignment="1" applyProtection="1">
      <alignment horizontal="left"/>
      <protection locked="0" hidden="1"/>
    </xf>
    <xf numFmtId="0" fontId="12" fillId="2" borderId="12" xfId="1" applyFont="1" applyFill="1" applyBorder="1" applyAlignment="1" applyProtection="1">
      <alignment horizontal="center" vertical="center"/>
      <protection locked="0" hidden="1"/>
    </xf>
    <xf numFmtId="0" fontId="12" fillId="0" borderId="0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1" fillId="2" borderId="8" xfId="1" applyFont="1" applyFill="1" applyBorder="1" applyAlignment="1" applyProtection="1">
      <alignment horizontal="center" vertical="center"/>
      <protection locked="0" hidden="1"/>
    </xf>
    <xf numFmtId="0" fontId="12" fillId="2" borderId="0" xfId="1" applyFont="1" applyFill="1" applyBorder="1" applyAlignment="1" applyProtection="1">
      <alignment horizontal="center" vertical="center"/>
      <protection locked="0" hidden="1"/>
    </xf>
    <xf numFmtId="0" fontId="13" fillId="2" borderId="0" xfId="1" applyFont="1" applyFill="1" applyBorder="1" applyAlignment="1" applyProtection="1">
      <alignment horizontal="center" vertical="center"/>
      <protection locked="0" hidden="1"/>
    </xf>
    <xf numFmtId="0" fontId="13" fillId="2" borderId="0" xfId="1" applyFont="1" applyFill="1" applyBorder="1" applyAlignment="1" applyProtection="1">
      <alignment horizontal="center" vertical="top"/>
      <protection locked="0" hidden="1"/>
    </xf>
    <xf numFmtId="0" fontId="1" fillId="0" borderId="0" xfId="0" applyFont="1" applyFill="1" applyBorder="1" applyAlignment="1"/>
    <xf numFmtId="0" fontId="0" fillId="0" borderId="0" xfId="0" applyFill="1" applyBorder="1" applyAlignment="1"/>
    <xf numFmtId="0" fontId="0" fillId="0" borderId="5" xfId="0" applyFill="1" applyBorder="1" applyAlignment="1">
      <alignment wrapText="1"/>
    </xf>
    <xf numFmtId="0" fontId="0" fillId="0" borderId="15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0" fillId="0" borderId="35" xfId="0" applyFill="1" applyBorder="1" applyAlignment="1"/>
    <xf numFmtId="0" fontId="0" fillId="0" borderId="8" xfId="0" applyFill="1" applyBorder="1" applyAlignment="1"/>
    <xf numFmtId="0" fontId="0" fillId="0" borderId="36" xfId="0" applyFill="1" applyBorder="1" applyAlignment="1"/>
    <xf numFmtId="0" fontId="0" fillId="0" borderId="5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0" xfId="0" applyBorder="1" applyAlignment="1"/>
    <xf numFmtId="0" fontId="0" fillId="0" borderId="35" xfId="0" applyBorder="1" applyAlignment="1"/>
    <xf numFmtId="0" fontId="0" fillId="0" borderId="8" xfId="0" applyBorder="1" applyAlignment="1"/>
    <xf numFmtId="0" fontId="0" fillId="0" borderId="36" xfId="0" applyBorder="1" applyAlignment="1"/>
    <xf numFmtId="0" fontId="11" fillId="2" borderId="8" xfId="1" applyFont="1" applyFill="1" applyBorder="1" applyAlignment="1" applyProtection="1">
      <alignment horizontal="left" vertical="center"/>
      <protection locked="0" hidden="1"/>
    </xf>
    <xf numFmtId="0" fontId="12" fillId="2" borderId="0" xfId="1" applyFont="1" applyFill="1" applyBorder="1" applyAlignment="1" applyProtection="1">
      <alignment horizontal="left" vertical="center"/>
      <protection locked="0" hidden="1"/>
    </xf>
    <xf numFmtId="0" fontId="13" fillId="2" borderId="0" xfId="1" applyFont="1" applyFill="1" applyBorder="1" applyAlignment="1" applyProtection="1">
      <alignment horizontal="left" vertical="center"/>
      <protection locked="0" hidden="1"/>
    </xf>
    <xf numFmtId="0" fontId="13" fillId="2" borderId="0" xfId="1" applyFont="1" applyFill="1" applyBorder="1" applyAlignment="1" applyProtection="1">
      <alignment horizontal="left" vertical="top"/>
      <protection locked="0" hidden="1"/>
    </xf>
    <xf numFmtId="0" fontId="12" fillId="2" borderId="12" xfId="1" applyFont="1" applyFill="1" applyBorder="1" applyAlignment="1" applyProtection="1">
      <alignment horizontal="left" vertical="center"/>
      <protection locked="0" hidden="1"/>
    </xf>
    <xf numFmtId="0" fontId="1" fillId="0" borderId="5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/>
    </xf>
    <xf numFmtId="0" fontId="0" fillId="0" borderId="0" xfId="0" applyFill="1" applyAlignment="1"/>
    <xf numFmtId="14" fontId="2" fillId="0" borderId="0" xfId="0" applyNumberFormat="1" applyFont="1" applyFill="1" applyAlignment="1"/>
    <xf numFmtId="0" fontId="2" fillId="0" borderId="0" xfId="0" applyFont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2" fillId="0" borderId="19" xfId="0" applyFont="1" applyFill="1" applyBorder="1" applyAlignment="1"/>
    <xf numFmtId="0" fontId="2" fillId="0" borderId="10" xfId="0" applyFont="1" applyFill="1" applyBorder="1" applyAlignment="1"/>
    <xf numFmtId="0" fontId="1" fillId="0" borderId="4" xfId="0" applyFont="1" applyFill="1" applyBorder="1"/>
    <xf numFmtId="0" fontId="2" fillId="3" borderId="5" xfId="0" applyFont="1" applyFill="1" applyBorder="1" applyAlignment="1"/>
    <xf numFmtId="14" fontId="1" fillId="0" borderId="0" xfId="0" applyNumberFormat="1" applyFont="1" applyAlignment="1"/>
    <xf numFmtId="0" fontId="0" fillId="0" borderId="0" xfId="0" applyAlignment="1"/>
    <xf numFmtId="49" fontId="0" fillId="0" borderId="11" xfId="0" applyNumberFormat="1" applyBorder="1" applyAlignment="1"/>
    <xf numFmtId="49" fontId="0" fillId="0" borderId="5" xfId="0" applyNumberFormat="1" applyBorder="1" applyAlignment="1"/>
    <xf numFmtId="49" fontId="0" fillId="0" borderId="15" xfId="0" applyNumberFormat="1" applyBorder="1" applyAlignment="1"/>
    <xf numFmtId="0" fontId="1" fillId="0" borderId="12" xfId="0" applyFont="1" applyBorder="1" applyAlignment="1">
      <alignment wrapText="1"/>
    </xf>
    <xf numFmtId="0" fontId="1" fillId="0" borderId="17" xfId="0" applyFont="1" applyBorder="1" applyAlignment="1">
      <alignment wrapText="1"/>
    </xf>
    <xf numFmtId="49" fontId="1" fillId="0" borderId="16" xfId="0" applyNumberFormat="1" applyFont="1" applyBorder="1" applyAlignment="1"/>
    <xf numFmtId="0" fontId="2" fillId="0" borderId="10" xfId="0" applyFont="1" applyBorder="1" applyAlignment="1"/>
    <xf numFmtId="0" fontId="2" fillId="0" borderId="19" xfId="0" applyFont="1" applyBorder="1" applyAlignment="1"/>
    <xf numFmtId="0" fontId="0" fillId="0" borderId="19" xfId="0" applyBorder="1" applyAlignment="1"/>
    <xf numFmtId="0" fontId="2" fillId="0" borderId="0" xfId="0" applyFont="1" applyBorder="1" applyAlignment="1"/>
    <xf numFmtId="0" fontId="0" fillId="0" borderId="11" xfId="0" applyBorder="1" applyAlignment="1"/>
    <xf numFmtId="0" fontId="0" fillId="0" borderId="5" xfId="0" applyBorder="1" applyAlignment="1"/>
    <xf numFmtId="0" fontId="0" fillId="0" borderId="15" xfId="0" applyBorder="1" applyAlignment="1"/>
    <xf numFmtId="0" fontId="3" fillId="0" borderId="5" xfId="0" applyFont="1" applyBorder="1" applyAlignment="1">
      <alignment wrapText="1"/>
    </xf>
    <xf numFmtId="49" fontId="3" fillId="0" borderId="11" xfId="0" applyNumberFormat="1" applyFont="1" applyBorder="1" applyAlignment="1">
      <alignment horizontal="left" vertical="top"/>
    </xf>
    <xf numFmtId="0" fontId="7" fillId="0" borderId="48" xfId="1" applyFont="1" applyBorder="1" applyProtection="1">
      <protection locked="0" hidden="1"/>
    </xf>
    <xf numFmtId="0" fontId="7" fillId="0" borderId="0" xfId="1" applyAlignment="1">
      <alignment horizontal="left" vertical="top"/>
    </xf>
    <xf numFmtId="0" fontId="10" fillId="0" borderId="49" xfId="1" applyFont="1" applyBorder="1" applyProtection="1">
      <protection locked="0" hidden="1"/>
    </xf>
    <xf numFmtId="0" fontId="22" fillId="0" borderId="0" xfId="0" applyFont="1"/>
    <xf numFmtId="0" fontId="23" fillId="0" borderId="0" xfId="0" applyFont="1" applyAlignment="1"/>
    <xf numFmtId="0" fontId="23" fillId="0" borderId="0" xfId="0" applyFont="1" applyAlignment="1">
      <alignment horizontal="left"/>
    </xf>
    <xf numFmtId="4" fontId="24" fillId="0" borderId="0" xfId="0" applyNumberFormat="1" applyFont="1" applyAlignment="1">
      <alignment horizontal="left"/>
    </xf>
    <xf numFmtId="0" fontId="24" fillId="0" borderId="0" xfId="3" applyFont="1" applyAlignment="1">
      <alignment horizontal="left" wrapText="1"/>
    </xf>
    <xf numFmtId="0" fontId="24" fillId="0" borderId="0" xfId="3" applyFont="1" applyAlignment="1"/>
    <xf numFmtId="4" fontId="24" fillId="0" borderId="0" xfId="0" applyNumberFormat="1" applyFont="1" applyAlignment="1">
      <alignment horizontal="left" vertical="top"/>
    </xf>
    <xf numFmtId="4" fontId="26" fillId="0" borderId="0" xfId="4" applyNumberFormat="1" applyFont="1" applyAlignment="1">
      <alignment vertical="top" wrapText="1"/>
    </xf>
    <xf numFmtId="4" fontId="27" fillId="0" borderId="0" xfId="0" applyNumberFormat="1" applyFont="1" applyAlignment="1">
      <alignment vertical="top"/>
    </xf>
    <xf numFmtId="0" fontId="28" fillId="0" borderId="0" xfId="0" applyFont="1" applyAlignment="1"/>
    <xf numFmtId="4" fontId="27" fillId="0" borderId="0" xfId="0" applyNumberFormat="1" applyFont="1" applyAlignment="1">
      <alignment vertical="center"/>
    </xf>
    <xf numFmtId="0" fontId="29" fillId="0" borderId="0" xfId="0" applyFont="1" applyBorder="1" applyAlignment="1">
      <alignment wrapText="1"/>
    </xf>
    <xf numFmtId="0" fontId="29" fillId="0" borderId="12" xfId="0" applyFont="1" applyBorder="1" applyAlignment="1">
      <alignment wrapText="1"/>
    </xf>
    <xf numFmtId="0" fontId="30" fillId="0" borderId="17" xfId="0" applyFont="1" applyFill="1" applyBorder="1" applyAlignment="1">
      <alignment horizontal="center" wrapText="1"/>
    </xf>
    <xf numFmtId="0" fontId="30" fillId="5" borderId="2" xfId="0" applyFont="1" applyFill="1" applyBorder="1" applyAlignment="1">
      <alignment wrapText="1"/>
    </xf>
    <xf numFmtId="0" fontId="30" fillId="5" borderId="3" xfId="0" applyFont="1" applyFill="1" applyBorder="1" applyAlignment="1">
      <alignment wrapText="1"/>
    </xf>
    <xf numFmtId="0" fontId="30" fillId="5" borderId="37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wrapText="1"/>
    </xf>
    <xf numFmtId="0" fontId="30" fillId="5" borderId="35" xfId="0" applyFont="1" applyFill="1" applyBorder="1" applyAlignment="1">
      <alignment wrapText="1"/>
    </xf>
    <xf numFmtId="0" fontId="30" fillId="5" borderId="50" xfId="0" applyFont="1" applyFill="1" applyBorder="1" applyAlignment="1">
      <alignment wrapText="1"/>
    </xf>
    <xf numFmtId="0" fontId="31" fillId="5" borderId="50" xfId="1" applyFont="1" applyFill="1" applyBorder="1" applyAlignment="1">
      <alignment horizontal="center" wrapText="1"/>
    </xf>
    <xf numFmtId="0" fontId="30" fillId="5" borderId="50" xfId="0" applyFont="1" applyFill="1" applyBorder="1" applyAlignment="1"/>
    <xf numFmtId="0" fontId="30" fillId="5" borderId="51" xfId="0" applyFont="1" applyFill="1" applyBorder="1" applyAlignment="1">
      <alignment wrapText="1"/>
    </xf>
    <xf numFmtId="0" fontId="30" fillId="5" borderId="52" xfId="0" applyFont="1" applyFill="1" applyBorder="1" applyAlignment="1">
      <alignment wrapText="1"/>
    </xf>
    <xf numFmtId="0" fontId="30" fillId="5" borderId="52" xfId="0" applyFont="1" applyFill="1" applyBorder="1" applyAlignment="1"/>
    <xf numFmtId="0" fontId="30" fillId="5" borderId="53" xfId="0" applyFont="1" applyFill="1" applyBorder="1" applyAlignment="1">
      <alignment wrapText="1"/>
    </xf>
    <xf numFmtId="0" fontId="30" fillId="5" borderId="54" xfId="0" applyFont="1" applyFill="1" applyBorder="1" applyAlignment="1">
      <alignment wrapText="1"/>
    </xf>
    <xf numFmtId="0" fontId="30" fillId="5" borderId="1" xfId="0" applyFont="1" applyFill="1" applyBorder="1" applyAlignment="1">
      <alignment wrapText="1"/>
    </xf>
    <xf numFmtId="0" fontId="31" fillId="5" borderId="1" xfId="1" applyFont="1" applyFill="1" applyBorder="1" applyAlignment="1"/>
    <xf numFmtId="0" fontId="30" fillId="5" borderId="1" xfId="0" applyFont="1" applyFill="1" applyBorder="1" applyAlignment="1"/>
    <xf numFmtId="0" fontId="30" fillId="5" borderId="55" xfId="0" applyFont="1" applyFill="1" applyBorder="1" applyAlignment="1">
      <alignment wrapText="1"/>
    </xf>
    <xf numFmtId="0" fontId="30" fillId="5" borderId="56" xfId="0" applyFont="1" applyFill="1" applyBorder="1" applyAlignment="1">
      <alignment wrapText="1"/>
    </xf>
    <xf numFmtId="0" fontId="30" fillId="5" borderId="56" xfId="0" applyFont="1" applyFill="1" applyBorder="1" applyAlignment="1"/>
    <xf numFmtId="0" fontId="30" fillId="5" borderId="57" xfId="0" applyFont="1" applyFill="1" applyBorder="1" applyAlignment="1">
      <alignment wrapText="1"/>
    </xf>
    <xf numFmtId="0" fontId="32" fillId="0" borderId="58" xfId="0" applyFont="1" applyFill="1" applyBorder="1" applyAlignment="1"/>
    <xf numFmtId="0" fontId="32" fillId="0" borderId="59" xfId="0" applyFont="1" applyFill="1" applyBorder="1" applyAlignment="1"/>
    <xf numFmtId="0" fontId="32" fillId="0" borderId="60" xfId="0" applyFont="1" applyFill="1" applyBorder="1" applyAlignment="1"/>
    <xf numFmtId="0" fontId="32" fillId="0" borderId="61" xfId="0" applyFont="1" applyFill="1" applyBorder="1" applyAlignment="1"/>
    <xf numFmtId="0" fontId="0" fillId="0" borderId="0" xfId="0" applyAlignment="1">
      <alignment vertical="center"/>
    </xf>
    <xf numFmtId="0" fontId="30" fillId="0" borderId="62" xfId="0" applyFont="1" applyFill="1" applyBorder="1"/>
    <xf numFmtId="4" fontId="30" fillId="0" borderId="47" xfId="0" applyNumberFormat="1" applyFont="1" applyFill="1" applyBorder="1" applyAlignment="1">
      <alignment horizontal="right"/>
    </xf>
    <xf numFmtId="4" fontId="30" fillId="0" borderId="63" xfId="0" applyNumberFormat="1" applyFont="1" applyFill="1" applyBorder="1" applyAlignment="1">
      <alignment horizontal="right"/>
    </xf>
    <xf numFmtId="0" fontId="33" fillId="0" borderId="62" xfId="0" applyFont="1" applyFill="1" applyBorder="1"/>
    <xf numFmtId="2" fontId="33" fillId="0" borderId="47" xfId="0" applyNumberFormat="1" applyFont="1" applyFill="1" applyBorder="1" applyAlignment="1">
      <alignment horizontal="right"/>
    </xf>
    <xf numFmtId="4" fontId="33" fillId="0" borderId="47" xfId="0" applyNumberFormat="1" applyFont="1" applyFill="1" applyBorder="1" applyAlignment="1">
      <alignment horizontal="right"/>
    </xf>
    <xf numFmtId="4" fontId="33" fillId="0" borderId="63" xfId="0" applyNumberFormat="1" applyFont="1" applyFill="1" applyBorder="1" applyAlignment="1">
      <alignment horizontal="right"/>
    </xf>
    <xf numFmtId="4" fontId="33" fillId="0" borderId="64" xfId="0" applyNumberFormat="1" applyFont="1" applyFill="1" applyBorder="1" applyAlignment="1">
      <alignment horizontal="right"/>
    </xf>
    <xf numFmtId="2" fontId="33" fillId="0" borderId="64" xfId="0" applyNumberFormat="1" applyFont="1" applyFill="1" applyBorder="1" applyAlignment="1">
      <alignment horizontal="right"/>
    </xf>
    <xf numFmtId="0" fontId="30" fillId="0" borderId="58" xfId="0" applyFont="1" applyFill="1" applyBorder="1"/>
    <xf numFmtId="4" fontId="30" fillId="0" borderId="1" xfId="0" applyNumberFormat="1" applyFont="1" applyFill="1" applyBorder="1" applyAlignment="1">
      <alignment horizontal="right"/>
    </xf>
    <xf numFmtId="4" fontId="30" fillId="0" borderId="61" xfId="0" applyNumberFormat="1" applyFont="1" applyFill="1" applyBorder="1" applyAlignment="1">
      <alignment horizontal="right"/>
    </xf>
    <xf numFmtId="0" fontId="30" fillId="5" borderId="62" xfId="0" applyFont="1" applyFill="1" applyBorder="1"/>
    <xf numFmtId="4" fontId="30" fillId="5" borderId="47" xfId="0" applyNumberFormat="1" applyFont="1" applyFill="1" applyBorder="1" applyAlignment="1">
      <alignment horizontal="right"/>
    </xf>
    <xf numFmtId="4" fontId="30" fillId="5" borderId="63" xfId="0" applyNumberFormat="1" applyFont="1" applyFill="1" applyBorder="1" applyAlignment="1">
      <alignment horizontal="right"/>
    </xf>
    <xf numFmtId="0" fontId="30" fillId="5" borderId="65" xfId="0" applyFont="1" applyFill="1" applyBorder="1"/>
    <xf numFmtId="4" fontId="30" fillId="5" borderId="66" xfId="0" applyNumberFormat="1" applyFont="1" applyFill="1" applyBorder="1" applyAlignment="1">
      <alignment horizontal="right"/>
    </xf>
    <xf numFmtId="4" fontId="30" fillId="5" borderId="67" xfId="0" applyNumberFormat="1" applyFont="1" applyFill="1" applyBorder="1" applyAlignment="1">
      <alignment horizontal="right"/>
    </xf>
    <xf numFmtId="0" fontId="34" fillId="0" borderId="0" xfId="0" applyFont="1" applyFill="1" applyBorder="1"/>
    <xf numFmtId="4" fontId="30" fillId="0" borderId="0" xfId="0" applyNumberFormat="1" applyFont="1" applyFill="1" applyBorder="1" applyAlignment="1">
      <alignment horizontal="right"/>
    </xf>
    <xf numFmtId="0" fontId="28" fillId="0" borderId="0" xfId="0" applyFont="1" applyAlignment="1">
      <alignment horizontal="left"/>
    </xf>
    <xf numFmtId="0" fontId="35" fillId="6" borderId="35" xfId="0" applyFont="1" applyFill="1" applyBorder="1" applyAlignment="1">
      <alignment vertical="center"/>
    </xf>
    <xf numFmtId="0" fontId="35" fillId="6" borderId="36" xfId="0" applyFont="1" applyFill="1" applyBorder="1" applyAlignment="1">
      <alignment vertical="center"/>
    </xf>
    <xf numFmtId="0" fontId="35" fillId="6" borderId="26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9" xfId="0" applyBorder="1" applyAlignment="1">
      <alignment vertical="center"/>
    </xf>
    <xf numFmtId="0" fontId="36" fillId="4" borderId="58" xfId="0" applyFont="1" applyFill="1" applyBorder="1" applyAlignment="1"/>
    <xf numFmtId="0" fontId="36" fillId="4" borderId="60" xfId="0" applyFont="1" applyFill="1" applyBorder="1" applyAlignment="1"/>
    <xf numFmtId="0" fontId="0" fillId="0" borderId="61" xfId="0" applyBorder="1" applyAlignment="1"/>
    <xf numFmtId="0" fontId="35" fillId="6" borderId="58" xfId="0" applyFont="1" applyFill="1" applyBorder="1" applyAlignment="1"/>
    <xf numFmtId="0" fontId="35" fillId="6" borderId="61" xfId="0" applyFont="1" applyFill="1" applyBorder="1" applyAlignment="1"/>
    <xf numFmtId="4" fontId="35" fillId="6" borderId="70" xfId="0" applyNumberFormat="1" applyFont="1" applyFill="1" applyBorder="1" applyAlignment="1">
      <alignment horizontal="right"/>
    </xf>
    <xf numFmtId="0" fontId="35" fillId="4" borderId="58" xfId="0" applyFont="1" applyFill="1" applyBorder="1" applyAlignment="1">
      <alignment horizontal="center"/>
    </xf>
    <xf numFmtId="0" fontId="35" fillId="4" borderId="61" xfId="0" applyFont="1" applyFill="1" applyBorder="1" applyAlignment="1"/>
    <xf numFmtId="4" fontId="35" fillId="4" borderId="70" xfId="0" applyNumberFormat="1" applyFont="1" applyFill="1" applyBorder="1" applyAlignment="1">
      <alignment horizontal="right"/>
    </xf>
    <xf numFmtId="0" fontId="37" fillId="0" borderId="58" xfId="0" applyFont="1" applyBorder="1" applyAlignment="1"/>
    <xf numFmtId="0" fontId="37" fillId="0" borderId="61" xfId="0" applyFont="1" applyBorder="1" applyAlignment="1"/>
    <xf numFmtId="4" fontId="37" fillId="0" borderId="70" xfId="0" applyNumberFormat="1" applyFont="1" applyBorder="1" applyAlignment="1">
      <alignment horizontal="right"/>
    </xf>
    <xf numFmtId="0" fontId="35" fillId="4" borderId="58" xfId="0" applyFont="1" applyFill="1" applyBorder="1" applyAlignment="1"/>
    <xf numFmtId="2" fontId="37" fillId="0" borderId="70" xfId="0" applyNumberFormat="1" applyFont="1" applyBorder="1" applyAlignment="1">
      <alignment horizontal="right"/>
    </xf>
    <xf numFmtId="0" fontId="37" fillId="0" borderId="71" xfId="0" applyFont="1" applyBorder="1" applyAlignment="1"/>
    <xf numFmtId="0" fontId="37" fillId="0" borderId="72" xfId="0" applyFont="1" applyBorder="1" applyAlignment="1"/>
    <xf numFmtId="4" fontId="37" fillId="0" borderId="73" xfId="0" applyNumberFormat="1" applyFont="1" applyBorder="1" applyAlignment="1">
      <alignment horizontal="right"/>
    </xf>
    <xf numFmtId="0" fontId="35" fillId="4" borderId="74" xfId="0" applyFont="1" applyFill="1" applyBorder="1" applyAlignment="1"/>
    <xf numFmtId="0" fontId="35" fillId="4" borderId="75" xfId="0" applyFont="1" applyFill="1" applyBorder="1" applyAlignment="1"/>
    <xf numFmtId="4" fontId="35" fillId="4" borderId="69" xfId="0" applyNumberFormat="1" applyFont="1" applyFill="1" applyBorder="1" applyAlignment="1">
      <alignment horizontal="right"/>
    </xf>
    <xf numFmtId="4" fontId="38" fillId="0" borderId="76" xfId="0" applyNumberFormat="1" applyFont="1" applyFill="1" applyBorder="1" applyAlignment="1">
      <alignment vertical="center"/>
    </xf>
    <xf numFmtId="4" fontId="38" fillId="0" borderId="60" xfId="0" applyNumberFormat="1" applyFont="1" applyFill="1" applyBorder="1" applyAlignment="1">
      <alignment vertical="center"/>
    </xf>
    <xf numFmtId="0" fontId="37" fillId="0" borderId="58" xfId="0" applyFont="1" applyFill="1" applyBorder="1" applyAlignment="1"/>
    <xf numFmtId="0" fontId="37" fillId="0" borderId="61" xfId="0" applyFont="1" applyFill="1" applyBorder="1" applyAlignment="1"/>
    <xf numFmtId="4" fontId="37" fillId="0" borderId="70" xfId="0" applyNumberFormat="1" applyFont="1" applyFill="1" applyBorder="1" applyAlignment="1">
      <alignment horizontal="right"/>
    </xf>
    <xf numFmtId="0" fontId="35" fillId="0" borderId="58" xfId="0" applyFont="1" applyFill="1" applyBorder="1" applyAlignment="1"/>
    <xf numFmtId="0" fontId="35" fillId="0" borderId="61" xfId="0" applyFont="1" applyFill="1" applyBorder="1" applyAlignment="1"/>
    <xf numFmtId="4" fontId="35" fillId="0" borderId="70" xfId="0" applyNumberFormat="1" applyFont="1" applyFill="1" applyBorder="1" applyAlignment="1">
      <alignment horizontal="right"/>
    </xf>
    <xf numFmtId="0" fontId="35" fillId="6" borderId="77" xfId="0" applyFont="1" applyFill="1" applyBorder="1" applyAlignment="1"/>
    <xf numFmtId="0" fontId="35" fillId="6" borderId="78" xfId="0" applyFont="1" applyFill="1" applyBorder="1" applyAlignment="1"/>
    <xf numFmtId="4" fontId="35" fillId="6" borderId="79" xfId="0" applyNumberFormat="1" applyFont="1" applyFill="1" applyBorder="1" applyAlignment="1">
      <alignment horizontal="right"/>
    </xf>
    <xf numFmtId="0" fontId="39" fillId="0" borderId="0" xfId="0" applyFont="1" applyFill="1" applyAlignment="1"/>
    <xf numFmtId="0" fontId="40" fillId="0" borderId="0" xfId="0" applyFont="1" applyFill="1" applyAlignment="1"/>
    <xf numFmtId="0" fontId="41" fillId="0" borderId="0" xfId="1" applyFont="1" applyFill="1" applyAlignment="1" applyProtection="1">
      <alignment vertical="center" wrapText="1"/>
    </xf>
    <xf numFmtId="0" fontId="41" fillId="0" borderId="0" xfId="1" applyFont="1" applyFill="1" applyAlignment="1" applyProtection="1">
      <alignment vertical="center"/>
    </xf>
    <xf numFmtId="0" fontId="42" fillId="5" borderId="33" xfId="1" applyFont="1" applyFill="1" applyBorder="1" applyAlignment="1" applyProtection="1">
      <alignment horizontal="center" vertical="center" wrapText="1"/>
    </xf>
    <xf numFmtId="4" fontId="42" fillId="5" borderId="33" xfId="1" applyNumberFormat="1" applyFont="1" applyFill="1" applyBorder="1" applyAlignment="1" applyProtection="1">
      <alignment horizontal="center" vertical="center" wrapText="1"/>
    </xf>
    <xf numFmtId="0" fontId="42" fillId="5" borderId="37" xfId="1" applyFont="1" applyFill="1" applyBorder="1" applyAlignment="1" applyProtection="1">
      <alignment horizontal="center" vertical="center" wrapText="1"/>
    </xf>
    <xf numFmtId="0" fontId="42" fillId="0" borderId="27" xfId="1" applyFont="1" applyFill="1" applyBorder="1" applyAlignment="1" applyProtection="1">
      <alignment horizontal="center" vertical="center"/>
    </xf>
    <xf numFmtId="4" fontId="42" fillId="0" borderId="27" xfId="1" applyNumberFormat="1" applyFont="1" applyFill="1" applyBorder="1" applyAlignment="1" applyProtection="1">
      <alignment horizontal="center" vertical="center" wrapText="1"/>
    </xf>
    <xf numFmtId="0" fontId="42" fillId="0" borderId="14" xfId="1" applyFont="1" applyFill="1" applyBorder="1" applyAlignment="1" applyProtection="1">
      <alignment horizontal="center" vertical="center" wrapText="1"/>
    </xf>
    <xf numFmtId="0" fontId="42" fillId="5" borderId="38" xfId="1" applyFont="1" applyFill="1" applyBorder="1" applyAlignment="1" applyProtection="1">
      <alignment vertical="center" wrapText="1"/>
    </xf>
    <xf numFmtId="4" fontId="42" fillId="5" borderId="38" xfId="1" applyNumberFormat="1" applyFont="1" applyFill="1" applyBorder="1" applyAlignment="1" applyProtection="1">
      <alignment vertical="center"/>
    </xf>
    <xf numFmtId="4" fontId="42" fillId="5" borderId="30" xfId="1" applyNumberFormat="1" applyFont="1" applyFill="1" applyBorder="1" applyAlignment="1" applyProtection="1">
      <alignment vertical="center"/>
    </xf>
    <xf numFmtId="0" fontId="42" fillId="0" borderId="40" xfId="1" applyFont="1" applyFill="1" applyBorder="1" applyAlignment="1" applyProtection="1">
      <alignment vertical="center" wrapText="1"/>
    </xf>
    <xf numFmtId="4" fontId="42" fillId="0" borderId="40" xfId="1" applyNumberFormat="1" applyFont="1" applyFill="1" applyBorder="1" applyAlignment="1" applyProtection="1">
      <alignment vertical="center"/>
    </xf>
    <xf numFmtId="4" fontId="42" fillId="0" borderId="15" xfId="1" applyNumberFormat="1" applyFont="1" applyFill="1" applyBorder="1" applyAlignment="1" applyProtection="1">
      <alignment vertical="center"/>
    </xf>
    <xf numFmtId="0" fontId="41" fillId="0" borderId="80" xfId="1" applyFont="1" applyFill="1" applyBorder="1" applyAlignment="1" applyProtection="1">
      <alignment vertical="center" wrapText="1"/>
    </xf>
    <xf numFmtId="4" fontId="41" fillId="0" borderId="80" xfId="1" applyNumberFormat="1" applyFont="1" applyFill="1" applyBorder="1" applyAlignment="1" applyProtection="1">
      <alignment vertical="center"/>
      <protection locked="0"/>
    </xf>
    <xf numFmtId="4" fontId="41" fillId="0" borderId="81" xfId="1" applyNumberFormat="1" applyFont="1" applyFill="1" applyBorder="1" applyAlignment="1" applyProtection="1">
      <alignment vertical="center"/>
    </xf>
    <xf numFmtId="0" fontId="41" fillId="0" borderId="80" xfId="1" quotePrefix="1" applyFont="1" applyFill="1" applyBorder="1" applyAlignment="1" applyProtection="1">
      <alignment vertical="center" wrapText="1"/>
      <protection locked="0"/>
    </xf>
    <xf numFmtId="0" fontId="42" fillId="5" borderId="42" xfId="1" applyFont="1" applyFill="1" applyBorder="1" applyAlignment="1" applyProtection="1">
      <alignment vertical="center" wrapText="1"/>
    </xf>
    <xf numFmtId="4" fontId="42" fillId="5" borderId="42" xfId="1" applyNumberFormat="1" applyFont="1" applyFill="1" applyBorder="1" applyAlignment="1" applyProtection="1">
      <alignment vertical="center"/>
    </xf>
    <xf numFmtId="4" fontId="42" fillId="5" borderId="48" xfId="1" applyNumberFormat="1" applyFont="1" applyFill="1" applyBorder="1" applyAlignment="1" applyProtection="1">
      <alignment vertical="center"/>
    </xf>
    <xf numFmtId="0" fontId="42" fillId="0" borderId="10" xfId="1" applyFont="1" applyFill="1" applyBorder="1" applyAlignment="1" applyProtection="1">
      <alignment horizontal="centerContinuous" vertical="center"/>
    </xf>
    <xf numFmtId="0" fontId="41" fillId="0" borderId="0" xfId="1" applyFont="1" applyFill="1" applyBorder="1" applyAlignment="1" applyProtection="1">
      <alignment vertical="center"/>
    </xf>
    <xf numFmtId="0" fontId="41" fillId="0" borderId="14" xfId="1" applyFont="1" applyFill="1" applyBorder="1" applyAlignment="1" applyProtection="1">
      <alignment vertical="center"/>
    </xf>
    <xf numFmtId="0" fontId="43" fillId="0" borderId="0" xfId="0" applyFont="1" applyAlignment="1"/>
    <xf numFmtId="14" fontId="44" fillId="0" borderId="0" xfId="0" applyNumberFormat="1" applyFont="1" applyBorder="1" applyAlignment="1">
      <alignment wrapText="1"/>
    </xf>
    <xf numFmtId="0" fontId="44" fillId="0" borderId="0" xfId="0" applyFont="1" applyBorder="1" applyAlignment="1">
      <alignment wrapText="1"/>
    </xf>
    <xf numFmtId="0" fontId="30" fillId="6" borderId="82" xfId="0" applyFont="1" applyFill="1" applyBorder="1" applyAlignment="1">
      <alignment horizontal="center" wrapText="1"/>
    </xf>
    <xf numFmtId="0" fontId="30" fillId="6" borderId="83" xfId="0" applyFont="1" applyFill="1" applyBorder="1" applyAlignment="1">
      <alignment horizontal="center" wrapText="1"/>
    </xf>
    <xf numFmtId="0" fontId="30" fillId="6" borderId="84" xfId="0" applyFont="1" applyFill="1" applyBorder="1" applyAlignment="1">
      <alignment horizontal="center" wrapText="1"/>
    </xf>
    <xf numFmtId="0" fontId="34" fillId="0" borderId="62" xfId="0" applyFont="1" applyBorder="1" applyAlignment="1">
      <alignment wrapText="1"/>
    </xf>
    <xf numFmtId="4" fontId="34" fillId="0" borderId="47" xfId="0" applyNumberFormat="1" applyFont="1" applyBorder="1" applyAlignment="1">
      <alignment horizontal="right"/>
    </xf>
    <xf numFmtId="4" fontId="34" fillId="0" borderId="63" xfId="0" applyNumberFormat="1" applyFont="1" applyFill="1" applyBorder="1" applyAlignment="1">
      <alignment horizontal="right"/>
    </xf>
    <xf numFmtId="0" fontId="34" fillId="0" borderId="85" xfId="0" applyFont="1" applyBorder="1" applyAlignment="1">
      <alignment wrapText="1"/>
    </xf>
    <xf numFmtId="0" fontId="34" fillId="0" borderId="64" xfId="0" applyFont="1" applyBorder="1" applyAlignment="1">
      <alignment wrapText="1"/>
    </xf>
    <xf numFmtId="0" fontId="34" fillId="0" borderId="86" xfId="0" applyFont="1" applyFill="1" applyBorder="1" applyAlignment="1">
      <alignment wrapText="1"/>
    </xf>
    <xf numFmtId="0" fontId="34" fillId="0" borderId="87" xfId="0" applyFont="1" applyBorder="1" applyAlignment="1">
      <alignment wrapText="1"/>
    </xf>
    <xf numFmtId="4" fontId="34" fillId="0" borderId="88" xfId="0" applyNumberFormat="1" applyFont="1" applyBorder="1" applyAlignment="1">
      <alignment horizontal="right"/>
    </xf>
    <xf numFmtId="2" fontId="34" fillId="0" borderId="88" xfId="0" applyNumberFormat="1" applyFont="1" applyBorder="1" applyAlignment="1">
      <alignment horizontal="right"/>
    </xf>
    <xf numFmtId="2" fontId="34" fillId="0" borderId="89" xfId="0" applyNumberFormat="1" applyFont="1" applyFill="1" applyBorder="1" applyAlignment="1">
      <alignment horizontal="right"/>
    </xf>
    <xf numFmtId="0" fontId="30" fillId="6" borderId="26" xfId="0" applyFont="1" applyFill="1" applyBorder="1" applyAlignment="1">
      <alignment wrapText="1"/>
    </xf>
    <xf numFmtId="0" fontId="30" fillId="6" borderId="28" xfId="0" applyFont="1" applyFill="1" applyBorder="1" applyAlignment="1"/>
    <xf numFmtId="0" fontId="30" fillId="6" borderId="29" xfId="0" applyFont="1" applyFill="1" applyBorder="1" applyAlignment="1"/>
    <xf numFmtId="0" fontId="30" fillId="6" borderId="30" xfId="0" applyFont="1" applyFill="1" applyBorder="1" applyAlignment="1"/>
    <xf numFmtId="0" fontId="0" fillId="0" borderId="41" xfId="0" applyBorder="1" applyAlignment="1">
      <alignment wrapText="1"/>
    </xf>
    <xf numFmtId="0" fontId="30" fillId="6" borderId="90" xfId="0" applyFont="1" applyFill="1" applyBorder="1" applyAlignment="1">
      <alignment horizontal="center" wrapText="1"/>
    </xf>
    <xf numFmtId="0" fontId="30" fillId="6" borderId="1" xfId="0" applyFont="1" applyFill="1" applyBorder="1" applyAlignment="1">
      <alignment horizontal="center" wrapText="1"/>
    </xf>
    <xf numFmtId="0" fontId="30" fillId="6" borderId="15" xfId="0" applyFont="1" applyFill="1" applyBorder="1" applyAlignment="1">
      <alignment horizontal="center" wrapText="1"/>
    </xf>
    <xf numFmtId="0" fontId="30" fillId="6" borderId="91" xfId="0" applyFont="1" applyFill="1" applyBorder="1" applyAlignment="1">
      <alignment horizontal="center" wrapText="1"/>
    </xf>
    <xf numFmtId="0" fontId="30" fillId="6" borderId="6" xfId="0" applyFont="1" applyFill="1" applyBorder="1" applyAlignment="1">
      <alignment horizontal="center" wrapText="1"/>
    </xf>
    <xf numFmtId="0" fontId="30" fillId="6" borderId="13" xfId="0" applyFont="1" applyFill="1" applyBorder="1" applyAlignment="1">
      <alignment horizontal="center" wrapText="1"/>
    </xf>
    <xf numFmtId="0" fontId="30" fillId="0" borderId="40" xfId="0" applyFont="1" applyBorder="1" applyAlignment="1">
      <alignment wrapText="1"/>
    </xf>
    <xf numFmtId="4" fontId="30" fillId="0" borderId="90" xfId="0" applyNumberFormat="1" applyFont="1" applyBorder="1" applyAlignment="1">
      <alignment horizontal="right"/>
    </xf>
    <xf numFmtId="4" fontId="30" fillId="0" borderId="1" xfId="0" applyNumberFormat="1" applyFont="1" applyBorder="1" applyAlignment="1">
      <alignment horizontal="right"/>
    </xf>
    <xf numFmtId="4" fontId="27" fillId="0" borderId="15" xfId="0" applyNumberFormat="1" applyFont="1" applyBorder="1" applyAlignment="1">
      <alignment vertical="center"/>
    </xf>
    <xf numFmtId="4" fontId="27" fillId="0" borderId="92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horizontal="right"/>
    </xf>
    <xf numFmtId="0" fontId="45" fillId="0" borderId="40" xfId="0" applyFont="1" applyFill="1" applyBorder="1" applyAlignment="1">
      <alignment vertical="center" wrapText="1"/>
    </xf>
    <xf numFmtId="2" fontId="34" fillId="0" borderId="90" xfId="0" applyNumberFormat="1" applyFont="1" applyBorder="1" applyAlignment="1">
      <alignment wrapText="1"/>
    </xf>
    <xf numFmtId="2" fontId="34" fillId="0" borderId="1" xfId="0" applyNumberFormat="1" applyFont="1" applyBorder="1" applyAlignment="1">
      <alignment wrapText="1"/>
    </xf>
    <xf numFmtId="4" fontId="27" fillId="0" borderId="1" xfId="0" applyNumberFormat="1" applyFont="1" applyBorder="1" applyAlignment="1"/>
    <xf numFmtId="4" fontId="27" fillId="0" borderId="15" xfId="0" applyNumberFormat="1" applyFont="1" applyBorder="1" applyAlignment="1"/>
    <xf numFmtId="4" fontId="27" fillId="0" borderId="92" xfId="0" applyNumberFormat="1" applyFont="1" applyBorder="1" applyAlignment="1"/>
    <xf numFmtId="2" fontId="34" fillId="0" borderId="15" xfId="0" applyNumberFormat="1" applyFont="1" applyBorder="1" applyAlignment="1">
      <alignment wrapText="1"/>
    </xf>
    <xf numFmtId="0" fontId="45" fillId="0" borderId="18" xfId="0" applyFont="1" applyFill="1" applyBorder="1" applyAlignment="1">
      <alignment vertical="center" wrapText="1"/>
    </xf>
    <xf numFmtId="4" fontId="34" fillId="0" borderId="93" xfId="0" applyNumberFormat="1" applyFont="1" applyBorder="1" applyAlignment="1">
      <alignment horizontal="right"/>
    </xf>
    <xf numFmtId="2" fontId="34" fillId="0" borderId="46" xfId="0" applyNumberFormat="1" applyFont="1" applyBorder="1" applyAlignment="1">
      <alignment horizontal="right"/>
    </xf>
    <xf numFmtId="4" fontId="27" fillId="0" borderId="46" xfId="0" applyNumberFormat="1" applyFont="1" applyBorder="1" applyAlignment="1"/>
    <xf numFmtId="4" fontId="27" fillId="0" borderId="48" xfId="0" applyNumberFormat="1" applyFont="1" applyBorder="1" applyAlignment="1"/>
    <xf numFmtId="4" fontId="27" fillId="0" borderId="93" xfId="0" applyNumberFormat="1" applyFont="1" applyBorder="1" applyAlignment="1"/>
    <xf numFmtId="2" fontId="34" fillId="0" borderId="48" xfId="0" applyNumberFormat="1" applyFont="1" applyBorder="1" applyAlignment="1">
      <alignment horizontal="right"/>
    </xf>
    <xf numFmtId="0" fontId="30" fillId="5" borderId="42" xfId="0" applyFont="1" applyFill="1" applyBorder="1" applyAlignment="1">
      <alignment wrapText="1"/>
    </xf>
    <xf numFmtId="4" fontId="35" fillId="5" borderId="22" xfId="0" applyNumberFormat="1" applyFont="1" applyFill="1" applyBorder="1" applyAlignment="1">
      <alignment horizontal="right"/>
    </xf>
    <xf numFmtId="4" fontId="35" fillId="5" borderId="94" xfId="0" applyNumberFormat="1" applyFont="1" applyFill="1" applyBorder="1" applyAlignment="1">
      <alignment horizontal="right"/>
    </xf>
    <xf numFmtId="4" fontId="35" fillId="5" borderId="95" xfId="0" applyNumberFormat="1" applyFont="1" applyFill="1" applyBorder="1" applyAlignment="1">
      <alignment horizontal="right"/>
    </xf>
    <xf numFmtId="4" fontId="35" fillId="5" borderId="17" xfId="0" applyNumberFormat="1" applyFont="1" applyFill="1" applyBorder="1" applyAlignment="1">
      <alignment horizontal="right"/>
    </xf>
    <xf numFmtId="4" fontId="35" fillId="5" borderId="96" xfId="0" applyNumberFormat="1" applyFont="1" applyFill="1" applyBorder="1" applyAlignment="1">
      <alignment horizontal="right"/>
    </xf>
    <xf numFmtId="0" fontId="34" fillId="6" borderId="97" xfId="0" applyFont="1" applyFill="1" applyBorder="1" applyAlignment="1">
      <alignment horizontal="center" wrapText="1"/>
    </xf>
    <xf numFmtId="0" fontId="34" fillId="0" borderId="93" xfId="0" applyFont="1" applyBorder="1" applyAlignment="1">
      <alignment wrapText="1"/>
    </xf>
    <xf numFmtId="4" fontId="34" fillId="0" borderId="45" xfId="0" applyNumberFormat="1" applyFont="1" applyBorder="1" applyAlignment="1">
      <alignment horizontal="right"/>
    </xf>
    <xf numFmtId="14" fontId="46" fillId="0" borderId="0" xfId="0" applyNumberFormat="1" applyFont="1" applyBorder="1" applyAlignment="1">
      <alignment wrapText="1"/>
    </xf>
    <xf numFmtId="0" fontId="46" fillId="0" borderId="0" xfId="0" applyFont="1" applyBorder="1" applyAlignment="1">
      <alignment wrapText="1"/>
    </xf>
    <xf numFmtId="0" fontId="30" fillId="6" borderId="98" xfId="0" applyFont="1" applyFill="1" applyBorder="1" applyAlignment="1">
      <alignment wrapText="1"/>
    </xf>
    <xf numFmtId="0" fontId="30" fillId="6" borderId="99" xfId="0" applyFont="1" applyFill="1" applyBorder="1" applyAlignment="1">
      <alignment wrapText="1"/>
    </xf>
    <xf numFmtId="0" fontId="34" fillId="0" borderId="58" xfId="0" applyFont="1" applyBorder="1" applyAlignment="1">
      <alignment wrapText="1"/>
    </xf>
    <xf numFmtId="0" fontId="34" fillId="0" borderId="100" xfId="0" applyFont="1" applyBorder="1" applyAlignment="1">
      <alignment wrapText="1"/>
    </xf>
    <xf numFmtId="4" fontId="34" fillId="0" borderId="63" xfId="0" applyNumberFormat="1" applyFont="1" applyBorder="1" applyAlignment="1">
      <alignment horizontal="right"/>
    </xf>
    <xf numFmtId="0" fontId="34" fillId="0" borderId="101" xfId="0" applyFont="1" applyBorder="1" applyAlignment="1">
      <alignment wrapText="1"/>
    </xf>
    <xf numFmtId="0" fontId="34" fillId="0" borderId="102" xfId="0" applyFont="1" applyBorder="1" applyAlignment="1">
      <alignment wrapText="1"/>
    </xf>
    <xf numFmtId="4" fontId="34" fillId="0" borderId="64" xfId="0" applyNumberFormat="1" applyFont="1" applyBorder="1" applyAlignment="1">
      <alignment horizontal="right"/>
    </xf>
    <xf numFmtId="4" fontId="34" fillId="0" borderId="86" xfId="0" applyNumberFormat="1" applyFont="1" applyBorder="1" applyAlignment="1">
      <alignment horizontal="right"/>
    </xf>
    <xf numFmtId="0" fontId="33" fillId="0" borderId="54" xfId="0" applyFont="1" applyFill="1" applyBorder="1" applyAlignment="1">
      <alignment wrapText="1"/>
    </xf>
    <xf numFmtId="0" fontId="33" fillId="0" borderId="55" xfId="0" applyFont="1" applyFill="1" applyBorder="1" applyAlignment="1">
      <alignment wrapText="1"/>
    </xf>
    <xf numFmtId="4" fontId="34" fillId="0" borderId="56" xfId="0" applyNumberFormat="1" applyFont="1" applyFill="1" applyBorder="1" applyAlignment="1">
      <alignment horizontal="right"/>
    </xf>
    <xf numFmtId="4" fontId="34" fillId="0" borderId="57" xfId="0" applyNumberFormat="1" applyFont="1" applyFill="1" applyBorder="1" applyAlignment="1">
      <alignment horizontal="right"/>
    </xf>
    <xf numFmtId="0" fontId="33" fillId="0" borderId="58" xfId="0" applyFont="1" applyFill="1" applyBorder="1" applyAlignment="1">
      <alignment wrapText="1"/>
    </xf>
    <xf numFmtId="0" fontId="33" fillId="0" borderId="100" xfId="0" applyFont="1" applyFill="1" applyBorder="1" applyAlignment="1">
      <alignment wrapText="1"/>
    </xf>
    <xf numFmtId="4" fontId="34" fillId="0" borderId="47" xfId="0" applyNumberFormat="1" applyFont="1" applyFill="1" applyBorder="1" applyAlignment="1">
      <alignment horizontal="right"/>
    </xf>
    <xf numFmtId="4" fontId="39" fillId="0" borderId="0" xfId="0" applyNumberFormat="1" applyFont="1" applyAlignment="1">
      <alignment vertical="center"/>
    </xf>
    <xf numFmtId="0" fontId="47" fillId="0" borderId="0" xfId="0" applyFont="1" applyAlignment="1">
      <alignment vertical="center"/>
    </xf>
    <xf numFmtId="4" fontId="48" fillId="0" borderId="0" xfId="0" applyNumberFormat="1" applyFont="1" applyAlignment="1">
      <alignment vertical="center"/>
    </xf>
    <xf numFmtId="4" fontId="49" fillId="0" borderId="0" xfId="0" applyNumberFormat="1" applyFont="1" applyAlignment="1">
      <alignment vertical="center" wrapText="1"/>
    </xf>
    <xf numFmtId="4" fontId="50" fillId="0" borderId="0" xfId="0" applyNumberFormat="1" applyFont="1" applyAlignment="1">
      <alignment vertical="center" wrapText="1"/>
    </xf>
    <xf numFmtId="4" fontId="42" fillId="7" borderId="2" xfId="0" applyNumberFormat="1" applyFont="1" applyFill="1" applyBorder="1" applyAlignment="1">
      <alignment vertical="center"/>
    </xf>
    <xf numFmtId="0" fontId="51" fillId="0" borderId="37" xfId="0" applyFont="1" applyBorder="1" applyAlignment="1">
      <alignment vertical="center"/>
    </xf>
    <xf numFmtId="4" fontId="52" fillId="7" borderId="33" xfId="0" applyNumberFormat="1" applyFont="1" applyFill="1" applyBorder="1" applyAlignment="1">
      <alignment horizontal="center" vertical="center" wrapText="1"/>
    </xf>
    <xf numFmtId="4" fontId="52" fillId="7" borderId="3" xfId="0" applyNumberFormat="1" applyFont="1" applyFill="1" applyBorder="1" applyAlignment="1">
      <alignment horizontal="center" vertical="center" wrapText="1"/>
    </xf>
    <xf numFmtId="4" fontId="42" fillId="5" borderId="3" xfId="0" applyNumberFormat="1" applyFont="1" applyFill="1" applyBorder="1" applyAlignment="1">
      <alignment horizontal="center" vertical="center" wrapText="1"/>
    </xf>
    <xf numFmtId="4" fontId="52" fillId="7" borderId="37" xfId="0" applyNumberFormat="1" applyFont="1" applyFill="1" applyBorder="1" applyAlignment="1">
      <alignment horizontal="center" vertical="center" wrapText="1"/>
    </xf>
    <xf numFmtId="4" fontId="42" fillId="0" borderId="28" xfId="0" applyNumberFormat="1" applyFont="1" applyFill="1" applyBorder="1" applyAlignment="1">
      <alignment vertical="center" wrapText="1"/>
    </xf>
    <xf numFmtId="0" fontId="0" fillId="0" borderId="30" xfId="0" applyBorder="1" applyAlignment="1">
      <alignment vertical="center"/>
    </xf>
    <xf numFmtId="4" fontId="52" fillId="0" borderId="38" xfId="0" applyNumberFormat="1" applyFont="1" applyFill="1" applyBorder="1" applyAlignment="1">
      <alignment vertical="center"/>
    </xf>
    <xf numFmtId="4" fontId="52" fillId="0" borderId="29" xfId="0" applyNumberFormat="1" applyFont="1" applyBorder="1" applyAlignment="1">
      <alignment vertical="center"/>
    </xf>
    <xf numFmtId="4" fontId="52" fillId="0" borderId="38" xfId="0" applyNumberFormat="1" applyFont="1" applyBorder="1" applyAlignment="1">
      <alignment vertical="center"/>
    </xf>
    <xf numFmtId="4" fontId="52" fillId="0" borderId="30" xfId="0" applyNumberFormat="1" applyFont="1" applyBorder="1" applyAlignment="1">
      <alignment vertical="center"/>
    </xf>
    <xf numFmtId="4" fontId="52" fillId="0" borderId="92" xfId="0" applyNumberFormat="1" applyFont="1" applyBorder="1" applyAlignment="1">
      <alignment vertical="center"/>
    </xf>
    <xf numFmtId="4" fontId="52" fillId="0" borderId="103" xfId="0" applyNumberFormat="1" applyFont="1" applyBorder="1" applyAlignment="1">
      <alignment vertical="center"/>
    </xf>
    <xf numFmtId="4" fontId="52" fillId="0" borderId="40" xfId="0" applyNumberFormat="1" applyFont="1" applyFill="1" applyBorder="1" applyAlignment="1">
      <alignment vertical="center"/>
    </xf>
    <xf numFmtId="4" fontId="52" fillId="0" borderId="5" xfId="0" applyNumberFormat="1" applyFont="1" applyBorder="1" applyAlignment="1">
      <alignment vertical="center"/>
    </xf>
    <xf numFmtId="4" fontId="52" fillId="0" borderId="40" xfId="0" applyNumberFormat="1" applyFont="1" applyBorder="1" applyAlignment="1">
      <alignment vertical="center"/>
    </xf>
    <xf numFmtId="4" fontId="52" fillId="0" borderId="15" xfId="0" applyNumberFormat="1" applyFont="1" applyBorder="1" applyAlignment="1">
      <alignment vertical="center"/>
    </xf>
    <xf numFmtId="4" fontId="53" fillId="0" borderId="92" xfId="0" applyNumberFormat="1" applyFont="1" applyBorder="1" applyAlignment="1">
      <alignment vertical="center"/>
    </xf>
    <xf numFmtId="4" fontId="53" fillId="0" borderId="103" xfId="0" applyNumberFormat="1" applyFont="1" applyBorder="1" applyAlignment="1">
      <alignment vertical="center"/>
    </xf>
    <xf numFmtId="3" fontId="53" fillId="0" borderId="40" xfId="0" applyNumberFormat="1" applyFont="1" applyFill="1" applyBorder="1" applyAlignment="1">
      <alignment vertical="center"/>
    </xf>
    <xf numFmtId="4" fontId="53" fillId="0" borderId="5" xfId="0" applyNumberFormat="1" applyFont="1" applyBorder="1" applyAlignment="1">
      <alignment vertical="center"/>
    </xf>
    <xf numFmtId="4" fontId="53" fillId="0" borderId="40" xfId="0" applyNumberFormat="1" applyFont="1" applyBorder="1" applyAlignment="1">
      <alignment vertical="center"/>
    </xf>
    <xf numFmtId="4" fontId="53" fillId="0" borderId="15" xfId="0" applyNumberFormat="1" applyFont="1" applyBorder="1" applyAlignment="1">
      <alignment vertical="center"/>
    </xf>
    <xf numFmtId="4" fontId="53" fillId="0" borderId="104" xfId="0" applyNumberFormat="1" applyFont="1" applyBorder="1" applyAlignment="1">
      <alignment vertical="center"/>
    </xf>
    <xf numFmtId="4" fontId="53" fillId="0" borderId="105" xfId="0" applyNumberFormat="1" applyFont="1" applyBorder="1" applyAlignment="1">
      <alignment vertical="center"/>
    </xf>
    <xf numFmtId="3" fontId="53" fillId="0" borderId="39" xfId="0" applyNumberFormat="1" applyFont="1" applyFill="1" applyBorder="1" applyAlignment="1">
      <alignment vertical="center"/>
    </xf>
    <xf numFmtId="4" fontId="53" fillId="0" borderId="21" xfId="0" applyNumberFormat="1" applyFont="1" applyBorder="1" applyAlignment="1">
      <alignment vertical="center"/>
    </xf>
    <xf numFmtId="4" fontId="53" fillId="0" borderId="39" xfId="0" applyNumberFormat="1" applyFont="1" applyBorder="1" applyAlignment="1">
      <alignment vertical="center"/>
    </xf>
    <xf numFmtId="4" fontId="53" fillId="0" borderId="25" xfId="0" applyNumberFormat="1" applyFont="1" applyBorder="1" applyAlignment="1">
      <alignment vertical="center"/>
    </xf>
    <xf numFmtId="4" fontId="52" fillId="7" borderId="106" xfId="0" applyNumberFormat="1" applyFont="1" applyFill="1" applyBorder="1" applyAlignment="1">
      <alignment vertical="center"/>
    </xf>
    <xf numFmtId="4" fontId="52" fillId="7" borderId="107" xfId="0" applyNumberFormat="1" applyFont="1" applyFill="1" applyBorder="1" applyAlignment="1">
      <alignment vertical="center"/>
    </xf>
    <xf numFmtId="4" fontId="52" fillId="7" borderId="33" xfId="0" applyNumberFormat="1" applyFont="1" applyFill="1" applyBorder="1" applyAlignment="1">
      <alignment vertical="center"/>
    </xf>
    <xf numFmtId="4" fontId="42" fillId="7" borderId="37" xfId="0" applyNumberFormat="1" applyFont="1" applyFill="1" applyBorder="1" applyAlignment="1">
      <alignment vertical="center"/>
    </xf>
    <xf numFmtId="0" fontId="0" fillId="0" borderId="30" xfId="0" applyBorder="1" applyAlignment="1">
      <alignment vertical="center" wrapText="1"/>
    </xf>
    <xf numFmtId="4" fontId="52" fillId="0" borderId="4" xfId="0" applyNumberFormat="1" applyFont="1" applyBorder="1" applyAlignment="1">
      <alignment vertical="center"/>
    </xf>
    <xf numFmtId="4" fontId="52" fillId="0" borderId="41" xfId="0" applyNumberFormat="1" applyFont="1" applyBorder="1" applyAlignment="1">
      <alignment vertical="center"/>
    </xf>
    <xf numFmtId="4" fontId="52" fillId="0" borderId="13" xfId="0" applyNumberFormat="1" applyFont="1" applyBorder="1" applyAlignment="1">
      <alignment vertical="center"/>
    </xf>
    <xf numFmtId="4" fontId="52" fillId="0" borderId="91" xfId="0" applyNumberFormat="1" applyFont="1" applyBorder="1" applyAlignment="1">
      <alignment vertical="center"/>
    </xf>
    <xf numFmtId="4" fontId="52" fillId="0" borderId="108" xfId="0" applyNumberFormat="1" applyFont="1" applyBorder="1" applyAlignment="1">
      <alignment vertical="center"/>
    </xf>
    <xf numFmtId="4" fontId="52" fillId="7" borderId="3" xfId="0" applyNumberFormat="1" applyFont="1" applyFill="1" applyBorder="1" applyAlignment="1">
      <alignment vertical="center"/>
    </xf>
    <xf numFmtId="4" fontId="52" fillId="7" borderId="37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0" fontId="43" fillId="0" borderId="0" xfId="0" applyFont="1" applyAlignment="1">
      <alignment vertical="center"/>
    </xf>
    <xf numFmtId="4" fontId="53" fillId="0" borderId="0" xfId="0" applyNumberFormat="1" applyFont="1" applyFill="1" applyBorder="1" applyAlignment="1" applyProtection="1">
      <alignment vertical="center"/>
      <protection locked="0"/>
    </xf>
    <xf numFmtId="4" fontId="48" fillId="0" borderId="0" xfId="0" applyNumberFormat="1" applyFont="1" applyFill="1" applyBorder="1" applyAlignment="1" applyProtection="1">
      <alignment vertical="center"/>
      <protection locked="0"/>
    </xf>
    <xf numFmtId="4" fontId="42" fillId="5" borderId="35" xfId="0" applyNumberFormat="1" applyFont="1" applyFill="1" applyBorder="1" applyAlignment="1" applyProtection="1">
      <alignment vertical="center"/>
      <protection locked="0"/>
    </xf>
    <xf numFmtId="4" fontId="42" fillId="5" borderId="8" xfId="0" applyNumberFormat="1" applyFont="1" applyFill="1" applyBorder="1" applyAlignment="1" applyProtection="1">
      <alignment vertical="center"/>
      <protection locked="0"/>
    </xf>
    <xf numFmtId="4" fontId="42" fillId="5" borderId="36" xfId="0" applyNumberFormat="1" applyFont="1" applyFill="1" applyBorder="1" applyAlignment="1" applyProtection="1">
      <alignment vertical="center"/>
      <protection locked="0"/>
    </xf>
    <xf numFmtId="4" fontId="52" fillId="5" borderId="26" xfId="0" applyNumberFormat="1" applyFont="1" applyFill="1" applyBorder="1" applyAlignment="1" applyProtection="1">
      <alignment vertical="center" wrapText="1"/>
      <protection locked="0"/>
    </xf>
    <xf numFmtId="4" fontId="52" fillId="5" borderId="2" xfId="0" applyNumberFormat="1" applyFont="1" applyFill="1" applyBorder="1" applyAlignment="1" applyProtection="1">
      <alignment vertical="center"/>
      <protection locked="0"/>
    </xf>
    <xf numFmtId="4" fontId="52" fillId="5" borderId="3" xfId="0" applyNumberFormat="1" applyFont="1" applyFill="1" applyBorder="1" applyAlignment="1" applyProtection="1">
      <alignment vertical="center"/>
      <protection locked="0"/>
    </xf>
    <xf numFmtId="4" fontId="52" fillId="5" borderId="37" xfId="0" applyNumberFormat="1" applyFont="1" applyFill="1" applyBorder="1" applyAlignment="1" applyProtection="1">
      <alignment vertical="center"/>
      <protection locked="0"/>
    </xf>
    <xf numFmtId="4" fontId="42" fillId="7" borderId="26" xfId="0" applyNumberFormat="1" applyFont="1" applyFill="1" applyBorder="1" applyAlignment="1" applyProtection="1">
      <alignment vertical="center"/>
      <protection locked="0"/>
    </xf>
    <xf numFmtId="4" fontId="42" fillId="5" borderId="16" xfId="0" applyNumberFormat="1" applyFont="1" applyFill="1" applyBorder="1" applyAlignment="1" applyProtection="1">
      <alignment vertical="center"/>
      <protection locked="0"/>
    </xf>
    <xf numFmtId="4" fontId="42" fillId="5" borderId="12" xfId="0" applyNumberFormat="1" applyFont="1" applyFill="1" applyBorder="1" applyAlignment="1" applyProtection="1">
      <alignment vertical="center"/>
      <protection locked="0"/>
    </xf>
    <xf numFmtId="4" fontId="42" fillId="5" borderId="17" xfId="0" applyNumberFormat="1" applyFont="1" applyFill="1" applyBorder="1" applyAlignment="1" applyProtection="1">
      <alignment vertical="center"/>
      <protection locked="0"/>
    </xf>
    <xf numFmtId="4" fontId="52" fillId="5" borderId="18" xfId="0" applyNumberFormat="1" applyFont="1" applyFill="1" applyBorder="1" applyAlignment="1" applyProtection="1">
      <alignment vertical="center" wrapText="1"/>
      <protection locked="0"/>
    </xf>
    <xf numFmtId="4" fontId="53" fillId="7" borderId="8" xfId="0" applyNumberFormat="1" applyFont="1" applyFill="1" applyBorder="1" applyAlignment="1" applyProtection="1">
      <alignment horizontal="center" vertical="center" wrapText="1"/>
      <protection locked="0"/>
    </xf>
    <xf numFmtId="4" fontId="53" fillId="7" borderId="26" xfId="0" applyNumberFormat="1" applyFont="1" applyFill="1" applyBorder="1" applyAlignment="1" applyProtection="1">
      <alignment horizontal="center" vertical="center" wrapText="1"/>
      <protection locked="0"/>
    </xf>
    <xf numFmtId="4" fontId="42" fillId="7" borderId="27" xfId="0" applyNumberFormat="1" applyFont="1" applyFill="1" applyBorder="1" applyAlignment="1" applyProtection="1">
      <alignment vertical="center"/>
      <protection locked="0"/>
    </xf>
    <xf numFmtId="4" fontId="41" fillId="0" borderId="28" xfId="0" applyNumberFormat="1" applyFont="1" applyFill="1" applyBorder="1" applyAlignment="1" applyProtection="1">
      <alignment vertical="center"/>
      <protection locked="0"/>
    </xf>
    <xf numFmtId="4" fontId="41" fillId="0" borderId="29" xfId="0" applyNumberFormat="1" applyFont="1" applyFill="1" applyBorder="1" applyAlignment="1" applyProtection="1">
      <alignment vertical="center"/>
      <protection locked="0"/>
    </xf>
    <xf numFmtId="4" fontId="41" fillId="0" borderId="30" xfId="0" applyNumberFormat="1" applyFont="1" applyFill="1" applyBorder="1" applyAlignment="1" applyProtection="1">
      <alignment vertical="center"/>
      <protection locked="0"/>
    </xf>
    <xf numFmtId="4" fontId="52" fillId="0" borderId="28" xfId="0" applyNumberFormat="1" applyFont="1" applyFill="1" applyBorder="1" applyAlignment="1" applyProtection="1">
      <alignment vertical="center"/>
      <protection locked="0"/>
    </xf>
    <xf numFmtId="4" fontId="52" fillId="0" borderId="38" xfId="0" applyNumberFormat="1" applyFont="1" applyFill="1" applyBorder="1" applyAlignment="1" applyProtection="1">
      <alignment vertical="center"/>
      <protection locked="0"/>
    </xf>
    <xf numFmtId="49" fontId="52" fillId="0" borderId="41" xfId="0" applyNumberFormat="1" applyFont="1" applyFill="1" applyBorder="1" applyAlignment="1" applyProtection="1">
      <alignment vertical="center"/>
      <protection locked="0"/>
    </xf>
    <xf numFmtId="4" fontId="41" fillId="0" borderId="11" xfId="0" applyNumberFormat="1" applyFont="1" applyFill="1" applyBorder="1" applyAlignment="1" applyProtection="1">
      <alignment vertical="center"/>
      <protection locked="0"/>
    </xf>
    <xf numFmtId="4" fontId="41" fillId="0" borderId="5" xfId="0" applyNumberFormat="1" applyFont="1" applyFill="1" applyBorder="1" applyAlignment="1" applyProtection="1">
      <alignment vertical="center"/>
      <protection locked="0"/>
    </xf>
    <xf numFmtId="4" fontId="41" fillId="0" borderId="15" xfId="0" applyNumberFormat="1" applyFont="1" applyFill="1" applyBorder="1" applyAlignment="1" applyProtection="1">
      <alignment vertical="center"/>
      <protection locked="0"/>
    </xf>
    <xf numFmtId="4" fontId="52" fillId="0" borderId="41" xfId="0" applyNumberFormat="1" applyFont="1" applyFill="1" applyBorder="1" applyAlignment="1" applyProtection="1">
      <alignment vertical="center"/>
      <protection locked="0"/>
    </xf>
    <xf numFmtId="4" fontId="53" fillId="0" borderId="27" xfId="0" applyNumberFormat="1" applyFont="1" applyFill="1" applyBorder="1" applyAlignment="1" applyProtection="1">
      <alignment vertical="center"/>
      <protection locked="0"/>
    </xf>
    <xf numFmtId="49" fontId="53" fillId="0" borderId="41" xfId="0" applyNumberFormat="1" applyFont="1" applyFill="1" applyBorder="1" applyAlignment="1" applyProtection="1">
      <alignment vertical="center"/>
      <protection locked="0"/>
    </xf>
    <xf numFmtId="4" fontId="52" fillId="0" borderId="11" xfId="0" applyNumberFormat="1" applyFont="1" applyFill="1" applyBorder="1" applyAlignment="1" applyProtection="1">
      <alignment vertical="center"/>
    </xf>
    <xf numFmtId="4" fontId="53" fillId="0" borderId="40" xfId="0" applyNumberFormat="1" applyFont="1" applyFill="1" applyBorder="1" applyAlignment="1" applyProtection="1">
      <alignment vertical="center"/>
      <protection locked="0"/>
    </xf>
    <xf numFmtId="4" fontId="52" fillId="0" borderId="40" xfId="0" applyNumberFormat="1" applyFont="1" applyFill="1" applyBorder="1" applyAlignment="1" applyProtection="1">
      <alignment vertical="center"/>
      <protection locked="0"/>
    </xf>
    <xf numFmtId="4" fontId="53" fillId="0" borderId="11" xfId="0" applyNumberFormat="1" applyFont="1" applyFill="1" applyBorder="1" applyAlignment="1" applyProtection="1">
      <alignment vertical="center"/>
    </xf>
    <xf numFmtId="4" fontId="41" fillId="0" borderId="109" xfId="0" applyNumberFormat="1" applyFont="1" applyFill="1" applyBorder="1" applyAlignment="1" applyProtection="1">
      <alignment vertical="center"/>
      <protection locked="0"/>
    </xf>
    <xf numFmtId="4" fontId="41" fillId="0" borderId="48" xfId="0" applyNumberFormat="1" applyFont="1" applyFill="1" applyBorder="1" applyAlignment="1" applyProtection="1">
      <alignment vertical="center"/>
      <protection locked="0"/>
    </xf>
    <xf numFmtId="44" fontId="52" fillId="5" borderId="2" xfId="2" applyFont="1" applyFill="1" applyBorder="1" applyAlignment="1" applyProtection="1">
      <alignment vertical="center" wrapText="1"/>
      <protection locked="0"/>
    </xf>
    <xf numFmtId="44" fontId="52" fillId="5" borderId="3" xfId="2" applyFont="1" applyFill="1" applyBorder="1" applyAlignment="1" applyProtection="1">
      <alignment vertical="center" wrapText="1"/>
      <protection locked="0"/>
    </xf>
    <xf numFmtId="44" fontId="52" fillId="5" borderId="37" xfId="2" applyFont="1" applyFill="1" applyBorder="1" applyAlignment="1" applyProtection="1">
      <alignment vertical="center" wrapText="1"/>
      <protection locked="0"/>
    </xf>
    <xf numFmtId="4" fontId="52" fillId="5" borderId="33" xfId="0" applyNumberFormat="1" applyFont="1" applyFill="1" applyBorder="1" applyAlignment="1" applyProtection="1">
      <alignment vertical="center"/>
      <protection locked="0"/>
    </xf>
    <xf numFmtId="0" fontId="54" fillId="0" borderId="0" xfId="5" applyFont="1"/>
    <xf numFmtId="4" fontId="56" fillId="0" borderId="0" xfId="0" applyNumberFormat="1" applyFont="1" applyAlignment="1" applyProtection="1">
      <alignment vertical="center"/>
      <protection locked="0"/>
    </xf>
    <xf numFmtId="0" fontId="53" fillId="0" borderId="0" xfId="0" applyNumberFormat="1" applyFont="1" applyAlignment="1" applyProtection="1">
      <alignment horizontal="center" vertical="center"/>
      <protection locked="0"/>
    </xf>
    <xf numFmtId="4" fontId="53" fillId="0" borderId="0" xfId="0" applyNumberFormat="1" applyFont="1" applyFill="1" applyAlignment="1" applyProtection="1">
      <alignment vertical="center"/>
      <protection locked="0"/>
    </xf>
    <xf numFmtId="4" fontId="53" fillId="0" borderId="0" xfId="0" applyNumberFormat="1" applyFont="1" applyAlignment="1" applyProtection="1">
      <alignment vertical="center"/>
      <protection locked="0"/>
    </xf>
    <xf numFmtId="4" fontId="42" fillId="5" borderId="2" xfId="0" applyNumberFormat="1" applyFont="1" applyFill="1" applyBorder="1" applyAlignment="1" applyProtection="1">
      <alignment vertical="center" wrapText="1"/>
      <protection locked="0"/>
    </xf>
    <xf numFmtId="0" fontId="0" fillId="0" borderId="37" xfId="0" applyBorder="1" applyAlignment="1">
      <alignment vertical="center" wrapText="1"/>
    </xf>
    <xf numFmtId="4" fontId="42" fillId="5" borderId="37" xfId="0" applyNumberFormat="1" applyFont="1" applyFill="1" applyBorder="1" applyAlignment="1" applyProtection="1">
      <alignment horizontal="center" vertical="center" wrapText="1"/>
      <protection locked="0"/>
    </xf>
    <xf numFmtId="4" fontId="52" fillId="7" borderId="3" xfId="0" applyNumberFormat="1" applyFont="1" applyFill="1" applyBorder="1" applyAlignment="1" applyProtection="1">
      <alignment horizontal="center" vertical="center" wrapText="1"/>
      <protection locked="0"/>
    </xf>
    <xf numFmtId="4" fontId="52" fillId="5" borderId="33" xfId="0" applyNumberFormat="1" applyFont="1" applyFill="1" applyBorder="1" applyAlignment="1" applyProtection="1">
      <alignment horizontal="center" vertical="center" wrapText="1"/>
      <protection locked="0"/>
    </xf>
    <xf numFmtId="4" fontId="42" fillId="7" borderId="26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28" xfId="0" applyNumberFormat="1" applyFont="1" applyFill="1" applyBorder="1" applyAlignment="1" applyProtection="1">
      <alignment vertical="center"/>
      <protection locked="0"/>
    </xf>
    <xf numFmtId="0" fontId="0" fillId="0" borderId="110" xfId="0" applyBorder="1" applyAlignment="1">
      <alignment vertical="center"/>
    </xf>
    <xf numFmtId="4" fontId="53" fillId="0" borderId="50" xfId="0" applyNumberFormat="1" applyFont="1" applyBorder="1" applyAlignment="1" applyProtection="1">
      <alignment horizontal="right" vertical="center" wrapText="1"/>
      <protection locked="0"/>
    </xf>
    <xf numFmtId="4" fontId="52" fillId="0" borderId="111" xfId="0" applyNumberFormat="1" applyFont="1" applyFill="1" applyBorder="1" applyAlignment="1" applyProtection="1">
      <alignment horizontal="right" vertical="center" wrapText="1"/>
    </xf>
    <xf numFmtId="4" fontId="42" fillId="0" borderId="11" xfId="0" applyNumberFormat="1" applyFont="1" applyFill="1" applyBorder="1" applyAlignment="1" applyProtection="1">
      <alignment vertical="center"/>
      <protection locked="0"/>
    </xf>
    <xf numFmtId="0" fontId="0" fillId="0" borderId="90" xfId="0" applyBorder="1" applyAlignment="1">
      <alignment vertical="center"/>
    </xf>
    <xf numFmtId="4" fontId="53" fillId="0" borderId="1" xfId="0" applyNumberFormat="1" applyFont="1" applyBorder="1" applyAlignment="1" applyProtection="1">
      <alignment horizontal="right" vertical="center" wrapText="1"/>
      <protection locked="0"/>
    </xf>
    <xf numFmtId="4" fontId="52" fillId="0" borderId="32" xfId="0" applyNumberFormat="1" applyFont="1" applyFill="1" applyBorder="1" applyAlignment="1" applyProtection="1">
      <alignment horizontal="right" vertical="center" wrapText="1"/>
    </xf>
    <xf numFmtId="4" fontId="52" fillId="0" borderId="11" xfId="0" applyNumberFormat="1" applyFont="1" applyFill="1" applyBorder="1" applyAlignment="1" applyProtection="1">
      <alignment vertical="center"/>
      <protection locked="0"/>
    </xf>
    <xf numFmtId="4" fontId="52" fillId="0" borderId="49" xfId="0" applyNumberFormat="1" applyFont="1" applyFill="1" applyBorder="1" applyAlignment="1" applyProtection="1">
      <alignment vertical="center"/>
      <protection locked="0"/>
    </xf>
    <xf numFmtId="0" fontId="0" fillId="0" borderId="112" xfId="0" applyBorder="1" applyAlignment="1">
      <alignment vertical="center"/>
    </xf>
    <xf numFmtId="4" fontId="53" fillId="0" borderId="46" xfId="0" applyNumberFormat="1" applyFont="1" applyBorder="1" applyAlignment="1" applyProtection="1">
      <alignment horizontal="right" vertical="center" wrapText="1"/>
      <protection locked="0"/>
    </xf>
    <xf numFmtId="4" fontId="52" fillId="0" borderId="113" xfId="0" applyNumberFormat="1" applyFont="1" applyFill="1" applyBorder="1" applyAlignment="1" applyProtection="1">
      <alignment horizontal="right" vertical="center" wrapText="1"/>
    </xf>
    <xf numFmtId="4" fontId="52" fillId="5" borderId="28" xfId="0" applyNumberFormat="1" applyFont="1" applyFill="1" applyBorder="1" applyAlignment="1" applyProtection="1">
      <alignment vertical="center"/>
      <protection locked="0"/>
    </xf>
    <xf numFmtId="0" fontId="0" fillId="5" borderId="110" xfId="0" applyFill="1" applyBorder="1" applyAlignment="1">
      <alignment vertical="center"/>
    </xf>
    <xf numFmtId="4" fontId="53" fillId="5" borderId="50" xfId="0" applyNumberFormat="1" applyFont="1" applyFill="1" applyBorder="1" applyAlignment="1" applyProtection="1">
      <alignment horizontal="right" vertical="center" wrapText="1"/>
      <protection locked="0"/>
    </xf>
    <xf numFmtId="4" fontId="52" fillId="5" borderId="31" xfId="0" applyNumberFormat="1" applyFont="1" applyFill="1" applyBorder="1" applyAlignment="1" applyProtection="1">
      <alignment horizontal="right" vertical="center" wrapText="1"/>
    </xf>
    <xf numFmtId="0" fontId="0" fillId="0" borderId="114" xfId="0" applyBorder="1" applyAlignment="1">
      <alignment vertical="center"/>
    </xf>
    <xf numFmtId="4" fontId="52" fillId="7" borderId="95" xfId="0" applyNumberFormat="1" applyFont="1" applyFill="1" applyBorder="1" applyAlignment="1" applyProtection="1">
      <alignment horizontal="right" vertical="center" wrapText="1"/>
    </xf>
    <xf numFmtId="4" fontId="52" fillId="7" borderId="45" xfId="0" applyNumberFormat="1" applyFont="1" applyFill="1" applyBorder="1" applyAlignment="1" applyProtection="1">
      <alignment horizontal="right" vertical="center" wrapText="1"/>
    </xf>
    <xf numFmtId="0" fontId="55" fillId="0" borderId="0" xfId="0" applyNumberFormat="1" applyFont="1" applyAlignment="1" applyProtection="1">
      <alignment horizontal="left" vertical="center" wrapText="1"/>
      <protection locked="0"/>
    </xf>
    <xf numFmtId="4" fontId="39" fillId="0" borderId="0" xfId="0" applyNumberFormat="1" applyFont="1" applyFill="1" applyAlignment="1">
      <alignment vertical="center"/>
    </xf>
    <xf numFmtId="4" fontId="57" fillId="0" borderId="0" xfId="0" applyNumberFormat="1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43" fillId="0" borderId="0" xfId="0" applyFont="1"/>
    <xf numFmtId="4" fontId="52" fillId="7" borderId="37" xfId="0" applyNumberFormat="1" applyFont="1" applyFill="1" applyBorder="1" applyAlignment="1" applyProtection="1">
      <alignment vertical="center"/>
      <protection locked="0"/>
    </xf>
    <xf numFmtId="4" fontId="42" fillId="5" borderId="3" xfId="0" applyNumberFormat="1" applyFont="1" applyFill="1" applyBorder="1" applyAlignment="1" applyProtection="1">
      <alignment horizontal="center" vertical="center" wrapText="1"/>
      <protection locked="0"/>
    </xf>
    <xf numFmtId="4" fontId="42" fillId="7" borderId="33" xfId="0" applyNumberFormat="1" applyFont="1" applyFill="1" applyBorder="1" applyAlignment="1" applyProtection="1">
      <alignment horizontal="center" vertical="center" wrapText="1"/>
      <protection locked="0"/>
    </xf>
    <xf numFmtId="4" fontId="42" fillId="7" borderId="33" xfId="0" applyNumberFormat="1" applyFont="1" applyFill="1" applyBorder="1" applyAlignment="1" applyProtection="1">
      <alignment horizontal="right" vertical="center" wrapText="1"/>
    </xf>
    <xf numFmtId="4" fontId="53" fillId="0" borderId="28" xfId="0" applyNumberFormat="1" applyFont="1" applyBorder="1" applyAlignment="1" applyProtection="1">
      <alignment vertical="center"/>
      <protection locked="0"/>
    </xf>
    <xf numFmtId="4" fontId="53" fillId="0" borderId="30" xfId="0" applyNumberFormat="1" applyFont="1" applyBorder="1" applyAlignment="1" applyProtection="1">
      <alignment vertical="center"/>
      <protection locked="0"/>
    </xf>
    <xf numFmtId="4" fontId="53" fillId="0" borderId="4" xfId="0" applyNumberFormat="1" applyFont="1" applyBorder="1" applyAlignment="1" applyProtection="1">
      <alignment horizontal="right" vertical="center" wrapText="1"/>
      <protection locked="0"/>
    </xf>
    <xf numFmtId="4" fontId="53" fillId="0" borderId="41" xfId="0" applyNumberFormat="1" applyFont="1" applyBorder="1" applyAlignment="1" applyProtection="1">
      <alignment horizontal="right" vertical="center" wrapText="1"/>
      <protection locked="0"/>
    </xf>
    <xf numFmtId="4" fontId="53" fillId="0" borderId="11" xfId="0" applyNumberFormat="1" applyFont="1" applyBorder="1" applyAlignment="1" applyProtection="1">
      <alignment vertical="center"/>
      <protection locked="0"/>
    </xf>
    <xf numFmtId="4" fontId="53" fillId="0" borderId="15" xfId="0" applyNumberFormat="1" applyFont="1" applyBorder="1" applyAlignment="1" applyProtection="1">
      <alignment vertical="center"/>
      <protection locked="0"/>
    </xf>
    <xf numFmtId="4" fontId="53" fillId="0" borderId="5" xfId="0" applyNumberFormat="1" applyFont="1" applyBorder="1" applyAlignment="1" applyProtection="1">
      <alignment horizontal="right" vertical="center" wrapText="1"/>
      <protection locked="0"/>
    </xf>
    <xf numFmtId="4" fontId="53" fillId="0" borderId="40" xfId="0" applyNumberFormat="1" applyFont="1" applyBorder="1" applyAlignment="1" applyProtection="1">
      <alignment horizontal="right" vertical="center" wrapText="1"/>
      <protection locked="0"/>
    </xf>
    <xf numFmtId="4" fontId="53" fillId="0" borderId="49" xfId="0" applyNumberFormat="1" applyFont="1" applyBorder="1" applyAlignment="1" applyProtection="1">
      <alignment vertical="center"/>
      <protection locked="0"/>
    </xf>
    <xf numFmtId="4" fontId="53" fillId="0" borderId="48" xfId="0" applyNumberFormat="1" applyFont="1" applyBorder="1" applyAlignment="1" applyProtection="1">
      <alignment vertical="center"/>
      <protection locked="0"/>
    </xf>
    <xf numFmtId="4" fontId="42" fillId="7" borderId="3" xfId="0" applyNumberFormat="1" applyFont="1" applyFill="1" applyBorder="1" applyAlignment="1" applyProtection="1">
      <alignment horizontal="right" vertical="center" wrapText="1"/>
    </xf>
    <xf numFmtId="4" fontId="52" fillId="7" borderId="3" xfId="0" applyNumberFormat="1" applyFont="1" applyFill="1" applyBorder="1" applyAlignment="1" applyProtection="1">
      <alignment horizontal="right" vertical="center" wrapText="1"/>
    </xf>
    <xf numFmtId="4" fontId="52" fillId="5" borderId="33" xfId="0" applyNumberFormat="1" applyFont="1" applyFill="1" applyBorder="1" applyAlignment="1" applyProtection="1">
      <alignment horizontal="right" vertical="center" wrapText="1"/>
    </xf>
    <xf numFmtId="4" fontId="52" fillId="7" borderId="37" xfId="0" applyNumberFormat="1" applyFont="1" applyFill="1" applyBorder="1" applyAlignment="1" applyProtection="1">
      <alignment horizontal="right" vertical="center" wrapText="1"/>
    </xf>
    <xf numFmtId="4" fontId="57" fillId="0" borderId="0" xfId="0" applyNumberFormat="1" applyFont="1" applyAlignment="1">
      <alignment vertical="center"/>
    </xf>
    <xf numFmtId="4" fontId="27" fillId="0" borderId="0" xfId="0" applyNumberFormat="1" applyFont="1" applyAlignment="1">
      <alignment vertical="center" wrapText="1"/>
    </xf>
    <xf numFmtId="4" fontId="52" fillId="7" borderId="2" xfId="0" applyNumberFormat="1" applyFont="1" applyFill="1" applyBorder="1" applyAlignment="1">
      <alignment vertical="center"/>
    </xf>
    <xf numFmtId="4" fontId="42" fillId="7" borderId="33" xfId="0" applyNumberFormat="1" applyFont="1" applyFill="1" applyBorder="1" applyAlignment="1">
      <alignment horizontal="center" vertical="center" wrapText="1"/>
    </xf>
    <xf numFmtId="4" fontId="53" fillId="0" borderId="28" xfId="0" applyNumberFormat="1" applyFont="1" applyFill="1" applyBorder="1" applyAlignment="1">
      <alignment vertical="center"/>
    </xf>
    <xf numFmtId="4" fontId="53" fillId="0" borderId="30" xfId="0" applyNumberFormat="1" applyFont="1" applyFill="1" applyBorder="1" applyAlignment="1">
      <alignment vertical="center"/>
    </xf>
    <xf numFmtId="4" fontId="53" fillId="0" borderId="29" xfId="0" applyNumberFormat="1" applyFont="1" applyFill="1" applyBorder="1" applyAlignment="1">
      <alignment horizontal="right" vertical="center" wrapText="1"/>
    </xf>
    <xf numFmtId="4" fontId="53" fillId="0" borderId="38" xfId="0" applyNumberFormat="1" applyFont="1" applyFill="1" applyBorder="1" applyAlignment="1">
      <alignment horizontal="right" vertical="center" wrapText="1"/>
    </xf>
    <xf numFmtId="4" fontId="53" fillId="0" borderId="49" xfId="0" applyNumberFormat="1" applyFont="1" applyFill="1" applyBorder="1" applyAlignment="1">
      <alignment vertical="center"/>
    </xf>
    <xf numFmtId="4" fontId="53" fillId="0" borderId="48" xfId="0" applyNumberFormat="1" applyFont="1" applyFill="1" applyBorder="1" applyAlignment="1">
      <alignment vertical="center"/>
    </xf>
    <xf numFmtId="4" fontId="53" fillId="0" borderId="48" xfId="0" applyNumberFormat="1" applyFont="1" applyFill="1" applyBorder="1" applyAlignment="1">
      <alignment horizontal="right" vertical="center" wrapText="1"/>
    </xf>
    <xf numFmtId="4" fontId="53" fillId="0" borderId="41" xfId="0" applyNumberFormat="1" applyFont="1" applyFill="1" applyBorder="1" applyAlignment="1">
      <alignment horizontal="right" vertical="center" wrapText="1"/>
    </xf>
    <xf numFmtId="4" fontId="52" fillId="5" borderId="2" xfId="0" applyNumberFormat="1" applyFont="1" applyFill="1" applyBorder="1" applyAlignment="1">
      <alignment vertical="center"/>
    </xf>
    <xf numFmtId="4" fontId="52" fillId="7" borderId="12" xfId="0" applyNumberFormat="1" applyFont="1" applyFill="1" applyBorder="1" applyAlignment="1">
      <alignment horizontal="right" vertical="center" wrapText="1"/>
    </xf>
    <xf numFmtId="4" fontId="52" fillId="7" borderId="33" xfId="0" applyNumberFormat="1" applyFont="1" applyFill="1" applyBorder="1" applyAlignment="1">
      <alignment horizontal="right" vertical="center" wrapText="1"/>
    </xf>
    <xf numFmtId="4" fontId="39" fillId="0" borderId="0" xfId="0" applyNumberFormat="1" applyFont="1" applyFill="1" applyBorder="1" applyAlignment="1">
      <alignment vertical="center"/>
    </xf>
    <xf numFmtId="4" fontId="57" fillId="0" borderId="0" xfId="0" applyNumberFormat="1" applyFont="1" applyFill="1" applyBorder="1" applyAlignment="1">
      <alignment vertical="center"/>
    </xf>
    <xf numFmtId="4" fontId="48" fillId="0" borderId="0" xfId="0" applyNumberFormat="1" applyFont="1" applyFill="1" applyBorder="1" applyAlignment="1">
      <alignment vertical="center"/>
    </xf>
    <xf numFmtId="4" fontId="58" fillId="0" borderId="0" xfId="0" applyNumberFormat="1" applyFont="1" applyFill="1" applyBorder="1" applyAlignment="1">
      <alignment vertical="center"/>
    </xf>
    <xf numFmtId="4" fontId="52" fillId="7" borderId="33" xfId="0" applyNumberFormat="1" applyFont="1" applyFill="1" applyBorder="1" applyAlignment="1">
      <alignment horizontal="center" vertical="center"/>
    </xf>
    <xf numFmtId="4" fontId="42" fillId="5" borderId="2" xfId="0" applyNumberFormat="1" applyFont="1" applyFill="1" applyBorder="1" applyAlignment="1">
      <alignment vertical="center"/>
    </xf>
    <xf numFmtId="4" fontId="42" fillId="5" borderId="37" xfId="0" applyNumberFormat="1" applyFont="1" applyFill="1" applyBorder="1" applyAlignment="1">
      <alignment vertical="center"/>
    </xf>
    <xf numFmtId="4" fontId="52" fillId="7" borderId="18" xfId="0" applyNumberFormat="1" applyFont="1" applyFill="1" applyBorder="1" applyAlignment="1">
      <alignment horizontal="center" vertical="center"/>
    </xf>
    <xf numFmtId="4" fontId="42" fillId="5" borderId="33" xfId="0" applyNumberFormat="1" applyFont="1" applyFill="1" applyBorder="1" applyAlignment="1">
      <alignment horizontal="center" vertical="center" wrapText="1"/>
    </xf>
    <xf numFmtId="4" fontId="52" fillId="5" borderId="33" xfId="0" applyNumberFormat="1" applyFont="1" applyFill="1" applyBorder="1" applyAlignment="1">
      <alignment horizontal="center" vertical="center" wrapText="1"/>
    </xf>
    <xf numFmtId="4" fontId="52" fillId="5" borderId="3" xfId="0" applyNumberFormat="1" applyFont="1" applyFill="1" applyBorder="1" applyAlignment="1">
      <alignment horizontal="center" vertical="center" wrapText="1"/>
    </xf>
    <xf numFmtId="4" fontId="42" fillId="5" borderId="18" xfId="0" applyNumberFormat="1" applyFont="1" applyFill="1" applyBorder="1" applyAlignment="1">
      <alignment horizontal="left" vertical="center" wrapText="1"/>
    </xf>
    <xf numFmtId="4" fontId="42" fillId="5" borderId="2" xfId="0" applyNumberFormat="1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53" fillId="0" borderId="40" xfId="0" applyNumberFormat="1" applyFont="1" applyFill="1" applyBorder="1" applyAlignment="1">
      <alignment horizontal="left" vertical="center" wrapText="1"/>
    </xf>
    <xf numFmtId="4" fontId="53" fillId="0" borderId="41" xfId="0" applyNumberFormat="1" applyFont="1" applyFill="1" applyBorder="1" applyAlignment="1">
      <alignment vertical="center"/>
    </xf>
    <xf numFmtId="4" fontId="53" fillId="0" borderId="4" xfId="0" applyNumberFormat="1" applyFont="1" applyFill="1" applyBorder="1" applyAlignment="1">
      <alignment vertical="center"/>
    </xf>
    <xf numFmtId="4" fontId="53" fillId="0" borderId="40" xfId="0" applyNumberFormat="1" applyFont="1" applyFill="1" applyBorder="1" applyAlignment="1">
      <alignment vertical="center"/>
    </xf>
    <xf numFmtId="4" fontId="59" fillId="0" borderId="11" xfId="0" applyNumberFormat="1" applyFont="1" applyFill="1" applyBorder="1" applyAlignment="1">
      <alignment horizontal="left" vertical="center" wrapText="1"/>
    </xf>
    <xf numFmtId="4" fontId="53" fillId="0" borderId="5" xfId="0" applyNumberFormat="1" applyFont="1" applyFill="1" applyBorder="1" applyAlignment="1">
      <alignment vertical="center"/>
    </xf>
    <xf numFmtId="4" fontId="59" fillId="0" borderId="10" xfId="0" applyNumberFormat="1" applyFont="1" applyFill="1" applyBorder="1" applyAlignment="1">
      <alignment horizontal="left" vertical="center" wrapText="1"/>
    </xf>
    <xf numFmtId="4" fontId="53" fillId="0" borderId="27" xfId="0" applyNumberFormat="1" applyFont="1" applyFill="1" applyBorder="1" applyAlignment="1">
      <alignment vertical="center"/>
    </xf>
    <xf numFmtId="4" fontId="53" fillId="0" borderId="0" xfId="0" applyNumberFormat="1" applyFont="1" applyFill="1" applyBorder="1" applyAlignment="1">
      <alignment vertical="center"/>
    </xf>
    <xf numFmtId="4" fontId="52" fillId="7" borderId="2" xfId="0" applyNumberFormat="1" applyFont="1" applyFill="1" applyBorder="1" applyAlignment="1">
      <alignment horizontal="left" vertical="center"/>
    </xf>
    <xf numFmtId="4" fontId="27" fillId="0" borderId="0" xfId="0" applyNumberFormat="1" applyFont="1" applyBorder="1" applyAlignment="1">
      <alignment vertical="center"/>
    </xf>
    <xf numFmtId="4" fontId="48" fillId="0" borderId="0" xfId="0" applyNumberFormat="1" applyFont="1" applyAlignment="1">
      <alignment horizontal="justify" vertical="center"/>
    </xf>
    <xf numFmtId="4" fontId="53" fillId="0" borderId="0" xfId="0" applyNumberFormat="1" applyFont="1" applyAlignment="1">
      <alignment vertical="center"/>
    </xf>
    <xf numFmtId="0" fontId="60" fillId="0" borderId="0" xfId="1" applyFont="1" applyBorder="1" applyAlignment="1"/>
    <xf numFmtId="4" fontId="52" fillId="0" borderId="28" xfId="0" applyNumberFormat="1" applyFont="1" applyBorder="1" applyAlignment="1" applyProtection="1">
      <alignment vertical="center"/>
      <protection locked="0"/>
    </xf>
    <xf numFmtId="4" fontId="52" fillId="0" borderId="30" xfId="0" applyNumberFormat="1" applyFont="1" applyBorder="1" applyAlignment="1" applyProtection="1">
      <alignment vertical="center"/>
      <protection locked="0"/>
    </xf>
    <xf numFmtId="4" fontId="53" fillId="0" borderId="29" xfId="0" applyNumberFormat="1" applyFont="1" applyBorder="1" applyAlignment="1" applyProtection="1">
      <alignment horizontal="right" vertical="center"/>
      <protection locked="0"/>
    </xf>
    <xf numFmtId="4" fontId="53" fillId="0" borderId="38" xfId="0" applyNumberFormat="1" applyFont="1" applyBorder="1" applyAlignment="1" applyProtection="1">
      <alignment horizontal="right" vertical="center" wrapText="1"/>
      <protection locked="0"/>
    </xf>
    <xf numFmtId="4" fontId="52" fillId="0" borderId="11" xfId="0" applyNumberFormat="1" applyFont="1" applyBorder="1" applyAlignment="1" applyProtection="1">
      <alignment vertical="center"/>
      <protection locked="0"/>
    </xf>
    <xf numFmtId="4" fontId="52" fillId="0" borderId="15" xfId="0" applyNumberFormat="1" applyFont="1" applyBorder="1" applyAlignment="1" applyProtection="1">
      <alignment vertical="center"/>
      <protection locked="0"/>
    </xf>
    <xf numFmtId="4" fontId="53" fillId="0" borderId="5" xfId="0" applyNumberFormat="1" applyFont="1" applyBorder="1" applyAlignment="1" applyProtection="1">
      <alignment horizontal="right" vertical="center"/>
      <protection locked="0"/>
    </xf>
    <xf numFmtId="4" fontId="59" fillId="0" borderId="11" xfId="0" applyNumberFormat="1" applyFont="1" applyBorder="1" applyAlignment="1" applyProtection="1">
      <alignment vertical="center"/>
      <protection locked="0"/>
    </xf>
    <xf numFmtId="4" fontId="59" fillId="0" borderId="15" xfId="0" applyNumberFormat="1" applyFont="1" applyBorder="1" applyAlignment="1" applyProtection="1">
      <alignment vertical="center"/>
      <protection locked="0"/>
    </xf>
    <xf numFmtId="4" fontId="59" fillId="0" borderId="5" xfId="0" applyNumberFormat="1" applyFont="1" applyBorder="1" applyAlignment="1" applyProtection="1">
      <alignment horizontal="right" vertical="center"/>
      <protection locked="0"/>
    </xf>
    <xf numFmtId="4" fontId="59" fillId="0" borderId="40" xfId="0" applyNumberFormat="1" applyFont="1" applyBorder="1" applyAlignment="1" applyProtection="1">
      <alignment horizontal="right" vertical="center" wrapText="1"/>
      <protection locked="0"/>
    </xf>
    <xf numFmtId="0" fontId="60" fillId="0" borderId="0" xfId="1" applyFont="1" applyBorder="1" applyAlignment="1">
      <alignment wrapText="1"/>
    </xf>
    <xf numFmtId="4" fontId="52" fillId="0" borderId="20" xfId="0" applyNumberFormat="1" applyFont="1" applyBorder="1" applyAlignment="1" applyProtection="1">
      <alignment vertical="center"/>
      <protection locked="0"/>
    </xf>
    <xf numFmtId="4" fontId="52" fillId="0" borderId="25" xfId="0" applyNumberFormat="1" applyFont="1" applyBorder="1" applyAlignment="1" applyProtection="1">
      <alignment vertical="center"/>
      <protection locked="0"/>
    </xf>
    <xf numFmtId="4" fontId="53" fillId="0" borderId="21" xfId="0" applyNumberFormat="1" applyFont="1" applyBorder="1" applyAlignment="1" applyProtection="1">
      <alignment horizontal="right" vertical="center"/>
      <protection locked="0"/>
    </xf>
    <xf numFmtId="4" fontId="53" fillId="0" borderId="39" xfId="0" applyNumberFormat="1" applyFont="1" applyBorder="1" applyAlignment="1" applyProtection="1">
      <alignment horizontal="right" vertical="center" wrapText="1"/>
      <protection locked="0"/>
    </xf>
    <xf numFmtId="4" fontId="53" fillId="0" borderId="20" xfId="0" applyNumberFormat="1" applyFont="1" applyBorder="1" applyAlignment="1" applyProtection="1">
      <alignment horizontal="right" vertical="center"/>
      <protection locked="0"/>
    </xf>
    <xf numFmtId="4" fontId="53" fillId="0" borderId="11" xfId="0" applyNumberFormat="1" applyFont="1" applyBorder="1" applyAlignment="1" applyProtection="1">
      <alignment horizontal="right" vertical="center"/>
      <protection locked="0"/>
    </xf>
    <xf numFmtId="4" fontId="52" fillId="0" borderId="49" xfId="0" applyNumberFormat="1" applyFont="1" applyBorder="1" applyAlignment="1" applyProtection="1">
      <alignment vertical="center"/>
      <protection locked="0"/>
    </xf>
    <xf numFmtId="4" fontId="52" fillId="0" borderId="48" xfId="0" applyNumberFormat="1" applyFont="1" applyBorder="1" applyAlignment="1" applyProtection="1">
      <alignment vertical="center"/>
      <protection locked="0"/>
    </xf>
    <xf numFmtId="4" fontId="53" fillId="0" borderId="0" xfId="0" applyNumberFormat="1" applyFont="1" applyBorder="1" applyAlignment="1" applyProtection="1">
      <alignment horizontal="right" vertical="center"/>
      <protection locked="0"/>
    </xf>
    <xf numFmtId="4" fontId="53" fillId="0" borderId="27" xfId="0" applyNumberFormat="1" applyFont="1" applyBorder="1" applyAlignment="1" applyProtection="1">
      <alignment horizontal="right" vertical="center" wrapText="1"/>
      <protection locked="0"/>
    </xf>
    <xf numFmtId="4" fontId="52" fillId="7" borderId="2" xfId="0" applyNumberFormat="1" applyFont="1" applyFill="1" applyBorder="1" applyAlignment="1" applyProtection="1">
      <alignment vertical="center"/>
      <protection locked="0"/>
    </xf>
    <xf numFmtId="4" fontId="52" fillId="5" borderId="37" xfId="0" applyNumberFormat="1" applyFont="1" applyFill="1" applyBorder="1" applyAlignment="1" applyProtection="1">
      <alignment horizontal="right" vertical="center"/>
    </xf>
    <xf numFmtId="4" fontId="52" fillId="7" borderId="33" xfId="0" applyNumberFormat="1" applyFont="1" applyFill="1" applyBorder="1" applyAlignment="1" applyProtection="1">
      <alignment horizontal="right" vertical="center"/>
    </xf>
    <xf numFmtId="4" fontId="42" fillId="7" borderId="2" xfId="0" applyNumberFormat="1" applyFont="1" applyFill="1" applyBorder="1" applyAlignment="1" applyProtection="1">
      <alignment vertical="center"/>
      <protection locked="0"/>
    </xf>
    <xf numFmtId="0" fontId="0" fillId="0" borderId="37" xfId="0" applyBorder="1" applyAlignment="1">
      <alignment vertical="center"/>
    </xf>
    <xf numFmtId="4" fontId="42" fillId="0" borderId="2" xfId="0" applyNumberFormat="1" applyFont="1" applyFill="1" applyBorder="1" applyAlignment="1" applyProtection="1">
      <alignment vertical="center"/>
      <protection locked="0"/>
    </xf>
    <xf numFmtId="4" fontId="52" fillId="0" borderId="36" xfId="0" applyNumberFormat="1" applyFont="1" applyBorder="1" applyAlignment="1" applyProtection="1">
      <alignment horizontal="right" vertical="center" wrapText="1"/>
      <protection locked="0"/>
    </xf>
    <xf numFmtId="4" fontId="52" fillId="0" borderId="26" xfId="0" applyNumberFormat="1" applyFont="1" applyFill="1" applyBorder="1" applyAlignment="1" applyProtection="1">
      <alignment horizontal="right" vertical="center" wrapText="1"/>
    </xf>
    <xf numFmtId="4" fontId="52" fillId="0" borderId="2" xfId="0" applyNumberFormat="1" applyFont="1" applyFill="1" applyBorder="1" applyAlignment="1" applyProtection="1">
      <alignment vertical="center"/>
      <protection locked="0"/>
    </xf>
    <xf numFmtId="0" fontId="0" fillId="0" borderId="37" xfId="0" applyFill="1" applyBorder="1" applyAlignment="1">
      <alignment vertical="center"/>
    </xf>
    <xf numFmtId="4" fontId="52" fillId="0" borderId="33" xfId="0" applyNumberFormat="1" applyFont="1" applyFill="1" applyBorder="1" applyAlignment="1" applyProtection="1">
      <alignment horizontal="right" vertical="center" wrapText="1"/>
      <protection locked="0"/>
    </xf>
    <xf numFmtId="4" fontId="52" fillId="0" borderId="33" xfId="0" applyNumberFormat="1" applyFont="1" applyFill="1" applyBorder="1" applyAlignment="1" applyProtection="1">
      <alignment horizontal="right" vertical="center" wrapText="1"/>
    </xf>
    <xf numFmtId="4" fontId="59" fillId="0" borderId="28" xfId="0" applyNumberFormat="1" applyFont="1" applyFill="1" applyBorder="1" applyAlignment="1" applyProtection="1">
      <alignment vertical="center"/>
      <protection locked="0"/>
    </xf>
    <xf numFmtId="0" fontId="0" fillId="0" borderId="110" xfId="0" applyFill="1" applyBorder="1" applyAlignment="1">
      <alignment vertical="center"/>
    </xf>
    <xf numFmtId="0" fontId="61" fillId="0" borderId="50" xfId="0" applyNumberFormat="1" applyFont="1" applyFill="1" applyBorder="1" applyAlignment="1" applyProtection="1">
      <alignment horizontal="right" vertical="center" wrapText="1"/>
      <protection locked="0"/>
    </xf>
    <xf numFmtId="0" fontId="61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59" fillId="0" borderId="11" xfId="0" applyNumberFormat="1" applyFont="1" applyFill="1" applyBorder="1" applyAlignment="1" applyProtection="1">
      <alignment vertical="center"/>
      <protection locked="0"/>
    </xf>
    <xf numFmtId="0" fontId="0" fillId="0" borderId="90" xfId="0" applyFill="1" applyBorder="1" applyAlignment="1">
      <alignment vertical="center"/>
    </xf>
    <xf numFmtId="0" fontId="61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59" fillId="0" borderId="11" xfId="0" applyNumberFormat="1" applyFont="1" applyFill="1" applyBorder="1" applyAlignment="1">
      <alignment vertical="center"/>
    </xf>
    <xf numFmtId="0" fontId="61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61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59" fillId="0" borderId="49" xfId="0" applyNumberFormat="1" applyFont="1" applyFill="1" applyBorder="1" applyAlignment="1" applyProtection="1">
      <alignment vertical="center"/>
      <protection locked="0"/>
    </xf>
    <xf numFmtId="0" fontId="1" fillId="0" borderId="112" xfId="0" applyFont="1" applyFill="1" applyBorder="1" applyAlignment="1">
      <alignment vertical="center"/>
    </xf>
    <xf numFmtId="0" fontId="61" fillId="0" borderId="46" xfId="0" applyNumberFormat="1" applyFont="1" applyFill="1" applyBorder="1" applyAlignment="1" applyProtection="1">
      <alignment horizontal="right" vertical="center" wrapText="1"/>
      <protection locked="0"/>
    </xf>
    <xf numFmtId="4" fontId="62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4" fontId="49" fillId="0" borderId="0" xfId="0" applyNumberFormat="1" applyFont="1" applyAlignment="1" applyProtection="1">
      <alignment vertical="center"/>
      <protection locked="0"/>
    </xf>
    <xf numFmtId="4" fontId="42" fillId="5" borderId="8" xfId="0" applyNumberFormat="1" applyFont="1" applyFill="1" applyBorder="1" applyAlignment="1" applyProtection="1">
      <alignment horizontal="center" vertical="center" wrapText="1"/>
      <protection locked="0"/>
    </xf>
    <xf numFmtId="4" fontId="52" fillId="5" borderId="33" xfId="0" applyNumberFormat="1" applyFont="1" applyFill="1" applyBorder="1" applyAlignment="1" applyProtection="1">
      <alignment horizontal="right" vertical="center"/>
    </xf>
    <xf numFmtId="4" fontId="52" fillId="0" borderId="4" xfId="0" applyNumberFormat="1" applyFont="1" applyFill="1" applyBorder="1" applyAlignment="1" applyProtection="1">
      <alignment horizontal="right" vertical="center"/>
      <protection locked="0"/>
    </xf>
    <xf numFmtId="4" fontId="52" fillId="0" borderId="41" xfId="0" applyNumberFormat="1" applyFont="1" applyFill="1" applyBorder="1" applyAlignment="1" applyProtection="1">
      <alignment horizontal="right" vertical="center"/>
      <protection locked="0"/>
    </xf>
    <xf numFmtId="4" fontId="53" fillId="0" borderId="4" xfId="0" applyNumberFormat="1" applyFont="1" applyFill="1" applyBorder="1" applyAlignment="1" applyProtection="1">
      <alignment horizontal="right" vertical="center"/>
      <protection locked="0"/>
    </xf>
    <xf numFmtId="4" fontId="53" fillId="0" borderId="41" xfId="0" applyNumberFormat="1" applyFont="1" applyFill="1" applyBorder="1" applyAlignment="1" applyProtection="1">
      <alignment horizontal="right" vertical="center"/>
      <protection locked="0"/>
    </xf>
    <xf numFmtId="4" fontId="53" fillId="0" borderId="5" xfId="0" applyNumberFormat="1" applyFont="1" applyFill="1" applyBorder="1" applyAlignment="1" applyProtection="1">
      <alignment horizontal="right" vertical="center"/>
      <protection locked="0"/>
    </xf>
    <xf numFmtId="4" fontId="53" fillId="0" borderId="40" xfId="0" applyNumberFormat="1" applyFont="1" applyFill="1" applyBorder="1" applyAlignment="1" applyProtection="1">
      <alignment horizontal="right" vertical="center"/>
      <protection locked="0"/>
    </xf>
    <xf numFmtId="4" fontId="53" fillId="0" borderId="11" xfId="0" applyNumberFormat="1" applyFont="1" applyFill="1" applyBorder="1" applyAlignment="1" applyProtection="1">
      <alignment vertical="center"/>
      <protection locked="0"/>
    </xf>
    <xf numFmtId="4" fontId="53" fillId="0" borderId="15" xfId="0" applyNumberFormat="1" applyFont="1" applyFill="1" applyBorder="1" applyAlignment="1" applyProtection="1">
      <alignment vertical="center"/>
      <protection locked="0"/>
    </xf>
    <xf numFmtId="4" fontId="53" fillId="0" borderId="40" xfId="0" applyNumberFormat="1" applyFont="1" applyBorder="1" applyAlignment="1" applyProtection="1">
      <alignment horizontal="right" vertical="center"/>
      <protection locked="0"/>
    </xf>
    <xf numFmtId="4" fontId="53" fillId="0" borderId="39" xfId="0" applyNumberFormat="1" applyFont="1" applyBorder="1" applyAlignment="1" applyProtection="1">
      <alignment horizontal="right" vertical="center"/>
      <protection locked="0"/>
    </xf>
    <xf numFmtId="4" fontId="53" fillId="0" borderId="49" xfId="0" applyNumberFormat="1" applyFont="1" applyFill="1" applyBorder="1" applyAlignment="1" applyProtection="1">
      <alignment vertical="center"/>
      <protection locked="0"/>
    </xf>
    <xf numFmtId="4" fontId="53" fillId="0" borderId="48" xfId="0" applyNumberFormat="1" applyFont="1" applyFill="1" applyBorder="1" applyAlignment="1" applyProtection="1">
      <alignment vertical="center"/>
      <protection locked="0"/>
    </xf>
    <xf numFmtId="4" fontId="53" fillId="0" borderId="109" xfId="0" applyNumberFormat="1" applyFont="1" applyBorder="1" applyAlignment="1" applyProtection="1">
      <alignment horizontal="right" vertical="center"/>
      <protection locked="0"/>
    </xf>
    <xf numFmtId="4" fontId="53" fillId="0" borderId="42" xfId="0" applyNumberFormat="1" applyFont="1" applyBorder="1" applyAlignment="1" applyProtection="1">
      <alignment horizontal="right" vertical="center"/>
      <protection locked="0"/>
    </xf>
    <xf numFmtId="4" fontId="42" fillId="7" borderId="37" xfId="0" applyNumberFormat="1" applyFont="1" applyFill="1" applyBorder="1" applyAlignment="1" applyProtection="1">
      <alignment vertical="center"/>
      <protection locked="0"/>
    </xf>
    <xf numFmtId="4" fontId="56" fillId="0" borderId="0" xfId="0" applyNumberFormat="1" applyFont="1" applyFill="1" applyAlignment="1" applyProtection="1">
      <alignment vertical="center"/>
      <protection locked="0"/>
    </xf>
    <xf numFmtId="4" fontId="42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52" fillId="0" borderId="30" xfId="0" applyNumberFormat="1" applyFont="1" applyFill="1" applyBorder="1" applyAlignment="1" applyProtection="1">
      <alignment vertical="center"/>
      <protection locked="0"/>
    </xf>
    <xf numFmtId="4" fontId="52" fillId="0" borderId="41" xfId="0" applyNumberFormat="1" applyFont="1" applyBorder="1" applyAlignment="1" applyProtection="1">
      <alignment vertical="center"/>
      <protection locked="0"/>
    </xf>
    <xf numFmtId="4" fontId="59" fillId="0" borderId="15" xfId="0" applyNumberFormat="1" applyFont="1" applyFill="1" applyBorder="1" applyAlignment="1" applyProtection="1">
      <alignment vertical="center"/>
      <protection locked="0"/>
    </xf>
    <xf numFmtId="4" fontId="59" fillId="0" borderId="41" xfId="0" applyNumberFormat="1" applyFont="1" applyBorder="1" applyAlignment="1" applyProtection="1">
      <alignment vertical="center"/>
      <protection locked="0"/>
    </xf>
    <xf numFmtId="4" fontId="59" fillId="0" borderId="13" xfId="0" applyNumberFormat="1" applyFont="1" applyBorder="1" applyAlignment="1" applyProtection="1">
      <alignment vertical="center"/>
      <protection locked="0"/>
    </xf>
    <xf numFmtId="4" fontId="52" fillId="0" borderId="15" xfId="0" applyNumberFormat="1" applyFont="1" applyFill="1" applyBorder="1" applyAlignment="1" applyProtection="1">
      <alignment vertical="center"/>
      <protection locked="0"/>
    </xf>
    <xf numFmtId="4" fontId="52" fillId="0" borderId="13" xfId="0" applyNumberFormat="1" applyFont="1" applyBorder="1" applyAlignment="1" applyProtection="1">
      <alignment vertical="center"/>
      <protection locked="0"/>
    </xf>
    <xf numFmtId="4" fontId="59" fillId="0" borderId="40" xfId="0" applyNumberFormat="1" applyFont="1" applyBorder="1" applyAlignment="1" applyProtection="1">
      <alignment horizontal="right" vertical="center"/>
      <protection locked="0"/>
    </xf>
    <xf numFmtId="4" fontId="59" fillId="0" borderId="15" xfId="0" applyNumberFormat="1" applyFont="1" applyBorder="1" applyAlignment="1" applyProtection="1">
      <alignment horizontal="right" vertical="center"/>
      <protection locked="0"/>
    </xf>
    <xf numFmtId="4" fontId="59" fillId="0" borderId="48" xfId="0" applyNumberFormat="1" applyFont="1" applyFill="1" applyBorder="1" applyAlignment="1" applyProtection="1">
      <alignment vertical="center"/>
      <protection locked="0"/>
    </xf>
    <xf numFmtId="4" fontId="52" fillId="5" borderId="33" xfId="0" applyNumberFormat="1" applyFont="1" applyFill="1" applyBorder="1" applyAlignment="1" applyProtection="1">
      <alignment vertical="center"/>
    </xf>
    <xf numFmtId="4" fontId="56" fillId="0" borderId="0" xfId="0" applyNumberFormat="1" applyFont="1" applyFill="1" applyAlignment="1">
      <alignment vertical="center"/>
    </xf>
    <xf numFmtId="0" fontId="0" fillId="0" borderId="0" xfId="0" applyFont="1" applyAlignment="1">
      <alignment vertical="center"/>
    </xf>
    <xf numFmtId="4" fontId="53" fillId="0" borderId="0" xfId="0" applyNumberFormat="1" applyFont="1" applyAlignment="1">
      <alignment horizontal="justify" vertical="center"/>
    </xf>
    <xf numFmtId="4" fontId="42" fillId="5" borderId="2" xfId="0" applyNumberFormat="1" applyFont="1" applyFill="1" applyBorder="1" applyAlignment="1">
      <alignment horizontal="center" vertical="center" wrapText="1"/>
    </xf>
    <xf numFmtId="4" fontId="53" fillId="0" borderId="2" xfId="0" applyNumberFormat="1" applyFont="1" applyBorder="1" applyAlignment="1" applyProtection="1">
      <alignment vertical="center"/>
      <protection locked="0"/>
    </xf>
    <xf numFmtId="4" fontId="53" fillId="0" borderId="37" xfId="0" applyNumberFormat="1" applyFont="1" applyBorder="1" applyAlignment="1" applyProtection="1">
      <alignment vertical="center"/>
      <protection locked="0"/>
    </xf>
    <xf numFmtId="0" fontId="47" fillId="0" borderId="0" xfId="0" applyFont="1" applyFill="1" applyAlignment="1"/>
    <xf numFmtId="4" fontId="52" fillId="7" borderId="2" xfId="0" applyNumberFormat="1" applyFont="1" applyFill="1" applyBorder="1" applyAlignment="1">
      <alignment vertical="center" wrapText="1"/>
    </xf>
    <xf numFmtId="4" fontId="53" fillId="0" borderId="2" xfId="0" applyNumberFormat="1" applyFont="1" applyFill="1" applyBorder="1" applyAlignment="1" applyProtection="1">
      <alignment vertical="center" wrapText="1"/>
      <protection locked="0"/>
    </xf>
    <xf numFmtId="4" fontId="53" fillId="0" borderId="37" xfId="0" applyNumberFormat="1" applyFont="1" applyFill="1" applyBorder="1" applyAlignment="1" applyProtection="1">
      <alignment vertical="center" wrapText="1"/>
      <protection locked="0"/>
    </xf>
    <xf numFmtId="4" fontId="53" fillId="0" borderId="33" xfId="0" applyNumberFormat="1" applyFont="1" applyFill="1" applyBorder="1" applyAlignment="1" applyProtection="1">
      <alignment horizontal="right" vertical="center"/>
      <protection locked="0"/>
    </xf>
    <xf numFmtId="0" fontId="41" fillId="0" borderId="0" xfId="0" applyFont="1" applyFill="1" applyBorder="1" applyAlignment="1"/>
    <xf numFmtId="4" fontId="39" fillId="0" borderId="0" xfId="0" applyNumberFormat="1" applyFont="1" applyFill="1" applyAlignment="1" applyProtection="1">
      <alignment vertical="center" wrapText="1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63" fillId="0" borderId="0" xfId="0" applyNumberFormat="1" applyFont="1" applyFill="1" applyAlignment="1" applyProtection="1">
      <alignment vertical="center"/>
      <protection locked="0"/>
    </xf>
    <xf numFmtId="4" fontId="64" fillId="0" borderId="0" xfId="0" applyNumberFormat="1" applyFont="1" applyFill="1" applyAlignment="1" applyProtection="1">
      <alignment vertical="center"/>
      <protection locked="0"/>
    </xf>
    <xf numFmtId="4" fontId="42" fillId="5" borderId="2" xfId="0" applyNumberFormat="1" applyFont="1" applyFill="1" applyBorder="1" applyAlignment="1" applyProtection="1">
      <alignment vertical="center"/>
      <protection locked="0"/>
    </xf>
    <xf numFmtId="4" fontId="59" fillId="0" borderId="40" xfId="0" applyNumberFormat="1" applyFont="1" applyFill="1" applyBorder="1" applyAlignment="1" applyProtection="1">
      <alignment horizontal="right" vertical="center" wrapText="1"/>
      <protection locked="0"/>
    </xf>
    <xf numFmtId="4" fontId="56" fillId="0" borderId="0" xfId="0" applyNumberFormat="1" applyFont="1" applyAlignment="1">
      <alignment vertical="center"/>
    </xf>
    <xf numFmtId="4" fontId="27" fillId="0" borderId="0" xfId="0" applyNumberFormat="1" applyFont="1" applyAlignment="1" applyProtection="1">
      <alignment vertical="center"/>
      <protection locked="0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56" fillId="0" borderId="0" xfId="0" applyNumberFormat="1" applyFont="1" applyAlignment="1">
      <alignment horizontal="left" vertical="center"/>
    </xf>
    <xf numFmtId="4" fontId="65" fillId="7" borderId="2" xfId="0" applyNumberFormat="1" applyFont="1" applyFill="1" applyBorder="1" applyAlignment="1" applyProtection="1">
      <alignment vertical="center"/>
      <protection locked="0"/>
    </xf>
    <xf numFmtId="4" fontId="65" fillId="7" borderId="37" xfId="0" applyNumberFormat="1" applyFont="1" applyFill="1" applyBorder="1" applyAlignment="1" applyProtection="1">
      <alignment vertical="center"/>
      <protection locked="0"/>
    </xf>
    <xf numFmtId="4" fontId="65" fillId="5" borderId="35" xfId="0" applyNumberFormat="1" applyFont="1" applyFill="1" applyBorder="1" applyAlignment="1" applyProtection="1">
      <alignment horizontal="center" vertical="center" wrapText="1"/>
      <protection locked="0"/>
    </xf>
    <xf numFmtId="4" fontId="65" fillId="7" borderId="26" xfId="0" applyNumberFormat="1" applyFont="1" applyFill="1" applyBorder="1" applyAlignment="1" applyProtection="1">
      <alignment horizontal="center" vertical="center" wrapText="1"/>
      <protection locked="0"/>
    </xf>
    <xf numFmtId="4" fontId="52" fillId="0" borderId="38" xfId="0" applyNumberFormat="1" applyFont="1" applyBorder="1" applyAlignment="1" applyProtection="1">
      <alignment horizontal="right" vertical="center" wrapText="1"/>
      <protection locked="0"/>
    </xf>
    <xf numFmtId="4" fontId="52" fillId="0" borderId="0" xfId="0" applyNumberFormat="1" applyFont="1" applyFill="1" applyBorder="1" applyAlignment="1">
      <alignment horizontal="left" vertical="center"/>
    </xf>
    <xf numFmtId="4" fontId="52" fillId="0" borderId="40" xfId="0" applyNumberFormat="1" applyFont="1" applyBorder="1" applyAlignment="1" applyProtection="1">
      <alignment horizontal="right" vertical="center" wrapText="1"/>
      <protection locked="0"/>
    </xf>
    <xf numFmtId="4" fontId="52" fillId="0" borderId="0" xfId="0" applyNumberFormat="1" applyFont="1" applyFill="1" applyBorder="1" applyAlignment="1">
      <alignment horizontal="center" vertical="center"/>
    </xf>
    <xf numFmtId="4" fontId="53" fillId="0" borderId="0" xfId="0" applyNumberFormat="1" applyFont="1" applyFill="1" applyBorder="1" applyAlignment="1">
      <alignment horizontal="right" vertical="center"/>
    </xf>
    <xf numFmtId="4" fontId="52" fillId="0" borderId="40" xfId="0" applyNumberFormat="1" applyFont="1" applyFill="1" applyBorder="1" applyAlignment="1" applyProtection="1">
      <alignment horizontal="right" vertical="center" wrapText="1"/>
    </xf>
    <xf numFmtId="4" fontId="48" fillId="0" borderId="11" xfId="0" applyNumberFormat="1" applyFont="1" applyFill="1" applyBorder="1" applyAlignment="1" applyProtection="1">
      <alignment vertical="center"/>
      <protection locked="0"/>
    </xf>
    <xf numFmtId="4" fontId="48" fillId="0" borderId="15" xfId="0" applyNumberFormat="1" applyFont="1" applyFill="1" applyBorder="1" applyAlignment="1" applyProtection="1">
      <alignment vertical="center"/>
      <protection locked="0"/>
    </xf>
    <xf numFmtId="4" fontId="53" fillId="0" borderId="40" xfId="0" applyNumberFormat="1" applyFont="1" applyFill="1" applyBorder="1" applyAlignment="1" applyProtection="1">
      <alignment horizontal="right" vertical="center" wrapText="1"/>
      <protection locked="0"/>
    </xf>
    <xf numFmtId="4" fontId="66" fillId="0" borderId="11" xfId="0" applyNumberFormat="1" applyFont="1" applyFill="1" applyBorder="1" applyAlignment="1" applyProtection="1">
      <alignment vertical="center"/>
      <protection locked="0"/>
    </xf>
    <xf numFmtId="4" fontId="66" fillId="0" borderId="15" xfId="0" applyNumberFormat="1" applyFont="1" applyFill="1" applyBorder="1" applyAlignment="1" applyProtection="1">
      <alignment vertical="center"/>
      <protection locked="0"/>
    </xf>
    <xf numFmtId="4" fontId="48" fillId="0" borderId="11" xfId="0" applyNumberFormat="1" applyFont="1" applyBorder="1" applyAlignment="1" applyProtection="1">
      <alignment vertical="center"/>
      <protection locked="0"/>
    </xf>
    <xf numFmtId="4" fontId="48" fillId="0" borderId="15" xfId="0" applyNumberFormat="1" applyFont="1" applyBorder="1" applyAlignment="1" applyProtection="1">
      <alignment vertical="center"/>
      <protection locked="0"/>
    </xf>
    <xf numFmtId="4" fontId="49" fillId="7" borderId="2" xfId="0" applyNumberFormat="1" applyFont="1" applyFill="1" applyBorder="1" applyAlignment="1" applyProtection="1">
      <alignment vertical="center"/>
      <protection locked="0"/>
    </xf>
    <xf numFmtId="4" fontId="49" fillId="7" borderId="37" xfId="0" applyNumberFormat="1" applyFont="1" applyFill="1" applyBorder="1" applyAlignment="1" applyProtection="1">
      <alignment vertical="center"/>
      <protection locked="0"/>
    </xf>
    <xf numFmtId="4" fontId="39" fillId="0" borderId="0" xfId="0" applyNumberFormat="1" applyFont="1" applyAlignment="1">
      <alignment horizontal="left" vertical="center"/>
    </xf>
    <xf numFmtId="4" fontId="52" fillId="5" borderId="2" xfId="0" applyNumberFormat="1" applyFont="1" applyFill="1" applyBorder="1" applyAlignment="1">
      <alignment horizontal="left" vertical="center"/>
    </xf>
    <xf numFmtId="4" fontId="52" fillId="5" borderId="3" xfId="0" applyNumberFormat="1" applyFont="1" applyFill="1" applyBorder="1" applyAlignment="1">
      <alignment horizontal="left" vertical="center"/>
    </xf>
    <xf numFmtId="4" fontId="52" fillId="5" borderId="37" xfId="0" applyNumberFormat="1" applyFont="1" applyFill="1" applyBorder="1" applyAlignment="1">
      <alignment horizontal="left" vertical="center"/>
    </xf>
    <xf numFmtId="4" fontId="52" fillId="0" borderId="2" xfId="0" applyNumberFormat="1" applyFont="1" applyFill="1" applyBorder="1" applyAlignment="1">
      <alignment vertical="center"/>
    </xf>
    <xf numFmtId="4" fontId="52" fillId="0" borderId="37" xfId="0" applyNumberFormat="1" applyFont="1" applyFill="1" applyBorder="1" applyAlignment="1">
      <alignment vertical="center"/>
    </xf>
    <xf numFmtId="4" fontId="52" fillId="0" borderId="2" xfId="0" applyNumberFormat="1" applyFont="1" applyBorder="1" applyAlignment="1">
      <alignment vertical="center"/>
    </xf>
    <xf numFmtId="4" fontId="52" fillId="0" borderId="37" xfId="0" applyNumberFormat="1" applyFont="1" applyBorder="1" applyAlignment="1">
      <alignment vertical="center"/>
    </xf>
    <xf numFmtId="4" fontId="53" fillId="0" borderId="2" xfId="0" applyNumberFormat="1" applyFont="1" applyBorder="1" applyAlignment="1">
      <alignment vertical="center"/>
    </xf>
    <xf numFmtId="4" fontId="40" fillId="0" borderId="0" xfId="0" applyNumberFormat="1" applyFont="1" applyFill="1" applyBorder="1" applyAlignment="1">
      <alignment vertical="center"/>
    </xf>
    <xf numFmtId="4" fontId="41" fillId="0" borderId="0" xfId="0" applyNumberFormat="1" applyFont="1" applyBorder="1" applyAlignment="1">
      <alignment horizontal="left" vertical="center"/>
    </xf>
    <xf numFmtId="4" fontId="41" fillId="0" borderId="0" xfId="0" applyNumberFormat="1" applyFont="1" applyBorder="1" applyAlignment="1">
      <alignment vertical="center"/>
    </xf>
    <xf numFmtId="4" fontId="65" fillId="7" borderId="2" xfId="0" applyNumberFormat="1" applyFont="1" applyFill="1" applyBorder="1" applyAlignment="1">
      <alignment vertical="center"/>
    </xf>
    <xf numFmtId="4" fontId="65" fillId="7" borderId="37" xfId="0" applyNumberFormat="1" applyFont="1" applyFill="1" applyBorder="1" applyAlignment="1">
      <alignment vertical="center"/>
    </xf>
    <xf numFmtId="4" fontId="41" fillId="0" borderId="28" xfId="0" applyNumberFormat="1" applyFont="1" applyFill="1" applyBorder="1" applyAlignment="1">
      <alignment vertical="center"/>
    </xf>
    <xf numFmtId="4" fontId="41" fillId="0" borderId="30" xfId="0" applyNumberFormat="1" applyFont="1" applyFill="1" applyBorder="1" applyAlignment="1">
      <alignment vertical="center"/>
    </xf>
    <xf numFmtId="4" fontId="41" fillId="0" borderId="29" xfId="0" applyNumberFormat="1" applyFont="1" applyFill="1" applyBorder="1" applyAlignment="1">
      <alignment horizontal="right" vertical="center" wrapText="1"/>
    </xf>
    <xf numFmtId="4" fontId="41" fillId="0" borderId="38" xfId="0" applyNumberFormat="1" applyFont="1" applyFill="1" applyBorder="1" applyAlignment="1">
      <alignment horizontal="right" vertical="center" wrapText="1"/>
    </xf>
    <xf numFmtId="4" fontId="41" fillId="0" borderId="11" xfId="0" applyNumberFormat="1" applyFont="1" applyFill="1" applyBorder="1" applyAlignment="1">
      <alignment vertical="center"/>
    </xf>
    <xf numFmtId="4" fontId="41" fillId="0" borderId="15" xfId="0" applyNumberFormat="1" applyFont="1" applyFill="1" applyBorder="1" applyAlignment="1">
      <alignment vertical="center"/>
    </xf>
    <xf numFmtId="4" fontId="41" fillId="0" borderId="4" xfId="0" applyNumberFormat="1" applyFont="1" applyFill="1" applyBorder="1" applyAlignment="1">
      <alignment horizontal="right" vertical="center" wrapText="1"/>
    </xf>
    <xf numFmtId="4" fontId="41" fillId="0" borderId="41" xfId="0" applyNumberFormat="1" applyFont="1" applyFill="1" applyBorder="1" applyAlignment="1">
      <alignment horizontal="right" vertical="center" wrapText="1"/>
    </xf>
    <xf numFmtId="4" fontId="41" fillId="0" borderId="20" xfId="0" applyNumberFormat="1" applyFont="1" applyFill="1" applyBorder="1" applyAlignment="1">
      <alignment vertical="center"/>
    </xf>
    <xf numFmtId="4" fontId="41" fillId="0" borderId="25" xfId="0" applyNumberFormat="1" applyFont="1" applyFill="1" applyBorder="1" applyAlignment="1">
      <alignment vertical="center"/>
    </xf>
    <xf numFmtId="4" fontId="41" fillId="0" borderId="21" xfId="0" applyNumberFormat="1" applyFont="1" applyFill="1" applyBorder="1" applyAlignment="1">
      <alignment horizontal="right" vertical="center" wrapText="1"/>
    </xf>
    <xf numFmtId="4" fontId="41" fillId="0" borderId="39" xfId="0" applyNumberFormat="1" applyFont="1" applyFill="1" applyBorder="1" applyAlignment="1">
      <alignment horizontal="right" vertical="center" wrapText="1"/>
    </xf>
    <xf numFmtId="4" fontId="67" fillId="0" borderId="9" xfId="0" applyNumberFormat="1" applyFont="1" applyFill="1" applyBorder="1" applyAlignment="1">
      <alignment vertical="center"/>
    </xf>
    <xf numFmtId="4" fontId="67" fillId="0" borderId="13" xfId="0" applyNumberFormat="1" applyFont="1" applyFill="1" applyBorder="1" applyAlignment="1">
      <alignment vertical="center"/>
    </xf>
    <xf numFmtId="4" fontId="67" fillId="0" borderId="49" xfId="0" applyNumberFormat="1" applyFont="1" applyFill="1" applyBorder="1" applyAlignment="1">
      <alignment vertical="center"/>
    </xf>
    <xf numFmtId="4" fontId="67" fillId="0" borderId="48" xfId="0" applyNumberFormat="1" applyFont="1" applyFill="1" applyBorder="1" applyAlignment="1">
      <alignment vertical="center"/>
    </xf>
    <xf numFmtId="4" fontId="41" fillId="0" borderId="109" xfId="0" applyNumberFormat="1" applyFont="1" applyFill="1" applyBorder="1" applyAlignment="1">
      <alignment horizontal="right" vertical="center" wrapText="1"/>
    </xf>
    <xf numFmtId="4" fontId="41" fillId="0" borderId="42" xfId="0" applyNumberFormat="1" applyFont="1" applyFill="1" applyBorder="1" applyAlignment="1">
      <alignment horizontal="right" vertical="center" wrapText="1"/>
    </xf>
    <xf numFmtId="4" fontId="56" fillId="0" borderId="0" xfId="0" applyNumberFormat="1" applyFont="1" applyAlignment="1" applyProtection="1">
      <alignment horizontal="left" vertical="center"/>
      <protection locked="0"/>
    </xf>
    <xf numFmtId="4" fontId="48" fillId="0" borderId="0" xfId="0" applyNumberFormat="1" applyFont="1" applyAlignment="1" applyProtection="1">
      <alignment vertical="center"/>
      <protection locked="0"/>
    </xf>
    <xf numFmtId="4" fontId="52" fillId="5" borderId="2" xfId="0" applyNumberFormat="1" applyFont="1" applyFill="1" applyBorder="1" applyAlignment="1" applyProtection="1">
      <alignment horizontal="center" vertical="center"/>
      <protection locked="0"/>
    </xf>
    <xf numFmtId="4" fontId="42" fillId="7" borderId="35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2" xfId="0" applyNumberFormat="1" applyFont="1" applyFill="1" applyBorder="1" applyAlignment="1" applyProtection="1">
      <alignment vertical="center" wrapText="1"/>
      <protection locked="0"/>
    </xf>
    <xf numFmtId="4" fontId="52" fillId="0" borderId="33" xfId="0" applyNumberFormat="1" applyFont="1" applyFill="1" applyBorder="1" applyAlignment="1" applyProtection="1">
      <alignment vertical="center"/>
    </xf>
    <xf numFmtId="4" fontId="61" fillId="0" borderId="38" xfId="0" applyNumberFormat="1" applyFont="1" applyFill="1" applyBorder="1" applyAlignment="1" applyProtection="1">
      <alignment vertical="center"/>
      <protection locked="0"/>
    </xf>
    <xf numFmtId="4" fontId="53" fillId="0" borderId="38" xfId="0" applyNumberFormat="1" applyFont="1" applyBorder="1" applyAlignment="1" applyProtection="1">
      <alignment vertical="center"/>
      <protection locked="0"/>
    </xf>
    <xf numFmtId="4" fontId="61" fillId="0" borderId="40" xfId="0" applyNumberFormat="1" applyFont="1" applyFill="1" applyBorder="1" applyAlignment="1" applyProtection="1">
      <alignment vertical="center"/>
      <protection locked="0"/>
    </xf>
    <xf numFmtId="4" fontId="53" fillId="0" borderId="40" xfId="0" applyNumberFormat="1" applyFont="1" applyBorder="1" applyAlignment="1" applyProtection="1">
      <alignment vertical="center"/>
      <protection locked="0"/>
    </xf>
    <xf numFmtId="4" fontId="61" fillId="0" borderId="42" xfId="0" applyNumberFormat="1" applyFont="1" applyFill="1" applyBorder="1" applyAlignment="1" applyProtection="1">
      <alignment vertical="center"/>
      <protection locked="0"/>
    </xf>
    <xf numFmtId="4" fontId="53" fillId="0" borderId="42" xfId="0" applyNumberFormat="1" applyFont="1" applyBorder="1" applyAlignment="1" applyProtection="1">
      <alignment vertical="center"/>
      <protection locked="0"/>
    </xf>
    <xf numFmtId="4" fontId="53" fillId="0" borderId="41" xfId="0" applyNumberFormat="1" applyFont="1" applyBorder="1" applyAlignment="1" applyProtection="1">
      <alignment vertical="center"/>
      <protection locked="0"/>
    </xf>
    <xf numFmtId="4" fontId="53" fillId="0" borderId="13" xfId="0" applyNumberFormat="1" applyFont="1" applyBorder="1" applyAlignment="1" applyProtection="1">
      <alignment vertical="center"/>
      <protection locked="0"/>
    </xf>
    <xf numFmtId="4" fontId="61" fillId="0" borderId="11" xfId="0" applyNumberFormat="1" applyFont="1" applyFill="1" applyBorder="1" applyAlignment="1" applyProtection="1">
      <alignment vertical="center"/>
      <protection locked="0"/>
    </xf>
    <xf numFmtId="4" fontId="61" fillId="0" borderId="49" xfId="0" applyNumberFormat="1" applyFont="1" applyFill="1" applyBorder="1" applyAlignment="1" applyProtection="1">
      <alignment vertical="center"/>
      <protection locked="0"/>
    </xf>
    <xf numFmtId="4" fontId="61" fillId="0" borderId="9" xfId="0" applyNumberFormat="1" applyFont="1" applyFill="1" applyBorder="1" applyAlignment="1" applyProtection="1">
      <alignment vertical="center"/>
      <protection locked="0"/>
    </xf>
    <xf numFmtId="4" fontId="61" fillId="0" borderId="10" xfId="0" applyNumberFormat="1" applyFont="1" applyFill="1" applyBorder="1" applyAlignment="1" applyProtection="1">
      <alignment vertical="center"/>
      <protection locked="0"/>
    </xf>
    <xf numFmtId="4" fontId="53" fillId="0" borderId="27" xfId="0" applyNumberFormat="1" applyFont="1" applyBorder="1" applyAlignment="1" applyProtection="1">
      <alignment vertical="center"/>
      <protection locked="0"/>
    </xf>
    <xf numFmtId="0" fontId="43" fillId="0" borderId="45" xfId="0" applyFont="1" applyBorder="1"/>
    <xf numFmtId="0" fontId="43" fillId="0" borderId="42" xfId="0" applyFont="1" applyBorder="1"/>
    <xf numFmtId="4" fontId="56" fillId="0" borderId="0" xfId="0" applyNumberFormat="1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4" fontId="26" fillId="5" borderId="26" xfId="0" applyNumberFormat="1" applyFont="1" applyFill="1" applyBorder="1" applyAlignment="1">
      <alignment vertical="center" wrapText="1"/>
    </xf>
    <xf numFmtId="4" fontId="52" fillId="5" borderId="16" xfId="0" applyNumberFormat="1" applyFont="1" applyFill="1" applyBorder="1" applyAlignment="1">
      <alignment vertical="center"/>
    </xf>
    <xf numFmtId="4" fontId="52" fillId="5" borderId="17" xfId="0" applyNumberFormat="1" applyFont="1" applyFill="1" applyBorder="1" applyAlignment="1">
      <alignment vertical="center"/>
    </xf>
    <xf numFmtId="4" fontId="52" fillId="5" borderId="37" xfId="0" applyNumberFormat="1" applyFont="1" applyFill="1" applyBorder="1" applyAlignment="1">
      <alignment vertical="center"/>
    </xf>
    <xf numFmtId="0" fontId="0" fillId="0" borderId="18" xfId="0" applyBorder="1" applyAlignment="1">
      <alignment vertical="center" wrapText="1"/>
    </xf>
    <xf numFmtId="4" fontId="53" fillId="0" borderId="37" xfId="0" applyNumberFormat="1" applyFont="1" applyBorder="1" applyAlignment="1">
      <alignment vertical="center"/>
    </xf>
    <xf numFmtId="4" fontId="53" fillId="0" borderId="16" xfId="0" applyNumberFormat="1" applyFont="1" applyBorder="1" applyAlignment="1">
      <alignment vertical="center"/>
    </xf>
    <xf numFmtId="4" fontId="53" fillId="0" borderId="17" xfId="0" applyNumberFormat="1" applyFont="1" applyBorder="1" applyAlignment="1">
      <alignment vertical="center"/>
    </xf>
    <xf numFmtId="4" fontId="27" fillId="0" borderId="18" xfId="0" applyNumberFormat="1" applyFont="1" applyFill="1" applyBorder="1" applyAlignment="1">
      <alignment vertical="center"/>
    </xf>
    <xf numFmtId="4" fontId="68" fillId="5" borderId="2" xfId="0" applyNumberFormat="1" applyFont="1" applyFill="1" applyBorder="1" applyAlignment="1" applyProtection="1">
      <alignment vertical="center"/>
      <protection locked="0"/>
    </xf>
    <xf numFmtId="4" fontId="68" fillId="5" borderId="3" xfId="0" applyNumberFormat="1" applyFont="1" applyFill="1" applyBorder="1" applyAlignment="1" applyProtection="1">
      <alignment vertical="center"/>
      <protection locked="0"/>
    </xf>
    <xf numFmtId="4" fontId="68" fillId="5" borderId="37" xfId="0" applyNumberFormat="1" applyFont="1" applyFill="1" applyBorder="1" applyAlignment="1" applyProtection="1">
      <alignment vertical="center"/>
      <protection locked="0"/>
    </xf>
    <xf numFmtId="4" fontId="69" fillId="7" borderId="35" xfId="0" applyNumberFormat="1" applyFont="1" applyFill="1" applyBorder="1" applyAlignment="1" applyProtection="1">
      <alignment horizontal="center" vertical="center" wrapText="1"/>
      <protection locked="0"/>
    </xf>
    <xf numFmtId="4" fontId="69" fillId="7" borderId="33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69" fillId="0" borderId="2" xfId="0" applyNumberFormat="1" applyFont="1" applyFill="1" applyBorder="1" applyAlignment="1" applyProtection="1">
      <alignment vertical="center"/>
      <protection locked="0"/>
    </xf>
    <xf numFmtId="4" fontId="69" fillId="0" borderId="3" xfId="0" applyNumberFormat="1" applyFont="1" applyFill="1" applyBorder="1" applyAlignment="1" applyProtection="1">
      <alignment vertical="center"/>
      <protection locked="0"/>
    </xf>
    <xf numFmtId="4" fontId="69" fillId="0" borderId="37" xfId="0" applyNumberFormat="1" applyFont="1" applyFill="1" applyBorder="1" applyAlignment="1" applyProtection="1">
      <alignment vertical="center"/>
      <protection locked="0"/>
    </xf>
    <xf numFmtId="4" fontId="68" fillId="0" borderId="33" xfId="0" applyNumberFormat="1" applyFont="1" applyFill="1" applyBorder="1" applyAlignment="1" applyProtection="1">
      <alignment vertical="center"/>
    </xf>
    <xf numFmtId="4" fontId="52" fillId="0" borderId="0" xfId="0" applyNumberFormat="1" applyFont="1" applyFill="1" applyBorder="1" applyAlignment="1" applyProtection="1">
      <alignment vertical="center"/>
    </xf>
    <xf numFmtId="4" fontId="48" fillId="0" borderId="28" xfId="0" applyNumberFormat="1" applyFont="1" applyFill="1" applyBorder="1" applyAlignment="1" applyProtection="1">
      <alignment vertical="center"/>
      <protection locked="0"/>
    </xf>
    <xf numFmtId="4" fontId="48" fillId="0" borderId="29" xfId="0" applyNumberFormat="1" applyFont="1" applyFill="1" applyBorder="1" applyAlignment="1" applyProtection="1">
      <alignment vertical="center"/>
      <protection locked="0"/>
    </xf>
    <xf numFmtId="4" fontId="48" fillId="0" borderId="30" xfId="0" applyNumberFormat="1" applyFont="1" applyFill="1" applyBorder="1" applyAlignment="1" applyProtection="1">
      <alignment vertical="center"/>
      <protection locked="0"/>
    </xf>
    <xf numFmtId="4" fontId="48" fillId="0" borderId="13" xfId="0" applyNumberFormat="1" applyFont="1" applyBorder="1" applyAlignment="1" applyProtection="1">
      <alignment vertical="center"/>
      <protection locked="0"/>
    </xf>
    <xf numFmtId="4" fontId="48" fillId="0" borderId="5" xfId="0" applyNumberFormat="1" applyFont="1" applyFill="1" applyBorder="1" applyAlignment="1" applyProtection="1">
      <alignment vertical="center"/>
      <protection locked="0"/>
    </xf>
    <xf numFmtId="4" fontId="67" fillId="0" borderId="11" xfId="0" applyNumberFormat="1" applyFont="1" applyFill="1" applyBorder="1" applyAlignment="1" applyProtection="1">
      <alignment vertical="center"/>
      <protection locked="0"/>
    </xf>
    <xf numFmtId="4" fontId="67" fillId="0" borderId="5" xfId="0" applyNumberFormat="1" applyFont="1" applyFill="1" applyBorder="1" applyAlignment="1" applyProtection="1">
      <alignment vertical="center"/>
      <protection locked="0"/>
    </xf>
    <xf numFmtId="4" fontId="67" fillId="0" borderId="15" xfId="0" applyNumberFormat="1" applyFont="1" applyFill="1" applyBorder="1" applyAlignment="1" applyProtection="1">
      <alignment vertical="center"/>
      <protection locked="0"/>
    </xf>
    <xf numFmtId="4" fontId="48" fillId="0" borderId="49" xfId="0" applyNumberFormat="1" applyFont="1" applyFill="1" applyBorder="1" applyAlignment="1" applyProtection="1">
      <alignment vertical="center"/>
      <protection locked="0"/>
    </xf>
    <xf numFmtId="4" fontId="48" fillId="0" borderId="109" xfId="0" applyNumberFormat="1" applyFont="1" applyFill="1" applyBorder="1" applyAlignment="1" applyProtection="1">
      <alignment vertical="center"/>
      <protection locked="0"/>
    </xf>
    <xf numFmtId="4" fontId="48" fillId="0" borderId="48" xfId="0" applyNumberFormat="1" applyFont="1" applyFill="1" applyBorder="1" applyAlignment="1" applyProtection="1">
      <alignment vertical="center"/>
      <protection locked="0"/>
    </xf>
    <xf numFmtId="4" fontId="48" fillId="0" borderId="17" xfId="0" applyNumberFormat="1" applyFont="1" applyBorder="1" applyAlignment="1" applyProtection="1">
      <alignment vertical="center"/>
      <protection locked="0"/>
    </xf>
    <xf numFmtId="4" fontId="68" fillId="0" borderId="37" xfId="0" applyNumberFormat="1" applyFont="1" applyBorder="1" applyAlignment="1" applyProtection="1">
      <alignment vertical="center"/>
      <protection locked="0"/>
    </xf>
    <xf numFmtId="4" fontId="52" fillId="0" borderId="0" xfId="0" applyNumberFormat="1" applyFont="1" applyFill="1" applyBorder="1" applyAlignment="1" applyProtection="1">
      <alignment vertical="center"/>
      <protection locked="0"/>
    </xf>
    <xf numFmtId="4" fontId="69" fillId="0" borderId="2" xfId="0" applyNumberFormat="1" applyFont="1" applyBorder="1" applyAlignment="1" applyProtection="1">
      <alignment vertical="center"/>
      <protection locked="0"/>
    </xf>
    <xf numFmtId="4" fontId="69" fillId="0" borderId="3" xfId="0" applyNumberFormat="1" applyFont="1" applyBorder="1" applyAlignment="1" applyProtection="1">
      <alignment vertical="center"/>
      <protection locked="0"/>
    </xf>
    <xf numFmtId="4" fontId="69" fillId="0" borderId="37" xfId="0" applyNumberFormat="1" applyFont="1" applyBorder="1" applyAlignment="1" applyProtection="1">
      <alignment vertical="center"/>
      <protection locked="0"/>
    </xf>
    <xf numFmtId="4" fontId="68" fillId="0" borderId="14" xfId="0" applyNumberFormat="1" applyFont="1" applyBorder="1" applyAlignment="1" applyProtection="1">
      <alignment vertical="center"/>
      <protection locked="0"/>
    </xf>
    <xf numFmtId="4" fontId="48" fillId="0" borderId="41" xfId="0" applyNumberFormat="1" applyFont="1" applyFill="1" applyBorder="1" applyAlignment="1" applyProtection="1">
      <alignment vertical="center"/>
    </xf>
    <xf numFmtId="4" fontId="53" fillId="0" borderId="0" xfId="0" applyNumberFormat="1" applyFont="1" applyFill="1" applyBorder="1" applyAlignment="1" applyProtection="1">
      <alignment vertical="center"/>
    </xf>
    <xf numFmtId="4" fontId="66" fillId="0" borderId="5" xfId="0" applyNumberFormat="1" applyFont="1" applyFill="1" applyBorder="1" applyAlignment="1" applyProtection="1">
      <alignment vertical="center"/>
      <protection locked="0"/>
    </xf>
    <xf numFmtId="4" fontId="66" fillId="0" borderId="15" xfId="0" applyNumberFormat="1" applyFont="1" applyBorder="1" applyAlignment="1" applyProtection="1">
      <alignment vertical="center"/>
      <protection locked="0"/>
    </xf>
    <xf numFmtId="4" fontId="59" fillId="0" borderId="0" xfId="0" applyNumberFormat="1" applyFont="1" applyFill="1" applyBorder="1" applyAlignment="1" applyProtection="1">
      <alignment vertical="center"/>
      <protection locked="0"/>
    </xf>
    <xf numFmtId="4" fontId="48" fillId="0" borderId="40" xfId="0" applyNumberFormat="1" applyFont="1" applyFill="1" applyBorder="1" applyAlignment="1" applyProtection="1">
      <alignment vertical="center"/>
    </xf>
    <xf numFmtId="4" fontId="66" fillId="0" borderId="9" xfId="0" applyNumberFormat="1" applyFont="1" applyFill="1" applyBorder="1" applyAlignment="1" applyProtection="1">
      <alignment vertical="center"/>
      <protection locked="0"/>
    </xf>
    <xf numFmtId="4" fontId="66" fillId="0" borderId="4" xfId="0" applyNumberFormat="1" applyFont="1" applyFill="1" applyBorder="1" applyAlignment="1" applyProtection="1">
      <alignment vertical="center"/>
      <protection locked="0"/>
    </xf>
    <xf numFmtId="4" fontId="66" fillId="0" borderId="13" xfId="0" applyNumberFormat="1" applyFont="1" applyFill="1" applyBorder="1" applyAlignment="1" applyProtection="1">
      <alignment vertical="center"/>
      <protection locked="0"/>
    </xf>
    <xf numFmtId="4" fontId="66" fillId="0" borderId="49" xfId="0" applyNumberFormat="1" applyFont="1" applyFill="1" applyBorder="1" applyAlignment="1" applyProtection="1">
      <alignment vertical="center"/>
      <protection locked="0"/>
    </xf>
    <xf numFmtId="4" fontId="66" fillId="0" borderId="109" xfId="0" applyNumberFormat="1" applyFont="1" applyFill="1" applyBorder="1" applyAlignment="1" applyProtection="1">
      <alignment vertical="center"/>
      <protection locked="0"/>
    </xf>
    <xf numFmtId="4" fontId="66" fillId="0" borderId="48" xfId="0" applyNumberFormat="1" applyFont="1" applyFill="1" applyBorder="1" applyAlignment="1" applyProtection="1">
      <alignment vertical="center"/>
      <protection locked="0"/>
    </xf>
    <xf numFmtId="4" fontId="68" fillId="5" borderId="33" xfId="0" applyNumberFormat="1" applyFont="1" applyFill="1" applyBorder="1" applyAlignment="1" applyProtection="1">
      <alignment vertical="center"/>
    </xf>
    <xf numFmtId="4" fontId="49" fillId="5" borderId="35" xfId="0" applyNumberFormat="1" applyFont="1" applyFill="1" applyBorder="1" applyAlignment="1" applyProtection="1">
      <alignment vertical="center"/>
      <protection locked="0"/>
    </xf>
    <xf numFmtId="4" fontId="49" fillId="5" borderId="36" xfId="0" applyNumberFormat="1" applyFont="1" applyFill="1" applyBorder="1" applyAlignment="1" applyProtection="1">
      <alignment vertical="center"/>
      <protection locked="0"/>
    </xf>
    <xf numFmtId="4" fontId="65" fillId="7" borderId="26" xfId="0" applyNumberFormat="1" applyFont="1" applyFill="1" applyBorder="1" applyAlignment="1" applyProtection="1">
      <alignment vertical="center"/>
      <protection locked="0"/>
    </xf>
    <xf numFmtId="0" fontId="43" fillId="5" borderId="16" xfId="0" applyFont="1" applyFill="1" applyBorder="1" applyAlignment="1">
      <alignment vertical="center"/>
    </xf>
    <xf numFmtId="0" fontId="43" fillId="5" borderId="17" xfId="0" applyFont="1" applyFill="1" applyBorder="1" applyAlignment="1">
      <alignment vertical="center"/>
    </xf>
    <xf numFmtId="4" fontId="65" fillId="7" borderId="18" xfId="0" applyNumberFormat="1" applyFont="1" applyFill="1" applyBorder="1" applyAlignment="1" applyProtection="1">
      <alignment vertical="center"/>
      <protection locked="0"/>
    </xf>
    <xf numFmtId="0" fontId="0" fillId="0" borderId="18" xfId="0" applyBorder="1" applyAlignment="1">
      <alignment vertical="center"/>
    </xf>
    <xf numFmtId="4" fontId="53" fillId="0" borderId="25" xfId="0" applyNumberFormat="1" applyFont="1" applyBorder="1" applyAlignment="1" applyProtection="1">
      <alignment vertical="center"/>
      <protection locked="0"/>
    </xf>
    <xf numFmtId="4" fontId="56" fillId="7" borderId="33" xfId="0" applyNumberFormat="1" applyFont="1" applyFill="1" applyBorder="1" applyAlignment="1" applyProtection="1">
      <alignment vertical="center"/>
    </xf>
    <xf numFmtId="0" fontId="42" fillId="5" borderId="2" xfId="0" applyFont="1" applyFill="1" applyBorder="1" applyAlignment="1">
      <alignment vertical="center"/>
    </xf>
    <xf numFmtId="0" fontId="42" fillId="5" borderId="3" xfId="0" applyFont="1" applyFill="1" applyBorder="1" applyAlignment="1">
      <alignment vertical="center"/>
    </xf>
    <xf numFmtId="0" fontId="42" fillId="5" borderId="37" xfId="0" applyFont="1" applyFill="1" applyBorder="1" applyAlignment="1">
      <alignment vertical="center"/>
    </xf>
    <xf numFmtId="4" fontId="42" fillId="0" borderId="3" xfId="0" applyNumberFormat="1" applyFont="1" applyFill="1" applyBorder="1" applyAlignment="1" applyProtection="1">
      <alignment vertical="center"/>
      <protection locked="0"/>
    </xf>
    <xf numFmtId="4" fontId="42" fillId="0" borderId="37" xfId="0" applyNumberFormat="1" applyFont="1" applyFill="1" applyBorder="1" applyAlignment="1" applyProtection="1">
      <alignment vertical="center"/>
      <protection locked="0"/>
    </xf>
    <xf numFmtId="4" fontId="53" fillId="0" borderId="33" xfId="0" applyNumberFormat="1" applyFont="1" applyBorder="1" applyAlignment="1" applyProtection="1">
      <alignment vertical="center"/>
      <protection locked="0"/>
    </xf>
    <xf numFmtId="4" fontId="61" fillId="0" borderId="28" xfId="0" applyNumberFormat="1" applyFont="1" applyFill="1" applyBorder="1" applyAlignment="1" applyProtection="1">
      <alignment vertical="center"/>
      <protection locked="0"/>
    </xf>
    <xf numFmtId="4" fontId="61" fillId="0" borderId="29" xfId="0" applyNumberFormat="1" applyFont="1" applyFill="1" applyBorder="1" applyAlignment="1" applyProtection="1">
      <alignment vertical="center"/>
      <protection locked="0"/>
    </xf>
    <xf numFmtId="4" fontId="61" fillId="0" borderId="30" xfId="0" applyNumberFormat="1" applyFont="1" applyFill="1" applyBorder="1" applyAlignment="1" applyProtection="1">
      <alignment vertical="center"/>
      <protection locked="0"/>
    </xf>
    <xf numFmtId="4" fontId="59" fillId="0" borderId="30" xfId="0" applyNumberFormat="1" applyFont="1" applyBorder="1" applyAlignment="1" applyProtection="1">
      <alignment vertical="center"/>
      <protection locked="0"/>
    </xf>
    <xf numFmtId="4" fontId="61" fillId="0" borderId="5" xfId="0" applyNumberFormat="1" applyFont="1" applyFill="1" applyBorder="1" applyAlignment="1" applyProtection="1">
      <alignment vertical="center"/>
      <protection locked="0"/>
    </xf>
    <xf numFmtId="4" fontId="61" fillId="0" borderId="15" xfId="0" applyNumberFormat="1" applyFont="1" applyFill="1" applyBorder="1" applyAlignment="1" applyProtection="1">
      <alignment vertical="center"/>
      <protection locked="0"/>
    </xf>
    <xf numFmtId="4" fontId="61" fillId="0" borderId="109" xfId="0" applyNumberFormat="1" applyFont="1" applyFill="1" applyBorder="1" applyAlignment="1" applyProtection="1">
      <alignment vertical="center"/>
      <protection locked="0"/>
    </xf>
    <xf numFmtId="4" fontId="61" fillId="0" borderId="48" xfId="0" applyNumberFormat="1" applyFont="1" applyFill="1" applyBorder="1" applyAlignment="1" applyProtection="1">
      <alignment vertical="center"/>
      <protection locked="0"/>
    </xf>
    <xf numFmtId="4" fontId="59" fillId="0" borderId="48" xfId="0" applyNumberFormat="1" applyFont="1" applyBorder="1" applyAlignment="1" applyProtection="1">
      <alignment vertical="center"/>
      <protection locked="0"/>
    </xf>
    <xf numFmtId="4" fontId="42" fillId="0" borderId="16" xfId="0" applyNumberFormat="1" applyFont="1" applyFill="1" applyBorder="1" applyAlignment="1" applyProtection="1">
      <alignment vertical="center"/>
      <protection locked="0"/>
    </xf>
    <xf numFmtId="4" fontId="42" fillId="0" borderId="12" xfId="0" applyNumberFormat="1" applyFont="1" applyFill="1" applyBorder="1" applyAlignment="1" applyProtection="1">
      <alignment vertical="center"/>
      <protection locked="0"/>
    </xf>
    <xf numFmtId="4" fontId="42" fillId="0" borderId="17" xfId="0" applyNumberFormat="1" applyFont="1" applyFill="1" applyBorder="1" applyAlignment="1" applyProtection="1">
      <alignment vertical="center"/>
      <protection locked="0"/>
    </xf>
    <xf numFmtId="4" fontId="53" fillId="0" borderId="33" xfId="0" applyNumberFormat="1" applyFont="1" applyFill="1" applyBorder="1" applyAlignment="1" applyProtection="1">
      <alignment vertical="center"/>
    </xf>
    <xf numFmtId="4" fontId="59" fillId="0" borderId="38" xfId="0" applyNumberFormat="1" applyFont="1" applyFill="1" applyBorder="1" applyAlignment="1" applyProtection="1">
      <alignment vertical="center"/>
    </xf>
    <xf numFmtId="4" fontId="59" fillId="0" borderId="40" xfId="0" applyNumberFormat="1" applyFont="1" applyFill="1" applyBorder="1" applyAlignment="1" applyProtection="1">
      <alignment vertical="center"/>
    </xf>
    <xf numFmtId="4" fontId="59" fillId="0" borderId="40" xfId="0" applyNumberFormat="1" applyFont="1" applyBorder="1" applyAlignment="1" applyProtection="1">
      <alignment vertical="center"/>
      <protection locked="0"/>
    </xf>
    <xf numFmtId="4" fontId="59" fillId="0" borderId="25" xfId="0" applyNumberFormat="1" applyFont="1" applyBorder="1" applyAlignment="1" applyProtection="1">
      <alignment vertical="center"/>
      <protection locked="0"/>
    </xf>
    <xf numFmtId="4" fontId="42" fillId="5" borderId="3" xfId="0" applyNumberFormat="1" applyFont="1" applyFill="1" applyBorder="1" applyAlignment="1" applyProtection="1">
      <alignment vertical="center"/>
      <protection locked="0"/>
    </xf>
    <xf numFmtId="4" fontId="42" fillId="5" borderId="37" xfId="0" applyNumberFormat="1" applyFont="1" applyFill="1" applyBorder="1" applyAlignment="1" applyProtection="1">
      <alignment vertical="center"/>
      <protection locked="0"/>
    </xf>
    <xf numFmtId="4" fontId="42" fillId="0" borderId="2" xfId="0" applyNumberFormat="1" applyFont="1" applyBorder="1" applyAlignment="1" applyProtection="1">
      <alignment vertical="center"/>
      <protection locked="0"/>
    </xf>
    <xf numFmtId="4" fontId="42" fillId="0" borderId="3" xfId="0" applyNumberFormat="1" applyFont="1" applyBorder="1" applyAlignment="1" applyProtection="1">
      <alignment vertical="center"/>
      <protection locked="0"/>
    </xf>
    <xf numFmtId="4" fontId="42" fillId="0" borderId="37" xfId="0" applyNumberFormat="1" applyFont="1" applyBorder="1" applyAlignment="1" applyProtection="1">
      <alignment vertical="center"/>
      <protection locked="0"/>
    </xf>
    <xf numFmtId="4" fontId="52" fillId="0" borderId="33" xfId="0" applyNumberFormat="1" applyFont="1" applyBorder="1" applyAlignment="1" applyProtection="1">
      <alignment vertical="center"/>
      <protection locked="0"/>
    </xf>
    <xf numFmtId="4" fontId="52" fillId="0" borderId="29" xfId="0" applyNumberFormat="1" applyFont="1" applyFill="1" applyBorder="1" applyAlignment="1" applyProtection="1">
      <alignment vertical="center"/>
      <protection locked="0"/>
    </xf>
    <xf numFmtId="4" fontId="52" fillId="0" borderId="5" xfId="0" applyNumberFormat="1" applyFont="1" applyFill="1" applyBorder="1" applyAlignment="1" applyProtection="1">
      <alignment vertical="center"/>
      <protection locked="0"/>
    </xf>
    <xf numFmtId="4" fontId="52" fillId="0" borderId="40" xfId="0" applyNumberFormat="1" applyFont="1" applyFill="1" applyBorder="1" applyAlignment="1" applyProtection="1">
      <alignment vertical="center"/>
    </xf>
    <xf numFmtId="4" fontId="59" fillId="0" borderId="5" xfId="0" applyNumberFormat="1" applyFont="1" applyFill="1" applyBorder="1" applyAlignment="1" applyProtection="1">
      <alignment vertical="center"/>
      <protection locked="0"/>
    </xf>
    <xf numFmtId="4" fontId="53" fillId="0" borderId="40" xfId="0" applyNumberFormat="1" applyFont="1" applyFill="1" applyBorder="1" applyAlignment="1" applyProtection="1">
      <alignment vertical="center"/>
    </xf>
    <xf numFmtId="4" fontId="59" fillId="0" borderId="5" xfId="0" applyNumberFormat="1" applyFont="1" applyFill="1" applyBorder="1" applyAlignment="1">
      <alignment vertical="center"/>
    </xf>
    <xf numFmtId="4" fontId="59" fillId="0" borderId="15" xfId="0" applyNumberFormat="1" applyFont="1" applyFill="1" applyBorder="1" applyAlignment="1">
      <alignment vertical="center"/>
    </xf>
    <xf numFmtId="4" fontId="59" fillId="0" borderId="109" xfId="0" applyNumberFormat="1" applyFont="1" applyFill="1" applyBorder="1" applyAlignment="1" applyProtection="1">
      <alignment vertical="center"/>
      <protection locked="0"/>
    </xf>
    <xf numFmtId="0" fontId="28" fillId="0" borderId="0" xfId="0" applyFont="1" applyFill="1" applyAlignment="1">
      <alignment horizontal="left"/>
    </xf>
    <xf numFmtId="4" fontId="27" fillId="0" borderId="0" xfId="0" applyNumberFormat="1" applyFont="1" applyFill="1" applyAlignment="1">
      <alignment vertical="center"/>
    </xf>
    <xf numFmtId="4" fontId="65" fillId="5" borderId="2" xfId="0" applyNumberFormat="1" applyFont="1" applyFill="1" applyBorder="1" applyAlignment="1" applyProtection="1">
      <alignment vertical="center"/>
      <protection locked="0"/>
    </xf>
    <xf numFmtId="4" fontId="65" fillId="5" borderId="3" xfId="0" applyNumberFormat="1" applyFont="1" applyFill="1" applyBorder="1" applyAlignment="1" applyProtection="1">
      <alignment vertical="center"/>
      <protection locked="0"/>
    </xf>
    <xf numFmtId="4" fontId="65" fillId="5" borderId="37" xfId="0" applyNumberFormat="1" applyFont="1" applyFill="1" applyBorder="1" applyAlignment="1" applyProtection="1">
      <alignment vertical="center"/>
      <protection locked="0"/>
    </xf>
    <xf numFmtId="4" fontId="65" fillId="7" borderId="33" xfId="0" applyNumberFormat="1" applyFont="1" applyFill="1" applyBorder="1" applyAlignment="1" applyProtection="1">
      <alignment horizontal="center" vertical="center" wrapText="1"/>
      <protection locked="0"/>
    </xf>
    <xf numFmtId="4" fontId="71" fillId="0" borderId="28" xfId="0" applyNumberFormat="1" applyFont="1" applyFill="1" applyBorder="1" applyAlignment="1" applyProtection="1">
      <alignment vertical="center"/>
      <protection locked="0"/>
    </xf>
    <xf numFmtId="4" fontId="71" fillId="0" borderId="29" xfId="0" applyNumberFormat="1" applyFont="1" applyFill="1" applyBorder="1" applyAlignment="1" applyProtection="1">
      <alignment vertical="center"/>
      <protection locked="0"/>
    </xf>
    <xf numFmtId="4" fontId="71" fillId="0" borderId="30" xfId="0" applyNumberFormat="1" applyFont="1" applyFill="1" applyBorder="1" applyAlignment="1" applyProtection="1">
      <alignment vertical="center"/>
      <protection locked="0"/>
    </xf>
    <xf numFmtId="4" fontId="71" fillId="0" borderId="10" xfId="0" applyNumberFormat="1" applyFont="1" applyFill="1" applyBorder="1" applyAlignment="1" applyProtection="1">
      <alignment vertical="center"/>
      <protection locked="0"/>
    </xf>
    <xf numFmtId="4" fontId="71" fillId="0" borderId="0" xfId="0" applyNumberFormat="1" applyFont="1" applyFill="1" applyBorder="1" applyAlignment="1" applyProtection="1">
      <alignment vertical="center"/>
      <protection locked="0"/>
    </xf>
    <xf numFmtId="4" fontId="71" fillId="0" borderId="14" xfId="0" applyNumberFormat="1" applyFont="1" applyFill="1" applyBorder="1" applyAlignment="1" applyProtection="1">
      <alignment vertical="center"/>
      <protection locked="0"/>
    </xf>
    <xf numFmtId="4" fontId="52" fillId="0" borderId="30" xfId="0" applyNumberFormat="1" applyFont="1" applyFill="1" applyBorder="1" applyAlignment="1" applyProtection="1">
      <alignment vertical="center"/>
    </xf>
    <xf numFmtId="4" fontId="71" fillId="0" borderId="9" xfId="0" applyNumberFormat="1" applyFont="1" applyFill="1" applyBorder="1" applyAlignment="1" applyProtection="1">
      <alignment vertical="center"/>
      <protection locked="0"/>
    </xf>
    <xf numFmtId="4" fontId="71" fillId="0" borderId="4" xfId="0" applyNumberFormat="1" applyFont="1" applyFill="1" applyBorder="1" applyAlignment="1" applyProtection="1">
      <alignment vertical="center"/>
      <protection locked="0"/>
    </xf>
    <xf numFmtId="4" fontId="71" fillId="0" borderId="13" xfId="0" applyNumberFormat="1" applyFont="1" applyFill="1" applyBorder="1" applyAlignment="1" applyProtection="1">
      <alignment vertical="center"/>
      <protection locked="0"/>
    </xf>
    <xf numFmtId="4" fontId="71" fillId="0" borderId="11" xfId="0" applyNumberFormat="1" applyFont="1" applyFill="1" applyBorder="1" applyAlignment="1" applyProtection="1">
      <alignment vertical="center"/>
      <protection locked="0"/>
    </xf>
    <xf numFmtId="4" fontId="71" fillId="0" borderId="5" xfId="0" applyNumberFormat="1" applyFont="1" applyFill="1" applyBorder="1" applyAlignment="1" applyProtection="1">
      <alignment vertical="center"/>
      <protection locked="0"/>
    </xf>
    <xf numFmtId="4" fontId="71" fillId="0" borderId="15" xfId="0" applyNumberFormat="1" applyFont="1" applyFill="1" applyBorder="1" applyAlignment="1" applyProtection="1">
      <alignment vertical="center"/>
      <protection locked="0"/>
    </xf>
    <xf numFmtId="4" fontId="61" fillId="0" borderId="4" xfId="0" applyNumberFormat="1" applyFont="1" applyFill="1" applyBorder="1" applyAlignment="1" applyProtection="1">
      <alignment vertical="center"/>
      <protection locked="0"/>
    </xf>
    <xf numFmtId="4" fontId="61" fillId="0" borderId="13" xfId="0" applyNumberFormat="1" applyFont="1" applyFill="1" applyBorder="1" applyAlignment="1" applyProtection="1">
      <alignment vertical="center"/>
      <protection locked="0"/>
    </xf>
    <xf numFmtId="4" fontId="53" fillId="0" borderId="39" xfId="0" applyNumberFormat="1" applyFont="1" applyBorder="1" applyAlignment="1" applyProtection="1">
      <alignment vertical="center"/>
      <protection locked="0"/>
    </xf>
    <xf numFmtId="4" fontId="52" fillId="7" borderId="3" xfId="0" applyNumberFormat="1" applyFont="1" applyFill="1" applyBorder="1" applyAlignment="1" applyProtection="1">
      <alignment vertical="center"/>
      <protection locked="0"/>
    </xf>
    <xf numFmtId="4" fontId="49" fillId="0" borderId="0" xfId="0" applyNumberFormat="1" applyFont="1" applyAlignment="1">
      <alignment vertical="center"/>
    </xf>
    <xf numFmtId="0" fontId="53" fillId="0" borderId="0" xfId="0" applyNumberFormat="1" applyFont="1" applyAlignment="1">
      <alignment vertical="center"/>
    </xf>
    <xf numFmtId="4" fontId="52" fillId="7" borderId="2" xfId="0" applyNumberFormat="1" applyFont="1" applyFill="1" applyBorder="1" applyAlignment="1">
      <alignment horizontal="center" vertical="center"/>
    </xf>
    <xf numFmtId="4" fontId="52" fillId="7" borderId="37" xfId="0" applyNumberFormat="1" applyFont="1" applyFill="1" applyBorder="1" applyAlignment="1">
      <alignment vertical="center" wrapText="1"/>
    </xf>
    <xf numFmtId="4" fontId="53" fillId="0" borderId="2" xfId="0" applyNumberFormat="1" applyFont="1" applyBorder="1" applyAlignment="1">
      <alignment vertical="center" wrapText="1"/>
    </xf>
    <xf numFmtId="4" fontId="53" fillId="0" borderId="37" xfId="0" applyNumberFormat="1" applyFont="1" applyBorder="1" applyAlignment="1">
      <alignment vertical="center" wrapText="1"/>
    </xf>
    <xf numFmtId="4" fontId="72" fillId="0" borderId="0" xfId="0" applyNumberFormat="1" applyFont="1" applyAlignment="1">
      <alignment vertical="center"/>
    </xf>
    <xf numFmtId="4" fontId="52" fillId="0" borderId="9" xfId="0" applyNumberFormat="1" applyFont="1" applyFill="1" applyBorder="1" applyAlignment="1">
      <alignment horizontal="right" vertical="center"/>
    </xf>
    <xf numFmtId="4" fontId="52" fillId="0" borderId="41" xfId="0" applyNumberFormat="1" applyFont="1" applyFill="1" applyBorder="1" applyAlignment="1" applyProtection="1">
      <alignment vertical="center" wrapText="1"/>
      <protection locked="0"/>
    </xf>
    <xf numFmtId="4" fontId="52" fillId="0" borderId="4" xfId="0" applyNumberFormat="1" applyFont="1" applyFill="1" applyBorder="1" applyAlignment="1" applyProtection="1">
      <alignment vertical="center" wrapText="1"/>
      <protection locked="0"/>
    </xf>
    <xf numFmtId="4" fontId="52" fillId="0" borderId="11" xfId="0" applyNumberFormat="1" applyFont="1" applyBorder="1" applyAlignment="1">
      <alignment horizontal="right" vertical="center"/>
    </xf>
    <xf numFmtId="4" fontId="52" fillId="0" borderId="49" xfId="0" applyNumberFormat="1" applyFont="1" applyBorder="1" applyAlignment="1">
      <alignment horizontal="right" vertical="center"/>
    </xf>
    <xf numFmtId="4" fontId="53" fillId="0" borderId="42" xfId="0" applyNumberFormat="1" applyFont="1" applyBorder="1" applyAlignment="1">
      <alignment vertical="center"/>
    </xf>
    <xf numFmtId="4" fontId="53" fillId="0" borderId="109" xfId="0" applyNumberFormat="1" applyFont="1" applyBorder="1" applyAlignment="1">
      <alignment vertical="center"/>
    </xf>
    <xf numFmtId="0" fontId="47" fillId="0" borderId="0" xfId="0" applyFont="1" applyAlignment="1">
      <alignment horizontal="left" vertical="center"/>
    </xf>
    <xf numFmtId="4" fontId="49" fillId="7" borderId="2" xfId="0" applyNumberFormat="1" applyFont="1" applyFill="1" applyBorder="1" applyAlignment="1">
      <alignment horizontal="center" vertical="center"/>
    </xf>
    <xf numFmtId="4" fontId="49" fillId="7" borderId="33" xfId="0" applyNumberFormat="1" applyFont="1" applyFill="1" applyBorder="1" applyAlignment="1">
      <alignment horizontal="center" vertical="center"/>
    </xf>
    <xf numFmtId="4" fontId="49" fillId="7" borderId="3" xfId="0" applyNumberFormat="1" applyFont="1" applyFill="1" applyBorder="1" applyAlignment="1">
      <alignment horizontal="center" vertical="center" wrapText="1"/>
    </xf>
    <xf numFmtId="4" fontId="49" fillId="7" borderId="33" xfId="0" applyNumberFormat="1" applyFont="1" applyFill="1" applyBorder="1" applyAlignment="1">
      <alignment horizontal="center" vertical="center" wrapText="1"/>
    </xf>
    <xf numFmtId="0" fontId="43" fillId="0" borderId="0" xfId="0" applyFont="1" applyBorder="1" applyAlignment="1">
      <alignment wrapText="1"/>
    </xf>
    <xf numFmtId="14" fontId="43" fillId="0" borderId="0" xfId="0" applyNumberFormat="1" applyFont="1" applyBorder="1" applyAlignment="1">
      <alignment wrapText="1"/>
    </xf>
    <xf numFmtId="0" fontId="43" fillId="0" borderId="0" xfId="0" applyFont="1" applyAlignment="1">
      <alignment horizontal="center" wrapText="1"/>
    </xf>
    <xf numFmtId="0" fontId="43" fillId="0" borderId="0" xfId="0" applyFont="1" applyAlignment="1">
      <alignment wrapText="1"/>
    </xf>
    <xf numFmtId="4" fontId="73" fillId="5" borderId="33" xfId="0" applyNumberFormat="1" applyFont="1" applyFill="1" applyBorder="1" applyAlignment="1" applyProtection="1">
      <alignment horizontal="center" vertical="center" wrapText="1"/>
      <protection locked="0"/>
    </xf>
    <xf numFmtId="4" fontId="73" fillId="5" borderId="26" xfId="0" applyNumberFormat="1" applyFont="1" applyFill="1" applyBorder="1" applyAlignment="1" applyProtection="1">
      <alignment horizontal="center" vertical="center" wrapText="1"/>
      <protection locked="0"/>
    </xf>
    <xf numFmtId="4" fontId="75" fillId="0" borderId="0" xfId="0" applyNumberFormat="1" applyFont="1" applyAlignment="1">
      <alignment vertical="center"/>
    </xf>
    <xf numFmtId="4" fontId="75" fillId="5" borderId="96" xfId="0" applyNumberFormat="1" applyFont="1" applyFill="1" applyBorder="1" applyAlignment="1" applyProtection="1">
      <alignment horizontal="center" vertical="center" wrapText="1"/>
      <protection locked="0"/>
    </xf>
    <xf numFmtId="4" fontId="75" fillId="5" borderId="95" xfId="0" applyNumberFormat="1" applyFont="1" applyFill="1" applyBorder="1" applyAlignment="1" applyProtection="1">
      <alignment horizontal="center" vertical="center" wrapText="1"/>
      <protection locked="0"/>
    </xf>
    <xf numFmtId="4" fontId="75" fillId="5" borderId="17" xfId="0" applyNumberFormat="1" applyFont="1" applyFill="1" applyBorder="1" applyAlignment="1" applyProtection="1">
      <alignment horizontal="center" vertical="center" wrapText="1"/>
      <protection locked="0"/>
    </xf>
    <xf numFmtId="4" fontId="75" fillId="5" borderId="33" xfId="0" applyNumberFormat="1" applyFont="1" applyFill="1" applyBorder="1" applyAlignment="1" applyProtection="1">
      <alignment horizontal="center" vertical="center" wrapText="1"/>
      <protection locked="0"/>
    </xf>
    <xf numFmtId="4" fontId="73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74" fillId="0" borderId="38" xfId="1" applyFont="1" applyFill="1" applyBorder="1" applyAlignment="1" applyProtection="1">
      <alignment vertical="center" wrapText="1"/>
    </xf>
    <xf numFmtId="4" fontId="73" fillId="0" borderId="106" xfId="0" applyNumberFormat="1" applyFont="1" applyFill="1" applyBorder="1" applyAlignment="1" applyProtection="1">
      <alignment horizontal="right" vertical="center" wrapText="1"/>
      <protection locked="0"/>
    </xf>
    <xf numFmtId="4" fontId="73" fillId="0" borderId="44" xfId="0" applyNumberFormat="1" applyFont="1" applyFill="1" applyBorder="1" applyAlignment="1" applyProtection="1">
      <alignment horizontal="right" vertical="center" wrapText="1"/>
      <protection locked="0"/>
    </xf>
    <xf numFmtId="4" fontId="73" fillId="0" borderId="37" xfId="0" applyNumberFormat="1" applyFont="1" applyFill="1" applyBorder="1" applyAlignment="1" applyProtection="1">
      <alignment horizontal="right" vertical="center" wrapText="1"/>
      <protection locked="0"/>
    </xf>
    <xf numFmtId="4" fontId="73" fillId="0" borderId="33" xfId="0" applyNumberFormat="1" applyFont="1" applyFill="1" applyBorder="1" applyAlignment="1" applyProtection="1">
      <alignment horizontal="right" vertical="center" wrapText="1"/>
      <protection locked="0"/>
    </xf>
    <xf numFmtId="4" fontId="73" fillId="0" borderId="114" xfId="0" applyNumberFormat="1" applyFont="1" applyFill="1" applyBorder="1" applyAlignment="1" applyProtection="1">
      <alignment horizontal="right" vertical="center" wrapText="1"/>
      <protection locked="0"/>
    </xf>
    <xf numFmtId="4" fontId="73" fillId="0" borderId="33" xfId="0" applyNumberFormat="1" applyFont="1" applyFill="1" applyBorder="1" applyAlignment="1" applyProtection="1">
      <alignment vertical="center" wrapText="1"/>
      <protection locked="0"/>
    </xf>
    <xf numFmtId="4" fontId="73" fillId="0" borderId="106" xfId="0" applyNumberFormat="1" applyFont="1" applyFill="1" applyBorder="1" applyAlignment="1" applyProtection="1">
      <alignment vertical="center" wrapText="1"/>
      <protection locked="0"/>
    </xf>
    <xf numFmtId="4" fontId="73" fillId="0" borderId="44" xfId="0" applyNumberFormat="1" applyFont="1" applyFill="1" applyBorder="1" applyAlignment="1" applyProtection="1">
      <alignment vertical="center" wrapText="1"/>
      <protection locked="0"/>
    </xf>
    <xf numFmtId="4" fontId="73" fillId="0" borderId="114" xfId="0" applyNumberFormat="1" applyFont="1" applyFill="1" applyBorder="1" applyAlignment="1" applyProtection="1">
      <alignment vertical="center" wrapText="1"/>
      <protection locked="0"/>
    </xf>
    <xf numFmtId="4" fontId="75" fillId="0" borderId="41" xfId="0" applyNumberFormat="1" applyFont="1" applyFill="1" applyBorder="1" applyAlignment="1" applyProtection="1">
      <alignment horizontal="left" vertical="center" wrapText="1"/>
      <protection locked="0"/>
    </xf>
    <xf numFmtId="4" fontId="75" fillId="0" borderId="91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38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115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41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40" xfId="0" applyNumberFormat="1" applyFont="1" applyFill="1" applyBorder="1" applyAlignment="1" applyProtection="1">
      <alignment horizontal="left" vertical="center" wrapText="1"/>
      <protection locked="0"/>
    </xf>
    <xf numFmtId="4" fontId="75" fillId="0" borderId="92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40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90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40" xfId="0" applyNumberFormat="1" applyFont="1" applyFill="1" applyBorder="1" applyAlignment="1" applyProtection="1">
      <alignment horizontal="left" vertical="center" wrapText="1"/>
      <protection locked="0"/>
    </xf>
    <xf numFmtId="4" fontId="75" fillId="0" borderId="40" xfId="0" applyNumberFormat="1" applyFont="1" applyFill="1" applyBorder="1" applyAlignment="1" applyProtection="1">
      <alignment vertical="center" wrapText="1"/>
      <protection locked="0"/>
    </xf>
    <xf numFmtId="4" fontId="76" fillId="0" borderId="40" xfId="0" applyNumberFormat="1" applyFont="1" applyFill="1" applyBorder="1" applyAlignment="1" applyProtection="1">
      <alignment vertical="center" wrapText="1"/>
      <protection locked="0"/>
    </xf>
    <xf numFmtId="4" fontId="74" fillId="0" borderId="33" xfId="0" applyNumberFormat="1" applyFont="1" applyFill="1" applyBorder="1" applyAlignment="1">
      <alignment horizontal="left" vertical="center" wrapText="1"/>
    </xf>
    <xf numFmtId="4" fontId="74" fillId="0" borderId="106" xfId="0" applyNumberFormat="1" applyFont="1" applyFill="1" applyBorder="1" applyAlignment="1" applyProtection="1">
      <alignment horizontal="right" vertical="center" wrapText="1"/>
    </xf>
    <xf numFmtId="4" fontId="74" fillId="0" borderId="33" xfId="0" applyNumberFormat="1" applyFont="1" applyFill="1" applyBorder="1" applyAlignment="1" applyProtection="1">
      <alignment horizontal="right" vertical="center" wrapText="1"/>
    </xf>
    <xf numFmtId="4" fontId="74" fillId="0" borderId="106" xfId="0" applyNumberFormat="1" applyFont="1" applyFill="1" applyBorder="1" applyAlignment="1" applyProtection="1">
      <alignment horizontal="right" vertical="center" wrapText="1"/>
      <protection locked="0"/>
    </xf>
    <xf numFmtId="4" fontId="74" fillId="0" borderId="44" xfId="0" applyNumberFormat="1" applyFont="1" applyFill="1" applyBorder="1" applyAlignment="1" applyProtection="1">
      <alignment horizontal="right" vertical="center" wrapText="1"/>
      <protection locked="0"/>
    </xf>
    <xf numFmtId="4" fontId="74" fillId="0" borderId="37" xfId="0" applyNumberFormat="1" applyFont="1" applyFill="1" applyBorder="1" applyAlignment="1" applyProtection="1">
      <alignment horizontal="right" vertical="center" wrapText="1"/>
      <protection locked="0"/>
    </xf>
    <xf numFmtId="4" fontId="74" fillId="0" borderId="33" xfId="0" applyNumberFormat="1" applyFont="1" applyFill="1" applyBorder="1" applyAlignment="1" applyProtection="1">
      <alignment horizontal="right" vertical="center" wrapText="1"/>
      <protection locked="0"/>
    </xf>
    <xf numFmtId="4" fontId="74" fillId="0" borderId="114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38" xfId="0" applyNumberFormat="1" applyFont="1" applyFill="1" applyBorder="1" applyAlignment="1" applyProtection="1">
      <alignment vertical="center" wrapText="1"/>
      <protection locked="0"/>
    </xf>
    <xf numFmtId="4" fontId="76" fillId="0" borderId="18" xfId="0" applyNumberFormat="1" applyFont="1" applyFill="1" applyBorder="1" applyAlignment="1" applyProtection="1">
      <alignment vertical="center" wrapText="1"/>
      <protection locked="0"/>
    </xf>
    <xf numFmtId="4" fontId="74" fillId="0" borderId="33" xfId="0" applyNumberFormat="1" applyFont="1" applyFill="1" applyBorder="1" applyAlignment="1" applyProtection="1">
      <alignment vertical="center" wrapText="1"/>
      <protection locked="0"/>
    </xf>
    <xf numFmtId="0" fontId="74" fillId="5" borderId="38" xfId="1" applyFont="1" applyFill="1" applyBorder="1" applyAlignment="1" applyProtection="1">
      <alignment vertical="center" wrapText="1"/>
    </xf>
    <xf numFmtId="4" fontId="73" fillId="5" borderId="33" xfId="0" applyNumberFormat="1" applyFont="1" applyFill="1" applyBorder="1" applyAlignment="1" applyProtection="1">
      <alignment horizontal="right" vertical="center" wrapText="1"/>
    </xf>
    <xf numFmtId="0" fontId="74" fillId="5" borderId="33" xfId="1" applyFont="1" applyFill="1" applyBorder="1" applyAlignment="1" applyProtection="1">
      <alignment vertical="center" wrapText="1"/>
    </xf>
    <xf numFmtId="4" fontId="73" fillId="7" borderId="33" xfId="0" applyNumberFormat="1" applyFont="1" applyFill="1" applyBorder="1" applyAlignment="1" applyProtection="1">
      <alignment horizontal="right" vertical="center"/>
    </xf>
    <xf numFmtId="4" fontId="41" fillId="0" borderId="28" xfId="0" applyNumberFormat="1" applyFont="1" applyFill="1" applyBorder="1" applyAlignment="1" applyProtection="1">
      <alignment vertical="center" wrapText="1"/>
      <protection locked="0"/>
    </xf>
    <xf numFmtId="4" fontId="73" fillId="7" borderId="35" xfId="0" applyNumberFormat="1" applyFont="1" applyFill="1" applyBorder="1" applyAlignment="1">
      <alignment horizontal="center" vertical="center"/>
    </xf>
    <xf numFmtId="4" fontId="73" fillId="7" borderId="8" xfId="0" applyNumberFormat="1" applyFont="1" applyFill="1" applyBorder="1" applyAlignment="1">
      <alignment horizontal="center" vertical="center"/>
    </xf>
    <xf numFmtId="4" fontId="74" fillId="5" borderId="117" xfId="0" applyNumberFormat="1" applyFont="1" applyFill="1" applyBorder="1" applyAlignment="1">
      <alignment horizontal="center" vertical="center" wrapText="1"/>
    </xf>
    <xf numFmtId="4" fontId="76" fillId="5" borderId="118" xfId="0" applyNumberFormat="1" applyFont="1" applyFill="1" applyBorder="1" applyAlignment="1">
      <alignment horizontal="center" vertical="center"/>
    </xf>
    <xf numFmtId="4" fontId="76" fillId="5" borderId="111" xfId="0" applyNumberFormat="1" applyFont="1" applyFill="1" applyBorder="1" applyAlignment="1">
      <alignment horizontal="center" vertical="center"/>
    </xf>
    <xf numFmtId="4" fontId="73" fillId="5" borderId="16" xfId="0" applyNumberFormat="1" applyFont="1" applyFill="1" applyBorder="1" applyAlignment="1">
      <alignment horizontal="center" vertical="center"/>
    </xf>
    <xf numFmtId="4" fontId="73" fillId="7" borderId="12" xfId="0" applyNumberFormat="1" applyFont="1" applyFill="1" applyBorder="1" applyAlignment="1">
      <alignment horizontal="center" vertical="center"/>
    </xf>
    <xf numFmtId="4" fontId="73" fillId="5" borderId="2" xfId="0" applyNumberFormat="1" applyFont="1" applyFill="1" applyBorder="1" applyAlignment="1">
      <alignment horizontal="center" vertical="center"/>
    </xf>
    <xf numFmtId="4" fontId="73" fillId="7" borderId="33" xfId="0" applyNumberFormat="1" applyFont="1" applyFill="1" applyBorder="1" applyAlignment="1">
      <alignment horizontal="center" vertical="center"/>
    </xf>
    <xf numFmtId="4" fontId="73" fillId="7" borderId="3" xfId="0" applyNumberFormat="1" applyFont="1" applyFill="1" applyBorder="1" applyAlignment="1">
      <alignment horizontal="center" vertical="center"/>
    </xf>
    <xf numFmtId="4" fontId="75" fillId="0" borderId="11" xfId="0" applyNumberFormat="1" applyFont="1" applyFill="1" applyBorder="1" applyAlignment="1" applyProtection="1">
      <alignment vertical="center"/>
      <protection locked="0"/>
    </xf>
    <xf numFmtId="4" fontId="75" fillId="0" borderId="40" xfId="0" applyNumberFormat="1" applyFont="1" applyFill="1" applyBorder="1" applyAlignment="1" applyProtection="1">
      <alignment vertical="center"/>
      <protection locked="0"/>
    </xf>
    <xf numFmtId="4" fontId="75" fillId="0" borderId="15" xfId="0" applyNumberFormat="1" applyFont="1" applyFill="1" applyBorder="1" applyAlignment="1">
      <alignment vertical="center" wrapText="1"/>
    </xf>
    <xf numFmtId="4" fontId="75" fillId="0" borderId="5" xfId="0" applyNumberFormat="1" applyFont="1" applyFill="1" applyBorder="1" applyAlignment="1" applyProtection="1">
      <alignment vertical="center"/>
      <protection locked="0"/>
    </xf>
    <xf numFmtId="4" fontId="73" fillId="7" borderId="107" xfId="0" applyNumberFormat="1" applyFont="1" applyFill="1" applyBorder="1" applyAlignment="1">
      <alignment vertical="center"/>
    </xf>
    <xf numFmtId="4" fontId="73" fillId="7" borderId="37" xfId="0" applyNumberFormat="1" applyFont="1" applyFill="1" applyBorder="1" applyAlignment="1">
      <alignment vertical="center"/>
    </xf>
    <xf numFmtId="4" fontId="73" fillId="5" borderId="26" xfId="0" applyNumberFormat="1" applyFont="1" applyFill="1" applyBorder="1" applyAlignment="1" applyProtection="1">
      <alignment vertical="center" wrapText="1"/>
      <protection locked="0"/>
    </xf>
    <xf numFmtId="4" fontId="73" fillId="5" borderId="18" xfId="0" applyNumberFormat="1" applyFont="1" applyFill="1" applyBorder="1" applyAlignment="1" applyProtection="1">
      <alignment vertical="center" wrapText="1"/>
      <protection locked="0"/>
    </xf>
    <xf numFmtId="4" fontId="74" fillId="5" borderId="2" xfId="0" applyNumberFormat="1" applyFont="1" applyFill="1" applyBorder="1" applyAlignment="1" applyProtection="1">
      <alignment vertical="center"/>
      <protection locked="0"/>
    </xf>
    <xf numFmtId="4" fontId="74" fillId="5" borderId="3" xfId="0" applyNumberFormat="1" applyFont="1" applyFill="1" applyBorder="1" applyAlignment="1" applyProtection="1">
      <alignment vertical="center"/>
      <protection locked="0"/>
    </xf>
    <xf numFmtId="4" fontId="74" fillId="5" borderId="37" xfId="0" applyNumberFormat="1" applyFont="1" applyFill="1" applyBorder="1" applyAlignment="1" applyProtection="1">
      <alignment vertical="center"/>
      <protection locked="0"/>
    </xf>
    <xf numFmtId="4" fontId="75" fillId="0" borderId="48" xfId="0" applyNumberFormat="1" applyFont="1" applyFill="1" applyBorder="1" applyAlignment="1">
      <alignment vertical="center" wrapText="1"/>
    </xf>
    <xf numFmtId="4" fontId="75" fillId="0" borderId="116" xfId="0" applyNumberFormat="1" applyFont="1" applyFill="1" applyBorder="1" applyAlignment="1">
      <alignment vertical="center"/>
    </xf>
    <xf numFmtId="4" fontId="75" fillId="0" borderId="30" xfId="0" applyNumberFormat="1" applyFont="1" applyFill="1" applyBorder="1" applyAlignment="1">
      <alignment vertical="center"/>
    </xf>
    <xf numFmtId="4" fontId="75" fillId="0" borderId="15" xfId="0" applyNumberFormat="1" applyFont="1" applyFill="1" applyBorder="1" applyAlignment="1">
      <alignment vertical="center"/>
    </xf>
    <xf numFmtId="4" fontId="34" fillId="0" borderId="1" xfId="0" applyNumberFormat="1" applyFont="1" applyBorder="1" applyAlignment="1">
      <alignment wrapText="1"/>
    </xf>
    <xf numFmtId="4" fontId="26" fillId="0" borderId="1" xfId="0" applyNumberFormat="1" applyFont="1" applyBorder="1" applyAlignment="1">
      <alignment vertical="center"/>
    </xf>
    <xf numFmtId="4" fontId="53" fillId="0" borderId="103" xfId="0" applyNumberFormat="1" applyFont="1" applyFill="1" applyBorder="1" applyAlignment="1">
      <alignment vertical="center"/>
    </xf>
    <xf numFmtId="4" fontId="75" fillId="0" borderId="49" xfId="0" applyNumberFormat="1" applyFont="1" applyFill="1" applyBorder="1" applyAlignment="1" applyProtection="1">
      <alignment vertical="center"/>
      <protection locked="0"/>
    </xf>
    <xf numFmtId="4" fontId="75" fillId="0" borderId="42" xfId="0" applyNumberFormat="1" applyFont="1" applyFill="1" applyBorder="1" applyAlignment="1" applyProtection="1">
      <alignment vertical="center"/>
      <protection locked="0"/>
    </xf>
    <xf numFmtId="4" fontId="75" fillId="0" borderId="109" xfId="0" applyNumberFormat="1" applyFont="1" applyFill="1" applyBorder="1" applyAlignment="1" applyProtection="1">
      <alignment vertical="center"/>
      <protection locked="0"/>
    </xf>
    <xf numFmtId="4" fontId="75" fillId="0" borderId="38" xfId="0" applyNumberFormat="1" applyFont="1" applyFill="1" applyBorder="1" applyAlignment="1" applyProtection="1">
      <alignment vertical="center"/>
      <protection locked="0"/>
    </xf>
    <xf numFmtId="0" fontId="0" fillId="0" borderId="15" xfId="0" applyBorder="1" applyAlignment="1">
      <alignment vertical="center" wrapText="1"/>
    </xf>
    <xf numFmtId="1" fontId="53" fillId="0" borderId="96" xfId="0" applyNumberFormat="1" applyFont="1" applyBorder="1" applyAlignment="1">
      <alignment vertical="center" wrapText="1"/>
    </xf>
    <xf numFmtId="1" fontId="53" fillId="0" borderId="94" xfId="0" applyNumberFormat="1" applyFont="1" applyBorder="1" applyAlignment="1">
      <alignment vertical="center" wrapText="1"/>
    </xf>
    <xf numFmtId="4" fontId="2" fillId="0" borderId="1" xfId="0" applyNumberFormat="1" applyFont="1" applyFill="1" applyBorder="1"/>
    <xf numFmtId="4" fontId="41" fillId="0" borderId="40" xfId="1" applyNumberFormat="1" applyFont="1" applyFill="1" applyBorder="1" applyAlignment="1" applyProtection="1">
      <alignment vertical="center"/>
    </xf>
    <xf numFmtId="4" fontId="53" fillId="0" borderId="9" xfId="0" applyNumberFormat="1" applyFont="1" applyFill="1" applyBorder="1" applyAlignment="1" applyProtection="1">
      <alignment vertical="center"/>
      <protection locked="0"/>
    </xf>
    <xf numFmtId="4" fontId="53" fillId="0" borderId="41" xfId="0" applyNumberFormat="1" applyFont="1" applyFill="1" applyBorder="1" applyAlignment="1" applyProtection="1">
      <alignment vertical="center"/>
      <protection locked="0"/>
    </xf>
    <xf numFmtId="49" fontId="52" fillId="0" borderId="38" xfId="0" applyNumberFormat="1" applyFont="1" applyFill="1" applyBorder="1" applyAlignment="1" applyProtection="1">
      <alignment vertical="center"/>
      <protection locked="0"/>
    </xf>
    <xf numFmtId="49" fontId="52" fillId="0" borderId="40" xfId="0" applyNumberFormat="1" applyFont="1" applyFill="1" applyBorder="1" applyAlignment="1" applyProtection="1">
      <alignment vertical="center"/>
      <protection locked="0"/>
    </xf>
    <xf numFmtId="4" fontId="42" fillId="0" borderId="49" xfId="0" applyNumberFormat="1" applyFont="1" applyFill="1" applyBorder="1" applyAlignment="1" applyProtection="1">
      <alignment vertical="center"/>
      <protection locked="0"/>
    </xf>
    <xf numFmtId="4" fontId="76" fillId="0" borderId="97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50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30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38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110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96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95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17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18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22" xfId="0" applyNumberFormat="1" applyFont="1" applyFill="1" applyBorder="1" applyAlignment="1" applyProtection="1">
      <alignment horizontal="right" vertical="center" wrapText="1"/>
      <protection locked="0"/>
    </xf>
  </cellXfs>
  <cellStyles count="6">
    <cellStyle name="Normal 3" xfId="4"/>
    <cellStyle name="Normalny" xfId="0" builtinId="0"/>
    <cellStyle name="Normalny 2" xfId="1"/>
    <cellStyle name="Normalny 3" xfId="5"/>
    <cellStyle name="Normalny_dzielnice termin spr." xfId="3"/>
    <cellStyle name="Walutowy" xfId="2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9"/>
  <sheetViews>
    <sheetView tabSelected="1" zoomScaleNormal="100" workbookViewId="0">
      <selection activeCell="D18" sqref="D18"/>
    </sheetView>
  </sheetViews>
  <sheetFormatPr defaultColWidth="9.140625" defaultRowHeight="12.75"/>
  <cols>
    <col min="1" max="1" width="35.7109375" style="123" customWidth="1"/>
    <col min="2" max="2" width="20.140625" style="123" customWidth="1"/>
    <col min="3" max="3" width="16.28515625" style="124" customWidth="1"/>
    <col min="4" max="4" width="35.7109375" style="124" customWidth="1"/>
    <col min="5" max="5" width="20" style="124" customWidth="1"/>
    <col min="6" max="6" width="16.28515625" style="124" customWidth="1"/>
    <col min="7" max="7" width="9.140625" style="123"/>
    <col min="8" max="8" width="13.85546875" style="123" bestFit="1" customWidth="1"/>
    <col min="9" max="16384" width="9.140625" style="123"/>
  </cols>
  <sheetData>
    <row r="1" spans="1:7">
      <c r="A1" s="122" t="s">
        <v>106</v>
      </c>
      <c r="B1" s="299"/>
    </row>
    <row r="2" spans="1:7" ht="13.5" thickBot="1">
      <c r="E2" s="125"/>
    </row>
    <row r="3" spans="1:7" ht="15.75">
      <c r="A3" s="126" t="s">
        <v>107</v>
      </c>
      <c r="B3" s="127"/>
      <c r="C3" s="265" t="s">
        <v>108</v>
      </c>
      <c r="D3" s="245"/>
      <c r="E3" s="128" t="s">
        <v>1</v>
      </c>
      <c r="F3" s="129"/>
    </row>
    <row r="4" spans="1:7">
      <c r="A4" s="130" t="s">
        <v>109</v>
      </c>
      <c r="B4" s="131"/>
      <c r="C4" s="266" t="s">
        <v>110</v>
      </c>
      <c r="D4" s="246"/>
      <c r="E4" s="132" t="s">
        <v>111</v>
      </c>
      <c r="F4" s="133"/>
    </row>
    <row r="5" spans="1:7">
      <c r="A5" s="134"/>
      <c r="B5" s="135"/>
      <c r="C5" s="267" t="s">
        <v>112</v>
      </c>
      <c r="D5" s="247"/>
      <c r="E5" s="132" t="s">
        <v>3</v>
      </c>
      <c r="F5" s="133"/>
    </row>
    <row r="6" spans="1:7">
      <c r="A6" s="134" t="s">
        <v>198</v>
      </c>
      <c r="B6" s="135"/>
      <c r="C6" s="267" t="s">
        <v>114</v>
      </c>
      <c r="D6" s="247"/>
      <c r="E6" s="132" t="s">
        <v>113</v>
      </c>
      <c r="F6" s="133"/>
    </row>
    <row r="7" spans="1:7">
      <c r="A7" s="240" t="s">
        <v>200</v>
      </c>
      <c r="B7" s="136"/>
      <c r="C7" s="268" t="s">
        <v>105</v>
      </c>
      <c r="D7" s="248"/>
      <c r="E7" s="137"/>
      <c r="F7" s="138"/>
    </row>
    <row r="8" spans="1:7">
      <c r="A8" s="239" t="s">
        <v>199</v>
      </c>
      <c r="B8" s="139"/>
      <c r="C8" s="266" t="s">
        <v>115</v>
      </c>
      <c r="D8" s="246"/>
      <c r="E8" s="140" t="s">
        <v>116</v>
      </c>
      <c r="F8" s="141"/>
    </row>
    <row r="9" spans="1:7" ht="13.5" thickBot="1">
      <c r="A9" s="300" t="s">
        <v>2</v>
      </c>
      <c r="B9" s="298"/>
      <c r="C9" s="269" t="s">
        <v>628</v>
      </c>
      <c r="D9" s="242"/>
      <c r="E9" s="144"/>
      <c r="F9" s="145"/>
    </row>
    <row r="10" spans="1:7" ht="13.5" customHeight="1" thickBot="1">
      <c r="A10" s="146"/>
      <c r="B10" s="147"/>
      <c r="C10" s="142"/>
      <c r="D10" s="142"/>
      <c r="E10" s="142"/>
      <c r="F10" s="143"/>
    </row>
    <row r="11" spans="1:7" s="153" customFormat="1" ht="26.25" thickBot="1">
      <c r="A11" s="148" t="s">
        <v>117</v>
      </c>
      <c r="B11" s="149" t="s">
        <v>118</v>
      </c>
      <c r="C11" s="150" t="s">
        <v>119</v>
      </c>
      <c r="D11" s="151" t="s">
        <v>120</v>
      </c>
      <c r="E11" s="150" t="s">
        <v>118</v>
      </c>
      <c r="F11" s="152" t="s">
        <v>121</v>
      </c>
    </row>
    <row r="12" spans="1:7" s="153" customFormat="1" ht="18.75" customHeight="1">
      <c r="A12" s="154" t="s">
        <v>196</v>
      </c>
      <c r="B12" s="235">
        <f>B13+B14+B24+B25+B29+B30</f>
        <v>592369331.73000014</v>
      </c>
      <c r="C12" s="235">
        <f>C13+C14+C24+C25+C29+C30</f>
        <v>673130644.58999991</v>
      </c>
      <c r="D12" s="155" t="s">
        <v>197</v>
      </c>
      <c r="E12" s="235">
        <f>E13+E14+E17</f>
        <v>560429628.35000002</v>
      </c>
      <c r="F12" s="235">
        <f>F13+F14+F17</f>
        <v>659163436.23000002</v>
      </c>
    </row>
    <row r="13" spans="1:7" s="153" customFormat="1" ht="18" customHeight="1">
      <c r="A13" s="156" t="s">
        <v>122</v>
      </c>
      <c r="B13" s="235">
        <v>0</v>
      </c>
      <c r="C13" s="235">
        <v>0</v>
      </c>
      <c r="D13" s="157" t="s">
        <v>123</v>
      </c>
      <c r="E13" s="235">
        <v>644866441.95000005</v>
      </c>
      <c r="F13" s="235">
        <v>743880937.69000006</v>
      </c>
      <c r="G13" s="222"/>
    </row>
    <row r="14" spans="1:7" s="153" customFormat="1" ht="16.5" customHeight="1">
      <c r="A14" s="158" t="s">
        <v>124</v>
      </c>
      <c r="B14" s="235">
        <f>B15+B22+B23</f>
        <v>553852976.43000007</v>
      </c>
      <c r="C14" s="235">
        <f>C15+C22+C23</f>
        <v>635090034.03999996</v>
      </c>
      <c r="D14" s="159" t="s">
        <v>125</v>
      </c>
      <c r="E14" s="235">
        <v>-84436813.599999994</v>
      </c>
      <c r="F14" s="235">
        <v>-84717501.459999993</v>
      </c>
      <c r="G14" s="222"/>
    </row>
    <row r="15" spans="1:7" s="153" customFormat="1" ht="18" customHeight="1">
      <c r="A15" s="154" t="s">
        <v>126</v>
      </c>
      <c r="B15" s="235">
        <f>B16+B18+B19+B20+B21</f>
        <v>387022810.17000008</v>
      </c>
      <c r="C15" s="235">
        <f>C16+C18+C19+C20+C21</f>
        <v>409237485.77999997</v>
      </c>
      <c r="D15" s="160" t="s">
        <v>127</v>
      </c>
      <c r="E15" s="236">
        <v>0</v>
      </c>
      <c r="F15" s="236">
        <v>0</v>
      </c>
      <c r="G15" s="222"/>
    </row>
    <row r="16" spans="1:7" s="153" customFormat="1" ht="16.5" customHeight="1">
      <c r="A16" s="161" t="s">
        <v>128</v>
      </c>
      <c r="B16" s="236">
        <v>279067816.10000002</v>
      </c>
      <c r="C16" s="236">
        <v>307616494.50999999</v>
      </c>
      <c r="D16" s="162" t="s">
        <v>129</v>
      </c>
      <c r="E16" s="236">
        <v>-84436813.599999994</v>
      </c>
      <c r="F16" s="236">
        <v>-84717501.459999993</v>
      </c>
      <c r="G16" s="222"/>
    </row>
    <row r="17" spans="1:7" s="153" customFormat="1" ht="57" customHeight="1">
      <c r="A17" s="163" t="s">
        <v>180</v>
      </c>
      <c r="B17" s="236">
        <v>4263534.95</v>
      </c>
      <c r="C17" s="236">
        <v>3527996.77</v>
      </c>
      <c r="D17" s="220" t="s">
        <v>203</v>
      </c>
      <c r="E17" s="235">
        <v>0</v>
      </c>
      <c r="F17" s="235">
        <v>0</v>
      </c>
      <c r="G17" s="222"/>
    </row>
    <row r="18" spans="1:7" s="153" customFormat="1" ht="25.5">
      <c r="A18" s="163" t="s">
        <v>130</v>
      </c>
      <c r="B18" s="236">
        <v>106864048.79000001</v>
      </c>
      <c r="C18" s="236">
        <v>100677063.20999999</v>
      </c>
      <c r="D18" s="157" t="s">
        <v>181</v>
      </c>
      <c r="E18" s="235">
        <v>0</v>
      </c>
      <c r="F18" s="235">
        <v>0</v>
      </c>
      <c r="G18" s="222"/>
    </row>
    <row r="19" spans="1:7" s="153" customFormat="1" ht="18" customHeight="1">
      <c r="A19" s="163" t="s">
        <v>131</v>
      </c>
      <c r="B19" s="236">
        <v>592972.81000000006</v>
      </c>
      <c r="C19" s="236">
        <v>590844.93999999994</v>
      </c>
      <c r="D19" s="157" t="s">
        <v>182</v>
      </c>
      <c r="E19" s="235">
        <v>0</v>
      </c>
      <c r="F19" s="235">
        <v>0</v>
      </c>
      <c r="G19" s="222"/>
    </row>
    <row r="20" spans="1:7" s="153" customFormat="1">
      <c r="A20" s="163" t="s">
        <v>132</v>
      </c>
      <c r="B20" s="236">
        <v>0</v>
      </c>
      <c r="C20" s="236">
        <v>0</v>
      </c>
      <c r="D20" s="157" t="s">
        <v>183</v>
      </c>
      <c r="E20" s="235">
        <v>0</v>
      </c>
      <c r="F20" s="235">
        <v>0</v>
      </c>
      <c r="G20" s="222"/>
    </row>
    <row r="21" spans="1:7" s="153" customFormat="1" ht="19.5" customHeight="1">
      <c r="A21" s="164" t="s">
        <v>133</v>
      </c>
      <c r="B21" s="236">
        <v>497972.47</v>
      </c>
      <c r="C21" s="236">
        <v>353083.12</v>
      </c>
      <c r="D21" s="157"/>
      <c r="E21" s="235">
        <v>0</v>
      </c>
      <c r="F21" s="235">
        <v>0</v>
      </c>
    </row>
    <row r="22" spans="1:7" s="153" customFormat="1" ht="25.5">
      <c r="A22" s="156" t="s">
        <v>134</v>
      </c>
      <c r="B22" s="235">
        <v>166830166.25999999</v>
      </c>
      <c r="C22" s="235">
        <v>225852548.25999999</v>
      </c>
      <c r="D22" s="157" t="s">
        <v>184</v>
      </c>
      <c r="E22" s="235">
        <f>SUM(E23+E24+E35+E36)</f>
        <v>44826017.509999998</v>
      </c>
      <c r="F22" s="235">
        <f>SUM(F23+F24+F35+F36)</f>
        <v>29025263.350000001</v>
      </c>
    </row>
    <row r="23" spans="1:7" s="153" customFormat="1" ht="25.5">
      <c r="A23" s="156" t="s">
        <v>135</v>
      </c>
      <c r="B23" s="235">
        <v>0</v>
      </c>
      <c r="C23" s="235">
        <v>0</v>
      </c>
      <c r="D23" s="157" t="s">
        <v>136</v>
      </c>
      <c r="E23" s="235">
        <v>0</v>
      </c>
      <c r="F23" s="235">
        <v>0</v>
      </c>
    </row>
    <row r="24" spans="1:7" s="153" customFormat="1" ht="17.25" customHeight="1">
      <c r="A24" s="156" t="s">
        <v>137</v>
      </c>
      <c r="B24" s="235">
        <v>36669574.479999997</v>
      </c>
      <c r="C24" s="235">
        <v>36967895.18</v>
      </c>
      <c r="D24" s="157" t="s">
        <v>138</v>
      </c>
      <c r="E24" s="235">
        <f>SUM(E25:E32)</f>
        <v>35006598.089999996</v>
      </c>
      <c r="F24" s="235">
        <f>SUM(F25:F32)</f>
        <v>19966308.620000001</v>
      </c>
    </row>
    <row r="25" spans="1:7" s="153" customFormat="1" ht="25.5">
      <c r="A25" s="156" t="s">
        <v>139</v>
      </c>
      <c r="B25" s="235">
        <v>0</v>
      </c>
      <c r="C25" s="235">
        <v>0</v>
      </c>
      <c r="D25" s="165" t="s">
        <v>140</v>
      </c>
      <c r="E25" s="236">
        <v>15155135.6</v>
      </c>
      <c r="F25" s="236">
        <v>352738.15</v>
      </c>
    </row>
    <row r="26" spans="1:7" s="153" customFormat="1" ht="18.75" customHeight="1">
      <c r="A26" s="166" t="s">
        <v>141</v>
      </c>
      <c r="B26" s="236">
        <v>0</v>
      </c>
      <c r="C26" s="236">
        <v>0</v>
      </c>
      <c r="D26" s="167" t="s">
        <v>142</v>
      </c>
      <c r="E26" s="236">
        <v>128423</v>
      </c>
      <c r="F26" s="236">
        <v>153011</v>
      </c>
    </row>
    <row r="27" spans="1:7" s="153" customFormat="1" ht="25.5" customHeight="1">
      <c r="A27" s="166" t="s">
        <v>143</v>
      </c>
      <c r="B27" s="236">
        <v>0</v>
      </c>
      <c r="C27" s="236">
        <v>0</v>
      </c>
      <c r="D27" s="168" t="s">
        <v>144</v>
      </c>
      <c r="E27" s="236">
        <v>856218.77</v>
      </c>
      <c r="F27" s="236">
        <v>957331.79</v>
      </c>
    </row>
    <row r="28" spans="1:7" s="153" customFormat="1" ht="25.5">
      <c r="A28" s="166" t="s">
        <v>145</v>
      </c>
      <c r="B28" s="236">
        <v>0</v>
      </c>
      <c r="C28" s="236">
        <v>0</v>
      </c>
      <c r="D28" s="169" t="s">
        <v>146</v>
      </c>
      <c r="E28" s="236">
        <v>1521773.48</v>
      </c>
      <c r="F28" s="236">
        <v>1624729.04</v>
      </c>
    </row>
    <row r="29" spans="1:7" s="153" customFormat="1" ht="22.5" customHeight="1">
      <c r="A29" s="170" t="s">
        <v>147</v>
      </c>
      <c r="B29" s="235">
        <v>1846780.82</v>
      </c>
      <c r="C29" s="235">
        <v>1072715.3700000001</v>
      </c>
      <c r="D29" s="169" t="s">
        <v>148</v>
      </c>
      <c r="E29" s="236">
        <v>9870871.7300000004</v>
      </c>
      <c r="F29" s="236">
        <v>9810337.8000000007</v>
      </c>
    </row>
    <row r="30" spans="1:7" s="153" customFormat="1" ht="25.5">
      <c r="A30" s="158" t="s">
        <v>149</v>
      </c>
      <c r="B30" s="235">
        <v>0</v>
      </c>
      <c r="C30" s="235">
        <v>0</v>
      </c>
      <c r="D30" s="171" t="s">
        <v>150</v>
      </c>
      <c r="E30" s="236">
        <v>7446253.7699999996</v>
      </c>
      <c r="F30" s="236">
        <v>7042970.5599999996</v>
      </c>
    </row>
    <row r="31" spans="1:7" s="153" customFormat="1" ht="24">
      <c r="A31" s="172" t="s">
        <v>151</v>
      </c>
      <c r="B31" s="235">
        <v>12886314.130000001</v>
      </c>
      <c r="C31" s="235">
        <v>15058054.99</v>
      </c>
      <c r="D31" s="168" t="s">
        <v>152</v>
      </c>
      <c r="E31" s="236">
        <v>27921.74</v>
      </c>
      <c r="F31" s="236">
        <v>25190.28</v>
      </c>
    </row>
    <row r="32" spans="1:7" s="153" customFormat="1" ht="27.75" customHeight="1">
      <c r="A32" s="173" t="s">
        <v>153</v>
      </c>
      <c r="B32" s="235">
        <v>0</v>
      </c>
      <c r="C32" s="235">
        <v>0</v>
      </c>
      <c r="D32" s="221" t="s">
        <v>185</v>
      </c>
      <c r="E32" s="236">
        <v>0</v>
      </c>
      <c r="F32" s="236">
        <v>0</v>
      </c>
    </row>
    <row r="33" spans="1:6" s="153" customFormat="1" ht="30" customHeight="1">
      <c r="A33" s="175" t="s">
        <v>155</v>
      </c>
      <c r="B33" s="236">
        <v>0</v>
      </c>
      <c r="C33" s="236">
        <v>0</v>
      </c>
      <c r="D33" s="178" t="s">
        <v>186</v>
      </c>
      <c r="E33" s="236">
        <v>0</v>
      </c>
      <c r="F33" s="236">
        <v>0</v>
      </c>
    </row>
    <row r="34" spans="1:6" s="153" customFormat="1" ht="18" customHeight="1">
      <c r="A34" s="177" t="s">
        <v>156</v>
      </c>
      <c r="B34" s="236">
        <v>0</v>
      </c>
      <c r="C34" s="236">
        <v>0</v>
      </c>
      <c r="D34" s="178" t="s">
        <v>187</v>
      </c>
      <c r="E34" s="235">
        <v>0</v>
      </c>
      <c r="F34" s="235">
        <v>0</v>
      </c>
    </row>
    <row r="35" spans="1:6" s="153" customFormat="1" ht="29.25" customHeight="1">
      <c r="A35" s="179" t="s">
        <v>157</v>
      </c>
      <c r="B35" s="236">
        <v>0</v>
      </c>
      <c r="C35" s="236">
        <v>0</v>
      </c>
      <c r="D35" s="174" t="s">
        <v>154</v>
      </c>
      <c r="E35" s="235">
        <v>4116654.31</v>
      </c>
      <c r="F35" s="235">
        <v>2768940.33</v>
      </c>
    </row>
    <row r="36" spans="1:6" s="153" customFormat="1" ht="18" customHeight="1">
      <c r="A36" s="180" t="s">
        <v>158</v>
      </c>
      <c r="B36" s="236">
        <v>0</v>
      </c>
      <c r="C36" s="236">
        <v>0</v>
      </c>
      <c r="D36" s="176" t="s">
        <v>188</v>
      </c>
      <c r="E36" s="236">
        <f>SUM(E37)</f>
        <v>5702765.1100000003</v>
      </c>
      <c r="F36" s="236">
        <f>SUM(F37)</f>
        <v>6290014.4000000004</v>
      </c>
    </row>
    <row r="37" spans="1:6" s="153" customFormat="1" ht="18" customHeight="1">
      <c r="A37" s="181" t="s">
        <v>159</v>
      </c>
      <c r="B37" s="235">
        <f>SUM(B38:B42)</f>
        <v>5343385.42</v>
      </c>
      <c r="C37" s="235">
        <f>SUM(C38:C42)</f>
        <v>7883231.2399999993</v>
      </c>
      <c r="D37" s="176" t="s">
        <v>160</v>
      </c>
      <c r="E37" s="236">
        <v>5702765.1100000003</v>
      </c>
      <c r="F37" s="236">
        <v>6290014.4000000004</v>
      </c>
    </row>
    <row r="38" spans="1:6" s="153" customFormat="1" ht="18.75" customHeight="1">
      <c r="A38" s="180" t="s">
        <v>161</v>
      </c>
      <c r="B38" s="236">
        <v>201013.7</v>
      </c>
      <c r="C38" s="236">
        <v>282102.89</v>
      </c>
      <c r="D38" s="176" t="s">
        <v>162</v>
      </c>
      <c r="E38" s="229">
        <v>0</v>
      </c>
      <c r="F38" s="229">
        <v>0</v>
      </c>
    </row>
    <row r="39" spans="1:6" s="153" customFormat="1" ht="18.75" customHeight="1">
      <c r="A39" s="180" t="s">
        <v>163</v>
      </c>
      <c r="B39" s="236">
        <v>12562.18</v>
      </c>
      <c r="C39" s="236">
        <v>35959.67</v>
      </c>
      <c r="D39" s="182"/>
      <c r="E39" s="229"/>
      <c r="F39" s="229"/>
    </row>
    <row r="40" spans="1:6" s="153" customFormat="1" ht="24">
      <c r="A40" s="180" t="s">
        <v>164</v>
      </c>
      <c r="B40" s="236">
        <v>0</v>
      </c>
      <c r="C40" s="236">
        <v>0</v>
      </c>
      <c r="D40" s="182"/>
      <c r="E40" s="229"/>
      <c r="F40" s="229"/>
    </row>
    <row r="41" spans="1:6" s="153" customFormat="1" ht="19.5" customHeight="1">
      <c r="A41" s="180" t="s">
        <v>165</v>
      </c>
      <c r="B41" s="236">
        <v>5129809.54</v>
      </c>
      <c r="C41" s="236">
        <v>7565168.6799999997</v>
      </c>
      <c r="D41" s="182"/>
      <c r="E41" s="229"/>
      <c r="F41" s="229"/>
    </row>
    <row r="42" spans="1:6" s="153" customFormat="1" ht="24">
      <c r="A42" s="180" t="s">
        <v>166</v>
      </c>
      <c r="B42" s="236">
        <v>0</v>
      </c>
      <c r="C42" s="236">
        <v>0</v>
      </c>
      <c r="D42" s="182"/>
      <c r="E42" s="237"/>
      <c r="F42" s="237"/>
    </row>
    <row r="43" spans="1:6" s="153" customFormat="1" ht="18" customHeight="1">
      <c r="A43" s="183" t="s">
        <v>167</v>
      </c>
      <c r="B43" s="235">
        <v>7530839.3899999997</v>
      </c>
      <c r="C43" s="235">
        <v>7161275.4299999997</v>
      </c>
      <c r="D43" s="184"/>
      <c r="E43" s="237"/>
      <c r="F43" s="237"/>
    </row>
    <row r="44" spans="1:6" s="153" customFormat="1" ht="18.75" customHeight="1">
      <c r="A44" s="180" t="s">
        <v>168</v>
      </c>
      <c r="B44" s="236">
        <v>0</v>
      </c>
      <c r="C44" s="236">
        <v>0</v>
      </c>
      <c r="D44" s="185"/>
      <c r="E44" s="237"/>
      <c r="F44" s="237"/>
    </row>
    <row r="45" spans="1:6" s="153" customFormat="1" ht="25.5" customHeight="1">
      <c r="A45" s="180" t="s">
        <v>169</v>
      </c>
      <c r="B45" s="236">
        <v>84585.62</v>
      </c>
      <c r="C45" s="236">
        <v>111113.87</v>
      </c>
      <c r="D45" s="185"/>
      <c r="E45" s="237"/>
      <c r="F45" s="237"/>
    </row>
    <row r="46" spans="1:6" s="153" customFormat="1" ht="25.5" customHeight="1">
      <c r="A46" s="180" t="s">
        <v>170</v>
      </c>
      <c r="B46" s="236">
        <v>0</v>
      </c>
      <c r="C46" s="236">
        <v>0</v>
      </c>
      <c r="D46" s="185"/>
      <c r="E46" s="237"/>
      <c r="F46" s="237"/>
    </row>
    <row r="47" spans="1:6" s="153" customFormat="1" ht="18.75" customHeight="1">
      <c r="A47" s="180" t="s">
        <v>171</v>
      </c>
      <c r="B47" s="229">
        <v>7446253.7699999996</v>
      </c>
      <c r="C47" s="229">
        <v>7050161.5599999996</v>
      </c>
      <c r="D47" s="185"/>
      <c r="E47" s="237"/>
      <c r="F47" s="237"/>
    </row>
    <row r="48" spans="1:6" s="153" customFormat="1" ht="18.75" customHeight="1">
      <c r="A48" s="180" t="s">
        <v>172</v>
      </c>
      <c r="B48" s="236">
        <v>0</v>
      </c>
      <c r="C48" s="236">
        <v>0</v>
      </c>
      <c r="D48" s="185"/>
      <c r="E48" s="237"/>
      <c r="F48" s="237"/>
    </row>
    <row r="49" spans="1:15" s="186" customFormat="1" ht="18.75" customHeight="1">
      <c r="A49" s="180" t="s">
        <v>173</v>
      </c>
      <c r="B49" s="236">
        <v>0</v>
      </c>
      <c r="C49" s="236">
        <v>0</v>
      </c>
      <c r="D49" s="185"/>
      <c r="E49" s="237"/>
      <c r="F49" s="237"/>
    </row>
    <row r="50" spans="1:15" s="186" customFormat="1" ht="18.75" customHeight="1">
      <c r="A50" s="180" t="s">
        <v>174</v>
      </c>
      <c r="B50" s="236">
        <v>0</v>
      </c>
      <c r="C50" s="236">
        <v>0</v>
      </c>
      <c r="D50" s="178"/>
      <c r="E50" s="237"/>
      <c r="F50" s="237"/>
    </row>
    <row r="51" spans="1:15" s="153" customFormat="1" ht="20.25" customHeight="1" thickBot="1">
      <c r="A51" s="181" t="s">
        <v>175</v>
      </c>
      <c r="B51" s="235">
        <v>12089.32</v>
      </c>
      <c r="C51" s="235">
        <v>13548.32</v>
      </c>
      <c r="D51" s="187"/>
      <c r="E51" s="237"/>
      <c r="F51" s="237"/>
    </row>
    <row r="52" spans="1:15" s="153" customFormat="1" ht="26.25" customHeight="1" thickBot="1">
      <c r="A52" s="188" t="s">
        <v>176</v>
      </c>
      <c r="B52" s="235">
        <f>B12+B31</f>
        <v>605255645.86000013</v>
      </c>
      <c r="C52" s="235">
        <f>C12+C31</f>
        <v>688188699.57999992</v>
      </c>
      <c r="D52" s="189" t="s">
        <v>177</v>
      </c>
      <c r="E52" s="235">
        <f>E12+E19+E20+E22</f>
        <v>605255645.86000001</v>
      </c>
      <c r="F52" s="235">
        <f>F12+F19+F20+F22</f>
        <v>688188699.58000004</v>
      </c>
      <c r="H52" s="190"/>
    </row>
    <row r="53" spans="1:15" s="194" customFormat="1" ht="15.75" customHeight="1">
      <c r="A53" s="192"/>
      <c r="B53" s="192"/>
      <c r="C53" s="192"/>
      <c r="D53" s="192"/>
      <c r="E53" s="192"/>
      <c r="F53" s="192"/>
      <c r="G53" s="193"/>
      <c r="H53" s="193"/>
      <c r="I53" s="193"/>
      <c r="J53" s="193"/>
      <c r="K53" s="193"/>
      <c r="L53" s="193"/>
      <c r="M53" s="193"/>
      <c r="N53" s="193"/>
      <c r="O53" s="193"/>
    </row>
    <row r="54" spans="1:15" s="194" customFormat="1" ht="106.5" customHeight="1">
      <c r="A54" s="195"/>
      <c r="B54" s="196"/>
      <c r="C54" s="197">
        <v>45736</v>
      </c>
      <c r="D54" s="198"/>
      <c r="E54" s="195"/>
      <c r="F54" s="195"/>
      <c r="G54" s="193"/>
      <c r="H54" s="193"/>
      <c r="I54" s="193"/>
      <c r="J54" s="193" t="s">
        <v>280</v>
      </c>
      <c r="K54" s="193"/>
      <c r="L54" s="193"/>
      <c r="M54" s="193"/>
      <c r="N54" s="193"/>
      <c r="O54" s="193"/>
    </row>
    <row r="55" spans="1:15" ht="15" customHeight="1">
      <c r="A55" s="199" t="s">
        <v>178</v>
      </c>
      <c r="B55" s="200"/>
      <c r="C55" s="223" t="s">
        <v>189</v>
      </c>
      <c r="D55" s="191"/>
      <c r="E55" s="243" t="s">
        <v>179</v>
      </c>
      <c r="F55" s="244"/>
      <c r="G55" s="201"/>
      <c r="H55" s="201"/>
      <c r="I55" s="201"/>
      <c r="J55" s="201"/>
      <c r="K55" s="201"/>
      <c r="L55" s="201"/>
      <c r="M55" s="201"/>
      <c r="N55" s="201"/>
      <c r="O55" s="201"/>
    </row>
    <row r="56" spans="1:15" ht="15.75" customHeight="1">
      <c r="A56" s="191"/>
      <c r="B56" s="191"/>
      <c r="C56" s="191"/>
      <c r="D56" s="191"/>
      <c r="E56" s="191"/>
      <c r="F56" s="191"/>
      <c r="G56" s="201"/>
      <c r="H56" s="201"/>
      <c r="I56" s="201"/>
      <c r="J56" s="201"/>
      <c r="K56" s="201"/>
      <c r="L56" s="201"/>
      <c r="M56" s="201"/>
      <c r="N56" s="201"/>
      <c r="O56" s="201"/>
    </row>
    <row r="57" spans="1:15" ht="16.5" customHeight="1">
      <c r="A57" s="191"/>
      <c r="B57" s="191"/>
      <c r="C57" s="191"/>
      <c r="D57" s="191"/>
      <c r="E57" s="191"/>
      <c r="F57" s="191"/>
      <c r="G57" s="201"/>
      <c r="H57" s="201"/>
      <c r="I57" s="201"/>
      <c r="J57" s="201"/>
      <c r="K57" s="201"/>
      <c r="L57" s="201"/>
      <c r="M57" s="201"/>
      <c r="N57" s="201"/>
      <c r="O57" s="201"/>
    </row>
    <row r="58" spans="1:15" ht="16.5" customHeight="1">
      <c r="A58" s="191"/>
      <c r="B58" s="191"/>
      <c r="C58" s="191"/>
      <c r="D58" s="191"/>
      <c r="E58" s="191"/>
      <c r="F58" s="191"/>
      <c r="G58" s="201"/>
      <c r="H58" s="201"/>
      <c r="I58" s="201"/>
      <c r="J58" s="201"/>
      <c r="K58" s="201"/>
      <c r="L58" s="201"/>
      <c r="M58" s="201"/>
      <c r="N58" s="201"/>
      <c r="O58" s="201"/>
    </row>
    <row r="59" spans="1:15" ht="25.5" customHeight="1">
      <c r="A59" s="191"/>
      <c r="B59" s="191"/>
      <c r="C59" s="191"/>
      <c r="D59" s="191"/>
      <c r="E59" s="191"/>
      <c r="F59" s="191"/>
      <c r="G59" s="201"/>
      <c r="H59" s="201"/>
      <c r="I59" s="201"/>
      <c r="J59" s="201"/>
      <c r="K59" s="201"/>
      <c r="L59" s="201"/>
      <c r="M59" s="201"/>
      <c r="N59" s="201"/>
      <c r="O59" s="201"/>
    </row>
    <row r="60" spans="1:15">
      <c r="A60" s="191"/>
      <c r="B60" s="191"/>
      <c r="C60" s="191"/>
      <c r="D60" s="191"/>
      <c r="E60" s="191"/>
      <c r="F60" s="191"/>
      <c r="G60" s="201"/>
      <c r="H60" s="201"/>
      <c r="I60" s="201"/>
      <c r="J60" s="201"/>
      <c r="K60" s="201"/>
      <c r="L60" s="201"/>
      <c r="M60" s="201"/>
      <c r="N60" s="201"/>
      <c r="O60" s="201"/>
    </row>
    <row r="61" spans="1:15">
      <c r="A61" s="191"/>
      <c r="B61" s="191"/>
      <c r="C61" s="191"/>
      <c r="D61" s="191"/>
      <c r="E61" s="191"/>
      <c r="F61" s="191"/>
      <c r="G61" s="201"/>
      <c r="H61" s="201"/>
      <c r="I61" s="201"/>
      <c r="J61" s="201"/>
      <c r="K61" s="201"/>
      <c r="L61" s="201"/>
      <c r="M61" s="201"/>
      <c r="N61" s="201"/>
      <c r="O61" s="201"/>
    </row>
    <row r="62" spans="1:15">
      <c r="A62" s="191"/>
      <c r="B62" s="191"/>
      <c r="C62" s="191"/>
      <c r="D62" s="191"/>
      <c r="E62" s="191"/>
      <c r="F62" s="191"/>
      <c r="G62" s="201"/>
      <c r="H62" s="201"/>
      <c r="I62" s="201"/>
      <c r="J62" s="201"/>
      <c r="K62" s="201"/>
      <c r="L62" s="201"/>
      <c r="M62" s="201"/>
      <c r="N62" s="201"/>
      <c r="O62" s="201"/>
    </row>
    <row r="63" spans="1:15">
      <c r="A63" s="191"/>
      <c r="B63" s="191"/>
      <c r="C63" s="191"/>
      <c r="D63" s="191"/>
      <c r="E63" s="191"/>
      <c r="F63" s="191"/>
      <c r="G63" s="201"/>
      <c r="H63" s="201"/>
      <c r="I63" s="201"/>
      <c r="J63" s="201"/>
      <c r="K63" s="201"/>
      <c r="L63" s="201"/>
      <c r="M63" s="201"/>
      <c r="N63" s="201"/>
      <c r="O63" s="201"/>
    </row>
    <row r="64" spans="1:15">
      <c r="A64" s="202"/>
      <c r="B64" s="202"/>
      <c r="C64" s="202"/>
      <c r="D64" s="202"/>
      <c r="E64" s="202"/>
      <c r="F64" s="202"/>
      <c r="G64" s="201"/>
      <c r="H64" s="201"/>
      <c r="I64" s="201"/>
      <c r="J64" s="201"/>
      <c r="K64" s="201"/>
      <c r="L64" s="201"/>
      <c r="M64" s="201"/>
      <c r="N64" s="201"/>
      <c r="O64" s="201"/>
    </row>
    <row r="65" spans="1:15">
      <c r="A65" s="202"/>
      <c r="B65" s="202"/>
      <c r="C65" s="202"/>
      <c r="D65" s="202"/>
      <c r="E65" s="202"/>
      <c r="F65" s="202"/>
      <c r="G65" s="201"/>
      <c r="H65" s="201"/>
      <c r="I65" s="201"/>
      <c r="J65" s="201"/>
      <c r="K65" s="201"/>
      <c r="L65" s="201"/>
      <c r="M65" s="201"/>
      <c r="N65" s="201"/>
      <c r="O65" s="201"/>
    </row>
    <row r="66" spans="1:15">
      <c r="A66" s="191"/>
      <c r="B66" s="191"/>
      <c r="C66" s="191"/>
      <c r="D66" s="191"/>
      <c r="E66" s="191"/>
      <c r="F66" s="191"/>
    </row>
    <row r="67" spans="1:15">
      <c r="A67" s="191"/>
      <c r="B67" s="191"/>
      <c r="C67" s="191"/>
      <c r="D67" s="191"/>
      <c r="E67" s="191"/>
      <c r="F67" s="191"/>
    </row>
    <row r="68" spans="1:15">
      <c r="A68" s="191"/>
      <c r="B68" s="191"/>
      <c r="C68" s="191"/>
      <c r="D68" s="191"/>
      <c r="E68" s="191"/>
      <c r="F68" s="191"/>
    </row>
    <row r="69" spans="1:15">
      <c r="A69" s="191"/>
      <c r="B69" s="191"/>
      <c r="C69" s="191"/>
      <c r="D69" s="191"/>
      <c r="E69" s="191"/>
      <c r="F69" s="191"/>
    </row>
    <row r="70" spans="1:15">
      <c r="A70" s="191"/>
      <c r="B70" s="191"/>
      <c r="C70" s="191"/>
      <c r="D70" s="191"/>
      <c r="E70" s="191"/>
      <c r="F70" s="191"/>
    </row>
    <row r="71" spans="1:15">
      <c r="A71" s="191"/>
      <c r="B71" s="191"/>
      <c r="C71" s="191"/>
      <c r="D71" s="191"/>
      <c r="E71" s="191"/>
      <c r="F71" s="191"/>
      <c r="I71" s="203"/>
    </row>
    <row r="72" spans="1:15">
      <c r="A72" s="191"/>
      <c r="B72" s="191"/>
      <c r="C72" s="191"/>
      <c r="D72" s="191"/>
      <c r="E72" s="191"/>
      <c r="F72" s="191"/>
      <c r="I72" s="203"/>
    </row>
    <row r="73" spans="1:15">
      <c r="A73" s="191"/>
      <c r="B73" s="191"/>
      <c r="C73" s="191"/>
      <c r="D73" s="191"/>
      <c r="E73" s="191"/>
      <c r="F73" s="191"/>
      <c r="I73" s="203"/>
    </row>
    <row r="74" spans="1:15">
      <c r="A74" s="191"/>
      <c r="B74" s="191"/>
      <c r="C74" s="191"/>
      <c r="D74" s="191"/>
      <c r="E74" s="191"/>
      <c r="F74" s="191"/>
      <c r="I74" s="203"/>
    </row>
    <row r="75" spans="1:15">
      <c r="A75" s="191"/>
      <c r="B75" s="191"/>
      <c r="C75" s="191"/>
      <c r="D75" s="191"/>
      <c r="E75" s="191"/>
      <c r="F75" s="191"/>
      <c r="I75" s="203"/>
    </row>
    <row r="76" spans="1:15">
      <c r="A76" s="191"/>
      <c r="B76" s="191"/>
      <c r="C76" s="191"/>
      <c r="D76" s="191"/>
      <c r="E76" s="191"/>
      <c r="F76" s="191"/>
    </row>
    <row r="77" spans="1:15">
      <c r="A77" s="191"/>
      <c r="B77" s="191"/>
      <c r="C77" s="191"/>
      <c r="D77" s="191"/>
      <c r="E77" s="191"/>
      <c r="F77" s="191"/>
    </row>
    <row r="78" spans="1:15">
      <c r="A78" s="191"/>
      <c r="B78" s="191"/>
      <c r="C78" s="191"/>
      <c r="D78" s="191"/>
      <c r="E78" s="191"/>
      <c r="F78" s="191"/>
    </row>
    <row r="79" spans="1:15">
      <c r="A79" s="191"/>
      <c r="B79" s="191"/>
      <c r="C79" s="191"/>
      <c r="D79" s="191"/>
      <c r="E79" s="191"/>
      <c r="F79" s="191"/>
    </row>
    <row r="80" spans="1:15">
      <c r="A80" s="191"/>
      <c r="B80" s="191"/>
      <c r="C80" s="191"/>
      <c r="D80" s="191"/>
      <c r="E80" s="191"/>
      <c r="F80" s="191"/>
    </row>
    <row r="81" spans="1:6">
      <c r="A81" s="191"/>
      <c r="B81" s="191"/>
      <c r="C81" s="191"/>
      <c r="D81" s="191"/>
      <c r="E81" s="191"/>
      <c r="F81" s="191"/>
    </row>
    <row r="82" spans="1:6">
      <c r="A82" s="191"/>
      <c r="B82" s="191"/>
      <c r="C82" s="191"/>
      <c r="D82" s="191"/>
      <c r="E82" s="191"/>
      <c r="F82" s="191"/>
    </row>
    <row r="83" spans="1:6">
      <c r="A83" s="191"/>
      <c r="B83" s="191"/>
      <c r="C83" s="191"/>
      <c r="D83" s="191"/>
      <c r="E83" s="191"/>
      <c r="F83" s="191"/>
    </row>
    <row r="84" spans="1:6">
      <c r="A84" s="191"/>
      <c r="B84" s="191"/>
      <c r="C84" s="191"/>
      <c r="D84" s="191"/>
      <c r="E84" s="191"/>
      <c r="F84" s="191"/>
    </row>
    <row r="85" spans="1:6">
      <c r="A85" s="191"/>
      <c r="B85" s="191"/>
      <c r="C85" s="191"/>
      <c r="D85" s="191"/>
      <c r="E85" s="191"/>
      <c r="F85" s="191"/>
    </row>
    <row r="86" spans="1:6">
      <c r="A86" s="191"/>
      <c r="B86" s="191"/>
      <c r="C86" s="191"/>
      <c r="D86" s="191"/>
      <c r="E86" s="191"/>
      <c r="F86" s="191"/>
    </row>
    <row r="87" spans="1:6">
      <c r="A87" s="191"/>
      <c r="B87" s="191"/>
      <c r="C87" s="191"/>
      <c r="D87" s="191"/>
      <c r="E87" s="191"/>
      <c r="F87" s="191"/>
    </row>
    <row r="88" spans="1:6">
      <c r="A88" s="191"/>
      <c r="B88" s="191"/>
      <c r="C88" s="191"/>
      <c r="D88" s="191"/>
      <c r="E88" s="191"/>
      <c r="F88" s="191"/>
    </row>
    <row r="89" spans="1:6">
      <c r="A89" s="191"/>
      <c r="B89" s="191"/>
      <c r="C89" s="191"/>
      <c r="D89" s="191"/>
      <c r="E89" s="191"/>
      <c r="F89" s="191"/>
    </row>
    <row r="90" spans="1:6">
      <c r="A90" s="191"/>
      <c r="B90" s="191"/>
      <c r="C90" s="191"/>
      <c r="D90" s="191"/>
      <c r="E90" s="191"/>
      <c r="F90" s="191"/>
    </row>
    <row r="91" spans="1:6">
      <c r="A91" s="191"/>
      <c r="B91" s="191"/>
      <c r="C91" s="191"/>
      <c r="D91" s="191"/>
      <c r="E91" s="191"/>
      <c r="F91" s="191"/>
    </row>
    <row r="92" spans="1:6">
      <c r="A92" s="191"/>
      <c r="B92" s="191"/>
      <c r="C92" s="191"/>
      <c r="D92" s="191"/>
      <c r="E92" s="191"/>
      <c r="F92" s="191"/>
    </row>
    <row r="93" spans="1:6">
      <c r="A93" s="191"/>
      <c r="B93" s="191"/>
      <c r="C93" s="191"/>
      <c r="D93" s="191"/>
      <c r="E93" s="191"/>
      <c r="F93" s="191"/>
    </row>
    <row r="94" spans="1:6">
      <c r="A94" s="191"/>
      <c r="B94" s="191"/>
      <c r="C94" s="191"/>
      <c r="D94" s="191"/>
      <c r="E94" s="191"/>
      <c r="F94" s="191"/>
    </row>
    <row r="95" spans="1:6">
      <c r="A95" s="191"/>
      <c r="B95" s="191"/>
      <c r="C95" s="191"/>
      <c r="D95" s="191"/>
      <c r="E95" s="191"/>
      <c r="F95" s="191"/>
    </row>
    <row r="96" spans="1:6">
      <c r="A96" s="191"/>
      <c r="B96" s="191"/>
      <c r="C96" s="191"/>
      <c r="D96" s="191"/>
      <c r="E96" s="191"/>
      <c r="F96" s="191"/>
    </row>
    <row r="97" spans="1:6">
      <c r="A97" s="191"/>
      <c r="B97" s="191"/>
      <c r="C97" s="191"/>
      <c r="D97" s="191"/>
      <c r="E97" s="191"/>
      <c r="F97" s="191"/>
    </row>
    <row r="98" spans="1:6">
      <c r="A98" s="191"/>
      <c r="B98" s="191"/>
      <c r="C98" s="191"/>
      <c r="D98" s="191"/>
      <c r="E98" s="191"/>
      <c r="F98" s="191"/>
    </row>
    <row r="99" spans="1:6">
      <c r="A99" s="191"/>
      <c r="B99" s="191"/>
      <c r="C99" s="191"/>
      <c r="D99" s="191"/>
      <c r="E99" s="191"/>
      <c r="F99" s="191"/>
    </row>
    <row r="100" spans="1:6">
      <c r="A100" s="191"/>
      <c r="B100" s="191"/>
      <c r="C100" s="191"/>
      <c r="D100" s="191"/>
      <c r="E100" s="191"/>
      <c r="F100" s="191"/>
    </row>
    <row r="101" spans="1:6">
      <c r="A101" s="191"/>
      <c r="B101" s="191"/>
      <c r="C101" s="191"/>
      <c r="D101" s="191"/>
      <c r="E101" s="191"/>
      <c r="F101" s="191"/>
    </row>
    <row r="102" spans="1:6">
      <c r="A102" s="191"/>
      <c r="B102" s="191"/>
      <c r="C102" s="191"/>
      <c r="D102" s="191"/>
      <c r="E102" s="191"/>
      <c r="F102" s="191"/>
    </row>
    <row r="103" spans="1:6">
      <c r="A103" s="191"/>
      <c r="B103" s="191"/>
      <c r="C103" s="191"/>
      <c r="D103" s="191"/>
      <c r="E103" s="191"/>
      <c r="F103" s="191"/>
    </row>
    <row r="104" spans="1:6">
      <c r="A104" s="191"/>
      <c r="B104" s="191"/>
      <c r="C104" s="191"/>
      <c r="D104" s="191"/>
      <c r="E104" s="191"/>
      <c r="F104" s="191"/>
    </row>
    <row r="105" spans="1:6">
      <c r="A105" s="191"/>
      <c r="B105" s="191"/>
      <c r="C105" s="191"/>
      <c r="D105" s="191"/>
      <c r="E105" s="191"/>
      <c r="F105" s="191"/>
    </row>
    <row r="106" spans="1:6">
      <c r="A106" s="191"/>
      <c r="B106" s="191"/>
      <c r="C106" s="191"/>
      <c r="D106" s="191"/>
      <c r="E106" s="191"/>
      <c r="F106" s="191"/>
    </row>
    <row r="107" spans="1:6">
      <c r="A107" s="191"/>
      <c r="B107" s="191"/>
      <c r="C107" s="191"/>
      <c r="D107" s="191"/>
      <c r="E107" s="191"/>
      <c r="F107" s="191"/>
    </row>
    <row r="108" spans="1:6">
      <c r="A108" s="191"/>
      <c r="B108" s="191"/>
      <c r="C108" s="191"/>
      <c r="D108" s="191"/>
      <c r="E108" s="191"/>
      <c r="F108" s="191"/>
    </row>
    <row r="109" spans="1:6">
      <c r="A109" s="191"/>
      <c r="B109" s="191"/>
      <c r="C109" s="191"/>
      <c r="D109" s="191"/>
      <c r="E109" s="191"/>
      <c r="F109" s="191"/>
    </row>
    <row r="110" spans="1:6">
      <c r="A110" s="191"/>
      <c r="B110" s="191"/>
      <c r="C110" s="191"/>
      <c r="D110" s="191"/>
      <c r="E110" s="191"/>
      <c r="F110" s="191"/>
    </row>
    <row r="111" spans="1:6">
      <c r="A111" s="191"/>
      <c r="B111" s="191"/>
      <c r="C111" s="191"/>
      <c r="D111" s="191"/>
      <c r="E111" s="191"/>
      <c r="F111" s="191"/>
    </row>
    <row r="112" spans="1:6">
      <c r="A112" s="191"/>
      <c r="B112" s="191"/>
      <c r="C112" s="191"/>
      <c r="D112" s="191"/>
      <c r="E112" s="191"/>
      <c r="F112" s="191"/>
    </row>
    <row r="113" spans="1:6">
      <c r="A113" s="191"/>
      <c r="B113" s="191"/>
      <c r="C113" s="191"/>
      <c r="D113" s="191"/>
      <c r="E113" s="191"/>
      <c r="F113" s="191"/>
    </row>
    <row r="114" spans="1:6">
      <c r="A114" s="191"/>
      <c r="B114" s="191"/>
      <c r="C114" s="191"/>
      <c r="D114" s="191"/>
      <c r="E114" s="191"/>
      <c r="F114" s="191"/>
    </row>
    <row r="115" spans="1:6">
      <c r="A115" s="191"/>
      <c r="B115" s="191"/>
      <c r="C115" s="191"/>
      <c r="D115" s="191"/>
      <c r="E115" s="191"/>
      <c r="F115" s="191"/>
    </row>
    <row r="116" spans="1:6">
      <c r="A116" s="191"/>
      <c r="B116" s="191"/>
      <c r="C116" s="191"/>
      <c r="D116" s="191"/>
      <c r="E116" s="191"/>
      <c r="F116" s="191"/>
    </row>
    <row r="117" spans="1:6">
      <c r="A117" s="191"/>
      <c r="B117" s="191"/>
      <c r="C117" s="191"/>
      <c r="D117" s="191"/>
      <c r="E117" s="191"/>
      <c r="F117" s="191"/>
    </row>
    <row r="118" spans="1:6">
      <c r="A118" s="191"/>
      <c r="B118" s="191"/>
      <c r="C118" s="191"/>
      <c r="D118" s="191"/>
      <c r="E118" s="191"/>
      <c r="F118" s="191"/>
    </row>
    <row r="119" spans="1:6">
      <c r="A119" s="191"/>
      <c r="B119" s="191"/>
      <c r="C119" s="191"/>
      <c r="D119" s="191"/>
      <c r="E119" s="191"/>
      <c r="F119" s="191"/>
    </row>
    <row r="120" spans="1:6">
      <c r="A120" s="191"/>
      <c r="B120" s="191"/>
      <c r="C120" s="191"/>
      <c r="D120" s="191"/>
      <c r="E120" s="191"/>
      <c r="F120" s="191"/>
    </row>
    <row r="121" spans="1:6">
      <c r="A121" s="191"/>
      <c r="B121" s="191"/>
      <c r="C121" s="191"/>
      <c r="D121" s="191"/>
      <c r="E121" s="191"/>
      <c r="F121" s="191"/>
    </row>
    <row r="122" spans="1:6">
      <c r="A122" s="191"/>
      <c r="B122" s="191"/>
      <c r="C122" s="191"/>
      <c r="D122" s="191"/>
      <c r="E122" s="191"/>
      <c r="F122" s="191"/>
    </row>
    <row r="123" spans="1:6">
      <c r="A123" s="191"/>
      <c r="B123" s="191"/>
      <c r="C123" s="191"/>
      <c r="D123" s="191"/>
      <c r="E123" s="191"/>
      <c r="F123" s="191"/>
    </row>
    <row r="124" spans="1:6">
      <c r="A124" s="191"/>
      <c r="B124" s="191"/>
      <c r="C124" s="191"/>
      <c r="D124" s="191"/>
      <c r="E124" s="191"/>
      <c r="F124" s="191"/>
    </row>
    <row r="125" spans="1:6">
      <c r="A125" s="191"/>
      <c r="B125" s="191"/>
      <c r="C125" s="191"/>
      <c r="D125" s="191"/>
      <c r="E125" s="191"/>
      <c r="F125" s="191"/>
    </row>
    <row r="126" spans="1:6">
      <c r="A126" s="191"/>
      <c r="B126" s="191"/>
      <c r="C126" s="191"/>
      <c r="D126" s="191"/>
      <c r="E126" s="191"/>
      <c r="F126" s="191"/>
    </row>
    <row r="127" spans="1:6">
      <c r="A127" s="191"/>
      <c r="B127" s="191"/>
      <c r="C127" s="191"/>
      <c r="D127" s="191"/>
      <c r="E127" s="191"/>
      <c r="F127" s="191"/>
    </row>
    <row r="128" spans="1:6">
      <c r="A128" s="191"/>
      <c r="B128" s="191"/>
      <c r="C128" s="191"/>
      <c r="D128" s="191"/>
      <c r="E128" s="191"/>
      <c r="F128" s="191"/>
    </row>
    <row r="129" spans="1:6">
      <c r="A129" s="191"/>
      <c r="B129" s="191"/>
      <c r="C129" s="191"/>
      <c r="D129" s="191"/>
      <c r="E129" s="191"/>
      <c r="F129" s="191"/>
    </row>
    <row r="130" spans="1:6">
      <c r="A130" s="191"/>
      <c r="B130" s="191"/>
      <c r="C130" s="191"/>
      <c r="D130" s="191"/>
      <c r="E130" s="191"/>
      <c r="F130" s="191"/>
    </row>
    <row r="131" spans="1:6">
      <c r="A131" s="191"/>
      <c r="B131" s="191"/>
      <c r="C131" s="191"/>
      <c r="D131" s="191"/>
      <c r="E131" s="191"/>
      <c r="F131" s="191"/>
    </row>
    <row r="132" spans="1:6">
      <c r="A132" s="191"/>
      <c r="B132" s="191"/>
      <c r="C132" s="191"/>
      <c r="D132" s="191"/>
      <c r="E132" s="191"/>
      <c r="F132" s="191"/>
    </row>
    <row r="133" spans="1:6">
      <c r="A133" s="191"/>
      <c r="B133" s="191"/>
      <c r="C133" s="191"/>
      <c r="D133" s="191"/>
      <c r="E133" s="191"/>
      <c r="F133" s="191"/>
    </row>
    <row r="134" spans="1:6">
      <c r="A134" s="191"/>
      <c r="B134" s="191"/>
      <c r="C134" s="191"/>
      <c r="D134" s="191"/>
      <c r="E134" s="191"/>
      <c r="F134" s="191"/>
    </row>
    <row r="135" spans="1:6">
      <c r="A135" s="191"/>
      <c r="B135" s="191"/>
      <c r="C135" s="191"/>
      <c r="D135" s="191"/>
      <c r="E135" s="191"/>
      <c r="F135" s="191"/>
    </row>
    <row r="136" spans="1:6">
      <c r="A136" s="191"/>
      <c r="B136" s="191"/>
      <c r="C136" s="191"/>
      <c r="D136" s="191"/>
      <c r="E136" s="191"/>
      <c r="F136" s="191"/>
    </row>
    <row r="137" spans="1:6">
      <c r="A137" s="191"/>
      <c r="B137" s="191"/>
      <c r="C137" s="191"/>
      <c r="D137" s="191"/>
      <c r="E137" s="191"/>
      <c r="F137" s="191"/>
    </row>
    <row r="138" spans="1:6">
      <c r="A138" s="191"/>
      <c r="B138" s="191"/>
      <c r="C138" s="191"/>
      <c r="D138" s="191"/>
      <c r="E138" s="191"/>
      <c r="F138" s="191"/>
    </row>
    <row r="139" spans="1:6">
      <c r="A139" s="191"/>
      <c r="B139" s="191"/>
      <c r="C139" s="191"/>
      <c r="D139" s="191"/>
      <c r="E139" s="191"/>
      <c r="F139" s="191"/>
    </row>
  </sheetData>
  <printOptions horizontalCentered="1"/>
  <pageMargins left="0" right="0" top="0.39370078740157483" bottom="0.19685039370078741" header="0.11811023622047245" footer="0.11811023622047245"/>
  <pageSetup paperSize="9" scale="6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0"/>
  <sheetViews>
    <sheetView workbookViewId="0">
      <selection activeCell="V48" sqref="V48"/>
    </sheetView>
  </sheetViews>
  <sheetFormatPr defaultColWidth="9.140625" defaultRowHeight="12.75"/>
  <cols>
    <col min="1" max="1" width="1.85546875" style="58" customWidth="1"/>
    <col min="2" max="2" width="4.28515625" style="58" customWidth="1"/>
    <col min="3" max="3" width="10.42578125" style="58" customWidth="1"/>
    <col min="4" max="4" width="21.7109375" style="58" customWidth="1"/>
    <col min="5" max="5" width="11.7109375" style="58" bestFit="1" customWidth="1"/>
    <col min="6" max="6" width="8.28515625" style="58" customWidth="1"/>
    <col min="7" max="7" width="2.7109375" style="58" hidden="1" customWidth="1"/>
    <col min="8" max="8" width="0" style="58" hidden="1" customWidth="1"/>
    <col min="9" max="9" width="21.7109375" style="58" customWidth="1"/>
    <col min="10" max="10" width="9.140625" style="58" hidden="1" customWidth="1"/>
    <col min="11" max="11" width="22.85546875" style="58" customWidth="1"/>
    <col min="12" max="12" width="0" style="58" hidden="1" customWidth="1"/>
    <col min="13" max="13" width="15.28515625" style="58" customWidth="1"/>
    <col min="14" max="14" width="9.140625" style="58"/>
    <col min="15" max="16" width="0" style="58" hidden="1" customWidth="1"/>
    <col min="17" max="17" width="11.7109375" style="59" hidden="1" customWidth="1"/>
    <col min="18" max="18" width="0" style="58" hidden="1" customWidth="1"/>
    <col min="19" max="19" width="11.7109375" style="58" hidden="1" customWidth="1"/>
    <col min="20" max="20" width="0" style="58" hidden="1" customWidth="1"/>
    <col min="21" max="16384" width="9.140625" style="58"/>
  </cols>
  <sheetData>
    <row r="1" spans="2:17" ht="13.5" thickBot="1"/>
    <row r="2" spans="2:17">
      <c r="B2" s="256" t="s">
        <v>0</v>
      </c>
      <c r="C2" s="257"/>
      <c r="D2" s="258"/>
      <c r="E2" s="60"/>
      <c r="F2" s="60"/>
      <c r="G2" s="60"/>
      <c r="H2" s="60"/>
      <c r="I2" s="61"/>
      <c r="J2" s="60"/>
      <c r="K2" s="62" t="s">
        <v>1</v>
      </c>
    </row>
    <row r="3" spans="2:17">
      <c r="B3" s="63" t="s">
        <v>198</v>
      </c>
      <c r="C3" s="64"/>
      <c r="D3" s="65"/>
      <c r="E3" s="278" t="s">
        <v>25</v>
      </c>
      <c r="F3" s="276"/>
      <c r="G3" s="276"/>
      <c r="H3" s="276"/>
      <c r="I3" s="277"/>
      <c r="J3" s="64"/>
      <c r="K3" s="66"/>
    </row>
    <row r="4" spans="2:17">
      <c r="B4" s="238" t="s">
        <v>200</v>
      </c>
      <c r="C4" s="64"/>
      <c r="D4" s="65"/>
      <c r="E4" s="278" t="s">
        <v>97</v>
      </c>
      <c r="F4" s="276"/>
      <c r="G4" s="276"/>
      <c r="H4" s="276"/>
      <c r="I4" s="277"/>
      <c r="J4" s="64"/>
      <c r="K4" s="132" t="s">
        <v>111</v>
      </c>
    </row>
    <row r="5" spans="2:17">
      <c r="B5" s="67" t="s">
        <v>199</v>
      </c>
      <c r="C5" s="64"/>
      <c r="D5" s="65"/>
      <c r="E5" s="275" t="s">
        <v>26</v>
      </c>
      <c r="F5" s="276"/>
      <c r="G5" s="276"/>
      <c r="H5" s="276"/>
      <c r="I5" s="277"/>
      <c r="J5" s="64"/>
      <c r="K5" s="132" t="s">
        <v>3</v>
      </c>
    </row>
    <row r="6" spans="2:17">
      <c r="B6" s="67"/>
      <c r="C6" s="64"/>
      <c r="D6" s="65"/>
      <c r="E6" s="278" t="s">
        <v>105</v>
      </c>
      <c r="F6" s="276"/>
      <c r="G6" s="276"/>
      <c r="H6" s="276"/>
      <c r="I6" s="277"/>
      <c r="J6" s="64"/>
      <c r="K6" s="132" t="s">
        <v>113</v>
      </c>
    </row>
    <row r="7" spans="2:17">
      <c r="B7" s="69"/>
      <c r="C7" s="70"/>
      <c r="D7" s="71"/>
      <c r="E7" s="275" t="s">
        <v>26</v>
      </c>
      <c r="F7" s="276"/>
      <c r="G7" s="276"/>
      <c r="H7" s="276"/>
      <c r="I7" s="277"/>
      <c r="J7" s="64"/>
      <c r="K7" s="68"/>
    </row>
    <row r="8" spans="2:17">
      <c r="B8" s="73" t="s">
        <v>2</v>
      </c>
      <c r="C8" s="74"/>
      <c r="D8" s="75"/>
      <c r="E8" s="64"/>
      <c r="F8" s="64"/>
      <c r="G8" s="64"/>
      <c r="H8" s="64"/>
      <c r="I8" s="72"/>
      <c r="J8" s="64"/>
      <c r="K8" s="66"/>
    </row>
    <row r="9" spans="2:17">
      <c r="B9" s="67"/>
      <c r="C9" s="64"/>
      <c r="D9" s="65"/>
      <c r="E9" s="275" t="s">
        <v>629</v>
      </c>
      <c r="F9" s="276"/>
      <c r="G9" s="276"/>
      <c r="H9" s="276"/>
      <c r="I9" s="277"/>
      <c r="J9" s="64"/>
      <c r="K9" s="66"/>
    </row>
    <row r="10" spans="2:17">
      <c r="B10" s="76" t="s">
        <v>201</v>
      </c>
      <c r="C10" s="64"/>
      <c r="D10" s="65"/>
      <c r="E10" s="64"/>
      <c r="F10" s="64"/>
      <c r="G10" s="64"/>
      <c r="H10" s="64"/>
      <c r="I10" s="72"/>
      <c r="J10" s="64"/>
      <c r="K10" s="66"/>
    </row>
    <row r="11" spans="2:17" ht="24.6" customHeight="1" thickBot="1">
      <c r="B11" s="77"/>
      <c r="C11" s="78"/>
      <c r="D11" s="79"/>
      <c r="E11" s="78"/>
      <c r="F11" s="78"/>
      <c r="G11" s="78"/>
      <c r="H11" s="78"/>
      <c r="I11" s="80"/>
      <c r="J11" s="78"/>
      <c r="K11" s="81" t="s">
        <v>8</v>
      </c>
    </row>
    <row r="12" spans="2:17" ht="13.5" thickBot="1">
      <c r="B12" s="77"/>
      <c r="C12" s="78"/>
      <c r="D12" s="80"/>
      <c r="E12" s="82"/>
      <c r="F12" s="78"/>
      <c r="G12" s="78"/>
      <c r="H12" s="78"/>
      <c r="I12" s="80"/>
      <c r="J12" s="78"/>
      <c r="K12" s="83"/>
    </row>
    <row r="13" spans="2:17" s="118" customFormat="1" ht="34.5" customHeight="1" thickBot="1">
      <c r="B13" s="115"/>
      <c r="C13" s="116"/>
      <c r="D13" s="116"/>
      <c r="E13" s="116"/>
      <c r="F13" s="116"/>
      <c r="G13" s="117"/>
      <c r="I13" s="119" t="s">
        <v>7</v>
      </c>
      <c r="J13" s="120"/>
      <c r="K13" s="119" t="s">
        <v>6</v>
      </c>
      <c r="Q13" s="121"/>
    </row>
    <row r="14" spans="2:17">
      <c r="I14" s="84"/>
      <c r="J14" s="85"/>
      <c r="K14" s="84"/>
    </row>
    <row r="15" spans="2:17" ht="13.5" thickBot="1">
      <c r="I15" s="86"/>
      <c r="J15" s="87"/>
      <c r="K15" s="86"/>
    </row>
    <row r="16" spans="2:17" s="93" customFormat="1" ht="20.25" customHeight="1">
      <c r="B16" s="88" t="s">
        <v>27</v>
      </c>
      <c r="C16" s="89" t="s">
        <v>93</v>
      </c>
      <c r="D16" s="89"/>
      <c r="E16" s="89"/>
      <c r="F16" s="89"/>
      <c r="G16" s="90"/>
      <c r="H16" s="91"/>
      <c r="I16" s="92">
        <f>I17+I18+I22</f>
        <v>30264688.780000001</v>
      </c>
      <c r="J16" s="92">
        <f t="shared" ref="J16:K16" si="0">J17+J18+J22</f>
        <v>178302211.40000001</v>
      </c>
      <c r="K16" s="92">
        <f t="shared" si="0"/>
        <v>31366052.609999999</v>
      </c>
      <c r="M16" s="94"/>
      <c r="Q16" s="94"/>
    </row>
    <row r="17" spans="2:17" s="99" customFormat="1" ht="21" customHeight="1">
      <c r="B17" s="95" t="s">
        <v>28</v>
      </c>
      <c r="C17" s="96" t="s">
        <v>82</v>
      </c>
      <c r="D17" s="96"/>
      <c r="E17" s="96"/>
      <c r="F17" s="96"/>
      <c r="G17" s="97"/>
      <c r="H17" s="98"/>
      <c r="I17" s="225">
        <v>28259095.789999999</v>
      </c>
      <c r="J17" s="229">
        <v>30983911</v>
      </c>
      <c r="K17" s="225">
        <v>29205227.449999999</v>
      </c>
      <c r="M17" s="94"/>
      <c r="Q17" s="100"/>
    </row>
    <row r="18" spans="2:17" ht="26.25" customHeight="1">
      <c r="B18" s="69" t="s">
        <v>29</v>
      </c>
      <c r="C18" s="279" t="s">
        <v>205</v>
      </c>
      <c r="D18" s="251"/>
      <c r="E18" s="251"/>
      <c r="F18" s="251"/>
      <c r="G18" s="252"/>
      <c r="H18" s="64"/>
      <c r="I18" s="225">
        <v>7350.17</v>
      </c>
      <c r="J18" s="229">
        <v>0</v>
      </c>
      <c r="K18" s="225">
        <v>1459</v>
      </c>
      <c r="L18" s="58">
        <v>0</v>
      </c>
      <c r="M18" s="94"/>
    </row>
    <row r="19" spans="2:17" ht="20.100000000000001" customHeight="1">
      <c r="B19" s="69" t="s">
        <v>30</v>
      </c>
      <c r="C19" s="70" t="s">
        <v>31</v>
      </c>
      <c r="D19" s="70"/>
      <c r="E19" s="70"/>
      <c r="F19" s="70"/>
      <c r="G19" s="71"/>
      <c r="H19" s="64"/>
      <c r="I19" s="225">
        <v>0</v>
      </c>
      <c r="J19" s="229">
        <v>0</v>
      </c>
      <c r="K19" s="225">
        <v>0</v>
      </c>
      <c r="M19" s="94"/>
    </row>
    <row r="20" spans="2:17" ht="20.100000000000001" customHeight="1">
      <c r="B20" s="69" t="s">
        <v>32</v>
      </c>
      <c r="C20" s="70" t="s">
        <v>33</v>
      </c>
      <c r="D20" s="70"/>
      <c r="E20" s="70"/>
      <c r="F20" s="70"/>
      <c r="G20" s="71"/>
      <c r="H20" s="64"/>
      <c r="I20" s="225">
        <v>0</v>
      </c>
      <c r="J20" s="229">
        <v>0</v>
      </c>
      <c r="K20" s="225">
        <v>0</v>
      </c>
      <c r="M20" s="94"/>
    </row>
    <row r="21" spans="2:17" ht="20.100000000000001" customHeight="1">
      <c r="B21" s="69" t="s">
        <v>34</v>
      </c>
      <c r="C21" s="204" t="s">
        <v>35</v>
      </c>
      <c r="D21" s="204"/>
      <c r="E21" s="204"/>
      <c r="F21" s="204"/>
      <c r="G21" s="205"/>
      <c r="H21" s="206"/>
      <c r="I21" s="226">
        <v>0</v>
      </c>
      <c r="J21" s="229">
        <v>36589237.979999997</v>
      </c>
      <c r="K21" s="226">
        <v>0</v>
      </c>
      <c r="M21" s="94"/>
    </row>
    <row r="22" spans="2:17" ht="20.100000000000001" customHeight="1">
      <c r="B22" s="69" t="s">
        <v>36</v>
      </c>
      <c r="C22" s="204" t="s">
        <v>37</v>
      </c>
      <c r="D22" s="204"/>
      <c r="E22" s="204"/>
      <c r="F22" s="204"/>
      <c r="G22" s="205"/>
      <c r="H22" s="206"/>
      <c r="I22" s="226">
        <v>1998242.82</v>
      </c>
      <c r="J22" s="228">
        <v>147318300.40000001</v>
      </c>
      <c r="K22" s="226">
        <v>2159366.16</v>
      </c>
      <c r="L22" s="58">
        <v>0</v>
      </c>
      <c r="M22" s="94"/>
    </row>
    <row r="23" spans="2:17" s="93" customFormat="1" ht="21.75" customHeight="1">
      <c r="B23" s="101" t="s">
        <v>38</v>
      </c>
      <c r="C23" s="280" t="s">
        <v>39</v>
      </c>
      <c r="D23" s="253"/>
      <c r="E23" s="253"/>
      <c r="F23" s="253"/>
      <c r="G23" s="254"/>
      <c r="H23" s="207"/>
      <c r="I23" s="208">
        <f>I24+I25+I26+I27+I28+I29+I30+I33+I34</f>
        <v>108706534.25</v>
      </c>
      <c r="J23" s="208">
        <f t="shared" ref="J23:K23" si="1">J24+J25+J26+J27+J28+J29+J30+J33+J34</f>
        <v>-9722013.9200000018</v>
      </c>
      <c r="K23" s="208">
        <f t="shared" si="1"/>
        <v>119016601.14</v>
      </c>
      <c r="M23" s="94"/>
      <c r="Q23" s="94"/>
    </row>
    <row r="24" spans="2:17" ht="20.100000000000001" customHeight="1">
      <c r="B24" s="69" t="s">
        <v>28</v>
      </c>
      <c r="C24" s="204" t="s">
        <v>40</v>
      </c>
      <c r="D24" s="204"/>
      <c r="E24" s="204"/>
      <c r="F24" s="204"/>
      <c r="G24" s="205"/>
      <c r="H24" s="206"/>
      <c r="I24" s="226">
        <v>7012315.3499999996</v>
      </c>
      <c r="J24" s="229">
        <v>2572197.02</v>
      </c>
      <c r="K24" s="226">
        <v>6482065.8200000003</v>
      </c>
      <c r="L24" s="58">
        <v>0</v>
      </c>
      <c r="M24" s="94"/>
    </row>
    <row r="25" spans="2:17" ht="20.100000000000001" customHeight="1">
      <c r="B25" s="69" t="s">
        <v>29</v>
      </c>
      <c r="C25" s="204" t="s">
        <v>41</v>
      </c>
      <c r="D25" s="204"/>
      <c r="E25" s="204"/>
      <c r="F25" s="204"/>
      <c r="G25" s="205"/>
      <c r="H25" s="206"/>
      <c r="I25" s="226">
        <v>2999976.03</v>
      </c>
      <c r="J25" s="229">
        <v>23081684.829999998</v>
      </c>
      <c r="K25" s="226">
        <v>3294864.4</v>
      </c>
      <c r="L25" s="58">
        <v>0</v>
      </c>
      <c r="M25" s="94"/>
    </row>
    <row r="26" spans="2:17" ht="20.100000000000001" customHeight="1">
      <c r="B26" s="69" t="s">
        <v>30</v>
      </c>
      <c r="C26" s="204" t="s">
        <v>42</v>
      </c>
      <c r="D26" s="204"/>
      <c r="E26" s="204"/>
      <c r="F26" s="204"/>
      <c r="G26" s="205"/>
      <c r="H26" s="206"/>
      <c r="I26" s="226">
        <v>24976511.07</v>
      </c>
      <c r="J26" s="229">
        <v>508933.91</v>
      </c>
      <c r="K26" s="226">
        <v>27479698.48</v>
      </c>
      <c r="L26" s="58">
        <v>0</v>
      </c>
      <c r="M26" s="94"/>
    </row>
    <row r="27" spans="2:17" ht="20.100000000000001" customHeight="1">
      <c r="B27" s="69" t="s">
        <v>32</v>
      </c>
      <c r="C27" s="204" t="s">
        <v>43</v>
      </c>
      <c r="D27" s="204"/>
      <c r="E27" s="204"/>
      <c r="F27" s="204"/>
      <c r="G27" s="205"/>
      <c r="H27" s="206"/>
      <c r="I27" s="226">
        <v>853202.77</v>
      </c>
      <c r="J27" s="229">
        <v>23931940.190000001</v>
      </c>
      <c r="K27" s="226">
        <v>907321.53</v>
      </c>
      <c r="M27" s="94"/>
    </row>
    <row r="28" spans="2:17" s="99" customFormat="1" ht="20.100000000000001" customHeight="1">
      <c r="B28" s="95" t="s">
        <v>34</v>
      </c>
      <c r="C28" s="214" t="s">
        <v>44</v>
      </c>
      <c r="D28" s="214"/>
      <c r="E28" s="214"/>
      <c r="F28" s="214"/>
      <c r="G28" s="215"/>
      <c r="H28" s="216"/>
      <c r="I28" s="226">
        <v>29761016.579999998</v>
      </c>
      <c r="J28" s="229">
        <v>4146996.8</v>
      </c>
      <c r="K28" s="226">
        <v>34469410.189999998</v>
      </c>
      <c r="M28" s="94"/>
      <c r="Q28" s="100"/>
    </row>
    <row r="29" spans="2:17" s="99" customFormat="1" ht="20.100000000000001" customHeight="1">
      <c r="B29" s="95" t="s">
        <v>36</v>
      </c>
      <c r="C29" s="214" t="s">
        <v>45</v>
      </c>
      <c r="D29" s="214"/>
      <c r="E29" s="214"/>
      <c r="F29" s="214"/>
      <c r="G29" s="215"/>
      <c r="H29" s="216"/>
      <c r="I29" s="226">
        <v>5369979.8099999996</v>
      </c>
      <c r="J29" s="229">
        <v>2310265.35</v>
      </c>
      <c r="K29" s="226">
        <v>6118068.21</v>
      </c>
      <c r="M29" s="94"/>
      <c r="Q29" s="100"/>
    </row>
    <row r="30" spans="2:17" s="99" customFormat="1" ht="20.100000000000001" customHeight="1">
      <c r="B30" s="95" t="s">
        <v>46</v>
      </c>
      <c r="C30" s="214" t="s">
        <v>47</v>
      </c>
      <c r="D30" s="214"/>
      <c r="E30" s="216"/>
      <c r="F30" s="216"/>
      <c r="G30" s="217"/>
      <c r="H30" s="216"/>
      <c r="I30" s="226">
        <v>2074726.92</v>
      </c>
      <c r="J30" s="229">
        <v>0</v>
      </c>
      <c r="K30" s="226">
        <v>1902933.23</v>
      </c>
      <c r="M30" s="94"/>
      <c r="Q30" s="100"/>
    </row>
    <row r="31" spans="2:17" s="99" customFormat="1" ht="20.100000000000001" hidden="1" customHeight="1">
      <c r="B31" s="104"/>
      <c r="C31" s="216"/>
      <c r="D31" s="216"/>
      <c r="E31" s="214"/>
      <c r="F31" s="214"/>
      <c r="G31" s="215"/>
      <c r="H31" s="216"/>
      <c r="I31" s="226"/>
      <c r="J31" s="229">
        <v>84462109.430000007</v>
      </c>
      <c r="K31" s="226"/>
      <c r="M31" s="94"/>
      <c r="Q31" s="100"/>
    </row>
    <row r="32" spans="2:17" s="99" customFormat="1" ht="20.100000000000001" customHeight="1">
      <c r="B32" s="105" t="s">
        <v>48</v>
      </c>
      <c r="C32" s="218" t="s">
        <v>49</v>
      </c>
      <c r="D32" s="218"/>
      <c r="E32" s="218"/>
      <c r="F32" s="218"/>
      <c r="G32" s="219"/>
      <c r="H32" s="216"/>
      <c r="I32" s="226">
        <v>0</v>
      </c>
      <c r="J32" s="229">
        <v>0</v>
      </c>
      <c r="K32" s="226">
        <v>0</v>
      </c>
      <c r="L32" s="99">
        <v>0</v>
      </c>
      <c r="M32" s="94"/>
      <c r="Q32" s="100"/>
    </row>
    <row r="33" spans="2:19" s="99" customFormat="1" ht="20.100000000000001" customHeight="1">
      <c r="B33" s="95" t="s">
        <v>50</v>
      </c>
      <c r="C33" s="214" t="s">
        <v>51</v>
      </c>
      <c r="D33" s="214"/>
      <c r="E33" s="214"/>
      <c r="F33" s="214"/>
      <c r="G33" s="215"/>
      <c r="H33" s="216"/>
      <c r="I33" s="226">
        <v>35658805.719999999</v>
      </c>
      <c r="J33" s="228">
        <v>-79778239.730000004</v>
      </c>
      <c r="K33" s="226">
        <v>38362239.280000001</v>
      </c>
      <c r="M33" s="94"/>
      <c r="Q33" s="100"/>
    </row>
    <row r="34" spans="2:19" s="99" customFormat="1" ht="20.100000000000001" customHeight="1">
      <c r="B34" s="95" t="s">
        <v>52</v>
      </c>
      <c r="C34" s="96" t="s">
        <v>53</v>
      </c>
      <c r="D34" s="96"/>
      <c r="E34" s="96"/>
      <c r="F34" s="96"/>
      <c r="G34" s="97"/>
      <c r="H34" s="98"/>
      <c r="I34" s="225">
        <v>0</v>
      </c>
      <c r="J34" s="228">
        <v>13504207.710000001</v>
      </c>
      <c r="K34" s="225">
        <v>0</v>
      </c>
      <c r="M34" s="94"/>
      <c r="Q34" s="100"/>
    </row>
    <row r="35" spans="2:19" s="93" customFormat="1" ht="22.5" customHeight="1">
      <c r="B35" s="48" t="s">
        <v>54</v>
      </c>
      <c r="C35" s="106" t="s">
        <v>190</v>
      </c>
      <c r="D35" s="106"/>
      <c r="E35" s="106"/>
      <c r="F35" s="106"/>
      <c r="G35" s="107"/>
      <c r="H35" s="102"/>
      <c r="I35" s="228">
        <f>I16-I23</f>
        <v>-78441845.469999999</v>
      </c>
      <c r="J35" s="228">
        <f t="shared" ref="J35:K35" si="2">J16-J23</f>
        <v>188024225.31999999</v>
      </c>
      <c r="K35" s="228">
        <f t="shared" si="2"/>
        <v>-87650548.530000001</v>
      </c>
      <c r="M35" s="94"/>
      <c r="Q35" s="94"/>
    </row>
    <row r="36" spans="2:19" s="93" customFormat="1" ht="21.75" customHeight="1">
      <c r="B36" s="48" t="s">
        <v>55</v>
      </c>
      <c r="C36" s="106" t="s">
        <v>56</v>
      </c>
      <c r="D36" s="106"/>
      <c r="E36" s="106"/>
      <c r="F36" s="106"/>
      <c r="G36" s="107"/>
      <c r="H36" s="102"/>
      <c r="I36" s="103">
        <f>SUM(I37:I39)</f>
        <v>5211440</v>
      </c>
      <c r="J36" s="103">
        <f t="shared" ref="J36:K36" si="3">SUM(J37:J39)</f>
        <v>17304231.23</v>
      </c>
      <c r="K36" s="103">
        <f t="shared" si="3"/>
        <v>13396807.16</v>
      </c>
      <c r="M36" s="94"/>
      <c r="Q36" s="94"/>
    </row>
    <row r="37" spans="2:19" s="99" customFormat="1" ht="20.100000000000001" customHeight="1">
      <c r="B37" s="95" t="s">
        <v>28</v>
      </c>
      <c r="C37" s="96" t="s">
        <v>57</v>
      </c>
      <c r="D37" s="96"/>
      <c r="E37" s="96"/>
      <c r="F37" s="96"/>
      <c r="G37" s="97"/>
      <c r="H37" s="98"/>
      <c r="I37" s="225">
        <v>3404571.77</v>
      </c>
      <c r="J37" s="229">
        <v>8296980.9900000002</v>
      </c>
      <c r="K37" s="225">
        <v>3974479.44</v>
      </c>
      <c r="M37" s="94"/>
      <c r="Q37" s="100"/>
    </row>
    <row r="38" spans="2:19" s="99" customFormat="1" ht="16.5" customHeight="1">
      <c r="B38" s="95" t="s">
        <v>29</v>
      </c>
      <c r="C38" s="96" t="s">
        <v>58</v>
      </c>
      <c r="D38" s="96"/>
      <c r="E38" s="96"/>
      <c r="F38" s="96"/>
      <c r="G38" s="97"/>
      <c r="H38" s="98"/>
      <c r="I38" s="225">
        <v>0</v>
      </c>
      <c r="J38" s="228">
        <v>9007250.2400000002</v>
      </c>
      <c r="K38" s="225">
        <v>0</v>
      </c>
      <c r="M38" s="94"/>
      <c r="Q38" s="100"/>
    </row>
    <row r="39" spans="2:19" s="99" customFormat="1" ht="20.100000000000001" customHeight="1">
      <c r="B39" s="95" t="s">
        <v>30</v>
      </c>
      <c r="C39" s="96" t="s">
        <v>91</v>
      </c>
      <c r="D39" s="96"/>
      <c r="E39" s="96"/>
      <c r="F39" s="96"/>
      <c r="G39" s="97"/>
      <c r="H39" s="98"/>
      <c r="I39" s="225">
        <v>1806868.23</v>
      </c>
      <c r="J39" s="229">
        <v>0</v>
      </c>
      <c r="K39" s="225">
        <v>9422327.7200000007</v>
      </c>
      <c r="M39" s="94"/>
      <c r="P39" s="99" t="s">
        <v>79</v>
      </c>
      <c r="S39" s="100">
        <v>6680241.8799999999</v>
      </c>
    </row>
    <row r="40" spans="2:19" s="93" customFormat="1" ht="24.75" customHeight="1">
      <c r="B40" s="48" t="s">
        <v>59</v>
      </c>
      <c r="C40" s="106" t="s">
        <v>60</v>
      </c>
      <c r="D40" s="106"/>
      <c r="E40" s="106"/>
      <c r="F40" s="106"/>
      <c r="G40" s="107"/>
      <c r="H40" s="102"/>
      <c r="I40" s="103">
        <f>SUM(I41:I42)</f>
        <v>12109291.01</v>
      </c>
      <c r="J40" s="103">
        <f t="shared" ref="J40:K40" si="4">SUM(J41:J42)</f>
        <v>-69450850.270000011</v>
      </c>
      <c r="K40" s="103">
        <f t="shared" si="4"/>
        <v>12583015.66</v>
      </c>
      <c r="M40" s="94"/>
      <c r="Q40" s="94"/>
    </row>
    <row r="41" spans="2:19" s="99" customFormat="1" ht="52.5" customHeight="1">
      <c r="B41" s="95" t="s">
        <v>28</v>
      </c>
      <c r="C41" s="270" t="s">
        <v>204</v>
      </c>
      <c r="D41" s="251"/>
      <c r="E41" s="251"/>
      <c r="F41" s="251"/>
      <c r="G41" s="252"/>
      <c r="H41" s="98"/>
      <c r="I41" s="225">
        <v>0</v>
      </c>
      <c r="J41" s="228">
        <v>-75281282.260000005</v>
      </c>
      <c r="K41" s="225">
        <v>0</v>
      </c>
      <c r="M41" s="94"/>
      <c r="Q41" s="100"/>
    </row>
    <row r="42" spans="2:19" s="99" customFormat="1" ht="21" customHeight="1">
      <c r="B42" s="95" t="s">
        <v>29</v>
      </c>
      <c r="C42" s="96" t="s">
        <v>60</v>
      </c>
      <c r="D42" s="96"/>
      <c r="E42" s="96"/>
      <c r="F42" s="96"/>
      <c r="G42" s="97"/>
      <c r="H42" s="98"/>
      <c r="I42" s="225">
        <v>12109291.01</v>
      </c>
      <c r="J42" s="228">
        <v>5830431.9900000002</v>
      </c>
      <c r="K42" s="225">
        <v>12583015.66</v>
      </c>
      <c r="M42" s="94"/>
      <c r="Q42" s="100"/>
    </row>
    <row r="43" spans="2:19" s="93" customFormat="1" ht="23.25" customHeight="1">
      <c r="B43" s="48" t="s">
        <v>61</v>
      </c>
      <c r="C43" s="106" t="s">
        <v>62</v>
      </c>
      <c r="D43" s="106"/>
      <c r="E43" s="106"/>
      <c r="F43" s="106"/>
      <c r="G43" s="107"/>
      <c r="H43" s="102"/>
      <c r="I43" s="103">
        <f>I35+I36-I40</f>
        <v>-85339696.480000004</v>
      </c>
      <c r="J43" s="103">
        <f t="shared" ref="J43:K43" si="5">J35+J36-J40</f>
        <v>274779306.81999999</v>
      </c>
      <c r="K43" s="103">
        <f t="shared" si="5"/>
        <v>-86836757.030000001</v>
      </c>
      <c r="M43" s="94"/>
      <c r="Q43" s="94"/>
    </row>
    <row r="44" spans="2:19" s="93" customFormat="1" ht="21" customHeight="1">
      <c r="B44" s="48" t="s">
        <v>63</v>
      </c>
      <c r="C44" s="106" t="s">
        <v>83</v>
      </c>
      <c r="D44" s="106"/>
      <c r="E44" s="106"/>
      <c r="F44" s="106"/>
      <c r="G44" s="107"/>
      <c r="H44" s="102"/>
      <c r="I44" s="103">
        <f>SUM(I45:I47)</f>
        <v>8235054.2800000003</v>
      </c>
      <c r="J44" s="103">
        <f t="shared" ref="J44:K44" si="6">SUM(J45:J47)</f>
        <v>10612827.949999999</v>
      </c>
      <c r="K44" s="103">
        <f t="shared" si="6"/>
        <v>8584158.2699999996</v>
      </c>
      <c r="M44" s="94"/>
      <c r="Q44" s="94"/>
    </row>
    <row r="45" spans="2:19" s="99" customFormat="1" ht="15.75" customHeight="1">
      <c r="B45" s="95" t="s">
        <v>28</v>
      </c>
      <c r="C45" s="96" t="s">
        <v>64</v>
      </c>
      <c r="D45" s="96"/>
      <c r="E45" s="96"/>
      <c r="F45" s="96"/>
      <c r="G45" s="97"/>
      <c r="H45" s="98"/>
      <c r="I45" s="225">
        <v>0</v>
      </c>
      <c r="J45" s="229">
        <v>4489468.62</v>
      </c>
      <c r="K45" s="225">
        <v>0</v>
      </c>
      <c r="M45" s="94"/>
      <c r="Q45" s="100"/>
    </row>
    <row r="46" spans="2:19" s="99" customFormat="1" ht="16.5" customHeight="1">
      <c r="B46" s="95" t="s">
        <v>29</v>
      </c>
      <c r="C46" s="96" t="s">
        <v>65</v>
      </c>
      <c r="D46" s="96"/>
      <c r="E46" s="96"/>
      <c r="F46" s="96"/>
      <c r="G46" s="97"/>
      <c r="H46" s="98"/>
      <c r="I46" s="225">
        <v>7881323.0300000003</v>
      </c>
      <c r="J46" s="228">
        <v>6062752.96</v>
      </c>
      <c r="K46" s="225">
        <v>8208537.0300000003</v>
      </c>
      <c r="M46" s="94"/>
      <c r="Q46" s="100"/>
    </row>
    <row r="47" spans="2:19" s="99" customFormat="1" ht="15.75" customHeight="1">
      <c r="B47" s="95" t="s">
        <v>30</v>
      </c>
      <c r="C47" s="96" t="s">
        <v>66</v>
      </c>
      <c r="D47" s="96"/>
      <c r="E47" s="96"/>
      <c r="F47" s="96"/>
      <c r="G47" s="97"/>
      <c r="H47" s="98"/>
      <c r="I47" s="225">
        <v>353731.25</v>
      </c>
      <c r="J47" s="229">
        <v>60606.37</v>
      </c>
      <c r="K47" s="225">
        <v>375621.24</v>
      </c>
      <c r="M47" s="94"/>
      <c r="Q47" s="100"/>
    </row>
    <row r="48" spans="2:19" s="93" customFormat="1" ht="21.75" customHeight="1">
      <c r="B48" s="48" t="s">
        <v>67</v>
      </c>
      <c r="C48" s="106" t="s">
        <v>68</v>
      </c>
      <c r="D48" s="106"/>
      <c r="E48" s="106"/>
      <c r="F48" s="106"/>
      <c r="G48" s="107"/>
      <c r="H48" s="102"/>
      <c r="I48" s="103">
        <f>SUM(I49:I50)</f>
        <v>7332171.4000000004</v>
      </c>
      <c r="J48" s="103">
        <f t="shared" ref="J48:K48" si="7">SUM(J49:J50)</f>
        <v>-75513603.230000004</v>
      </c>
      <c r="K48" s="103">
        <f t="shared" si="7"/>
        <v>6464902.7000000002</v>
      </c>
      <c r="M48" s="94"/>
      <c r="Q48" s="94"/>
    </row>
    <row r="49" spans="2:17" s="99" customFormat="1" ht="14.25" customHeight="1">
      <c r="B49" s="95" t="s">
        <v>28</v>
      </c>
      <c r="C49" s="96" t="s">
        <v>65</v>
      </c>
      <c r="D49" s="96"/>
      <c r="E49" s="96"/>
      <c r="F49" s="96"/>
      <c r="G49" s="97"/>
      <c r="H49" s="98"/>
      <c r="I49" s="225">
        <v>82791.710000000006</v>
      </c>
      <c r="J49" s="228">
        <v>-75513603.230000004</v>
      </c>
      <c r="K49" s="225">
        <v>4574.66</v>
      </c>
      <c r="M49" s="94"/>
      <c r="Q49" s="100"/>
    </row>
    <row r="50" spans="2:17" s="99" customFormat="1" ht="14.25" customHeight="1">
      <c r="B50" s="95" t="s">
        <v>29</v>
      </c>
      <c r="C50" s="96" t="s">
        <v>66</v>
      </c>
      <c r="D50" s="96"/>
      <c r="E50" s="96"/>
      <c r="F50" s="96"/>
      <c r="G50" s="97"/>
      <c r="H50" s="98"/>
      <c r="I50" s="225">
        <v>7249379.6900000004</v>
      </c>
      <c r="J50" s="228">
        <v>0</v>
      </c>
      <c r="K50" s="225">
        <v>6460328.04</v>
      </c>
      <c r="M50" s="94"/>
      <c r="Q50" s="100"/>
    </row>
    <row r="51" spans="2:17" s="93" customFormat="1" ht="18.75" hidden="1" customHeight="1">
      <c r="B51" s="48" t="s">
        <v>28</v>
      </c>
      <c r="C51" s="106" t="s">
        <v>70</v>
      </c>
      <c r="D51" s="106"/>
      <c r="E51" s="106"/>
      <c r="F51" s="106"/>
      <c r="G51" s="107"/>
      <c r="H51" s="102"/>
      <c r="I51" s="103">
        <f>I43+I44-I48</f>
        <v>-84436813.600000009</v>
      </c>
      <c r="J51" s="103">
        <f t="shared" ref="J51:K51" si="8">J43+J44-J48</f>
        <v>360905738</v>
      </c>
      <c r="K51" s="103">
        <f t="shared" si="8"/>
        <v>-84717501.460000008</v>
      </c>
      <c r="M51" s="94"/>
      <c r="Q51" s="94"/>
    </row>
    <row r="52" spans="2:17" s="93" customFormat="1" ht="18.75" hidden="1" customHeight="1">
      <c r="B52" s="48" t="s">
        <v>69</v>
      </c>
      <c r="C52" s="106" t="s">
        <v>71</v>
      </c>
      <c r="D52" s="106"/>
      <c r="E52" s="106"/>
      <c r="F52" s="106"/>
      <c r="G52" s="107"/>
      <c r="H52" s="102"/>
      <c r="I52" s="103">
        <f>I53-I54</f>
        <v>0</v>
      </c>
      <c r="J52" s="103">
        <f t="shared" ref="J52:K52" si="9">J53-J54</f>
        <v>0</v>
      </c>
      <c r="K52" s="103">
        <f t="shared" si="9"/>
        <v>0</v>
      </c>
      <c r="M52" s="94"/>
      <c r="Q52" s="94"/>
    </row>
    <row r="53" spans="2:17" s="99" customFormat="1" ht="20.25" hidden="1" customHeight="1">
      <c r="B53" s="95" t="s">
        <v>28</v>
      </c>
      <c r="C53" s="96" t="s">
        <v>72</v>
      </c>
      <c r="D53" s="96"/>
      <c r="E53" s="96"/>
      <c r="F53" s="96"/>
      <c r="G53" s="97"/>
      <c r="H53" s="98"/>
      <c r="I53" s="225">
        <v>0</v>
      </c>
      <c r="J53" s="227"/>
      <c r="K53" s="225">
        <v>0</v>
      </c>
      <c r="M53" s="94"/>
      <c r="Q53" s="100"/>
    </row>
    <row r="54" spans="2:17" s="99" customFormat="1" ht="24" hidden="1" customHeight="1">
      <c r="B54" s="95" t="s">
        <v>29</v>
      </c>
      <c r="C54" s="96" t="s">
        <v>73</v>
      </c>
      <c r="D54" s="96"/>
      <c r="E54" s="96"/>
      <c r="F54" s="96"/>
      <c r="G54" s="97"/>
      <c r="H54" s="98"/>
      <c r="I54" s="225">
        <v>0</v>
      </c>
      <c r="J54" s="227"/>
      <c r="K54" s="225">
        <v>0</v>
      </c>
      <c r="M54" s="94"/>
      <c r="Q54" s="100"/>
    </row>
    <row r="55" spans="2:17" s="93" customFormat="1" ht="22.5" customHeight="1">
      <c r="B55" s="48" t="s">
        <v>28</v>
      </c>
      <c r="C55" s="106" t="s">
        <v>202</v>
      </c>
      <c r="D55" s="106"/>
      <c r="E55" s="106"/>
      <c r="F55" s="106"/>
      <c r="G55" s="107"/>
      <c r="H55" s="102"/>
      <c r="I55" s="103">
        <f>I51+I52</f>
        <v>-84436813.600000009</v>
      </c>
      <c r="J55" s="103">
        <f t="shared" ref="J55:K55" si="10">J51+J52</f>
        <v>360905738</v>
      </c>
      <c r="K55" s="103">
        <f t="shared" si="10"/>
        <v>-84717501.460000008</v>
      </c>
      <c r="M55" s="94"/>
      <c r="Q55" s="94"/>
    </row>
    <row r="56" spans="2:17" s="93" customFormat="1" ht="28.5" customHeight="1">
      <c r="B56" s="48" t="s">
        <v>69</v>
      </c>
      <c r="C56" s="106" t="s">
        <v>76</v>
      </c>
      <c r="D56" s="106"/>
      <c r="E56" s="106"/>
      <c r="F56" s="106"/>
      <c r="G56" s="107"/>
      <c r="H56" s="102"/>
      <c r="I56" s="103">
        <v>0</v>
      </c>
      <c r="J56" s="1090"/>
      <c r="K56" s="103">
        <v>0</v>
      </c>
      <c r="M56" s="94"/>
      <c r="Q56" s="94"/>
    </row>
    <row r="57" spans="2:17" s="93" customFormat="1" ht="29.25" customHeight="1" thickBot="1">
      <c r="B57" s="48" t="s">
        <v>74</v>
      </c>
      <c r="C57" s="255" t="s">
        <v>191</v>
      </c>
      <c r="D57" s="251"/>
      <c r="E57" s="251"/>
      <c r="F57" s="251"/>
      <c r="G57" s="252"/>
      <c r="H57" s="102"/>
      <c r="I57" s="225">
        <v>0</v>
      </c>
      <c r="J57" s="227">
        <v>0</v>
      </c>
      <c r="K57" s="225">
        <v>0</v>
      </c>
      <c r="L57" s="93">
        <v>0</v>
      </c>
      <c r="M57" s="94"/>
      <c r="Q57" s="94"/>
    </row>
    <row r="58" spans="2:17" s="93" customFormat="1" ht="20.100000000000001" hidden="1" customHeight="1">
      <c r="B58" s="63"/>
      <c r="C58" s="102"/>
      <c r="D58" s="102"/>
      <c r="E58" s="102"/>
      <c r="F58" s="102"/>
      <c r="G58" s="108"/>
      <c r="H58" s="102"/>
      <c r="I58" s="109"/>
      <c r="J58" s="110"/>
      <c r="K58" s="109"/>
      <c r="M58" s="94"/>
      <c r="Q58" s="94"/>
    </row>
    <row r="59" spans="2:17" s="93" customFormat="1" ht="24" customHeight="1" thickBot="1">
      <c r="B59" s="209" t="s">
        <v>75</v>
      </c>
      <c r="C59" s="271" t="s">
        <v>192</v>
      </c>
      <c r="D59" s="210"/>
      <c r="E59" s="210"/>
      <c r="F59" s="210"/>
      <c r="G59" s="211"/>
      <c r="H59" s="210"/>
      <c r="I59" s="212">
        <f>I55+I56-I57</f>
        <v>-84436813.600000009</v>
      </c>
      <c r="J59" s="213">
        <v>0</v>
      </c>
      <c r="K59" s="212">
        <f>K55+K56-K57</f>
        <v>-84717501.460000008</v>
      </c>
      <c r="L59" s="93">
        <v>0</v>
      </c>
      <c r="M59" s="94"/>
      <c r="Q59" s="94"/>
    </row>
    <row r="60" spans="2:17" ht="14.25">
      <c r="B60" s="111"/>
      <c r="C60" s="93"/>
      <c r="D60" s="93"/>
      <c r="E60" s="94"/>
    </row>
    <row r="61" spans="2:17"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2:17"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2:17">
      <c r="B63" s="64"/>
      <c r="C63" s="250" t="s">
        <v>78</v>
      </c>
      <c r="D63" s="272"/>
      <c r="E63" s="64"/>
      <c r="F63" s="64"/>
      <c r="G63" s="64"/>
      <c r="H63" s="64"/>
      <c r="I63" s="64"/>
      <c r="J63" s="64"/>
      <c r="K63" s="112" t="s">
        <v>77</v>
      </c>
    </row>
    <row r="64" spans="2:17">
      <c r="B64" s="64"/>
      <c r="C64" s="64"/>
      <c r="D64" s="64"/>
      <c r="E64" s="64"/>
      <c r="F64" s="249" t="s">
        <v>634</v>
      </c>
      <c r="G64" s="250"/>
      <c r="H64" s="250"/>
      <c r="I64" s="250"/>
      <c r="J64" s="64"/>
      <c r="K64" s="64"/>
    </row>
    <row r="65" spans="2:13">
      <c r="B65" s="64"/>
      <c r="C65" s="64"/>
      <c r="D65" s="64"/>
      <c r="E65" s="64"/>
      <c r="F65" s="223" t="s">
        <v>189</v>
      </c>
      <c r="G65" s="64"/>
      <c r="H65" s="64"/>
      <c r="I65" s="64"/>
      <c r="J65" s="64"/>
      <c r="K65" s="64"/>
    </row>
    <row r="66" spans="2:13">
      <c r="B66" s="64"/>
      <c r="C66" s="250" t="s">
        <v>104</v>
      </c>
      <c r="D66" s="250"/>
      <c r="E66" s="64"/>
      <c r="J66" s="64"/>
      <c r="K66" s="64" t="s">
        <v>103</v>
      </c>
    </row>
    <row r="67" spans="2:13">
      <c r="B67" s="64"/>
      <c r="F67" s="273"/>
      <c r="G67" s="274"/>
      <c r="H67" s="274"/>
      <c r="I67" s="274"/>
      <c r="J67" s="64"/>
      <c r="L67" s="113"/>
      <c r="M67" s="113"/>
    </row>
    <row r="68" spans="2:13">
      <c r="B68" s="64"/>
      <c r="C68" s="64"/>
      <c r="M68" s="114"/>
    </row>
    <row r="69" spans="2:13">
      <c r="B69" s="64"/>
      <c r="C69" s="64"/>
    </row>
    <row r="70" spans="2:13">
      <c r="B70" s="64"/>
      <c r="C70" s="64"/>
    </row>
  </sheetData>
  <printOptions horizontalCentered="1"/>
  <pageMargins left="0.19685039370078741" right="0.19685039370078741" top="0.19685039370078741" bottom="0.19685039370078741" header="0.51181102362204722" footer="0.51181102362204722"/>
  <pageSetup paperSize="9" scale="76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1"/>
  <sheetViews>
    <sheetView workbookViewId="0">
      <selection activeCell="N22" sqref="N22"/>
    </sheetView>
  </sheetViews>
  <sheetFormatPr defaultRowHeight="12.75"/>
  <cols>
    <col min="1" max="1" width="1.85546875" customWidth="1"/>
    <col min="2" max="2" width="12.42578125" bestFit="1" customWidth="1"/>
    <col min="4" max="4" width="21.7109375" customWidth="1"/>
    <col min="5" max="5" width="11.7109375" bestFit="1" customWidth="1"/>
    <col min="6" max="6" width="10.140625" customWidth="1"/>
    <col min="7" max="7" width="5.42578125" customWidth="1"/>
    <col min="8" max="8" width="0" hidden="1" customWidth="1"/>
    <col min="9" max="9" width="24.140625" customWidth="1"/>
    <col min="10" max="10" width="9.140625" hidden="1" customWidth="1"/>
    <col min="11" max="11" width="27.5703125" customWidth="1"/>
    <col min="12" max="12" width="0" hidden="1" customWidth="1"/>
    <col min="13" max="13" width="20" customWidth="1"/>
    <col min="17" max="17" width="11.7109375" style="49" bestFit="1" customWidth="1"/>
  </cols>
  <sheetData>
    <row r="1" spans="2:17" ht="13.5" thickBot="1">
      <c r="K1" s="2"/>
    </row>
    <row r="2" spans="2:17">
      <c r="B2" s="262" t="s">
        <v>0</v>
      </c>
      <c r="C2" s="263"/>
      <c r="D2" s="264"/>
      <c r="E2" s="28"/>
      <c r="F2" s="28"/>
      <c r="G2" s="28"/>
      <c r="H2" s="28"/>
      <c r="I2" s="33"/>
      <c r="J2" s="28"/>
      <c r="K2" s="38" t="s">
        <v>1</v>
      </c>
    </row>
    <row r="3" spans="2:17">
      <c r="B3" s="35" t="s">
        <v>198</v>
      </c>
      <c r="C3" s="16"/>
      <c r="D3" s="22"/>
      <c r="E3" s="16"/>
      <c r="F3" s="16"/>
      <c r="G3" s="16"/>
      <c r="H3" s="16"/>
      <c r="I3" s="29"/>
      <c r="J3" s="16"/>
      <c r="K3" s="39"/>
    </row>
    <row r="4" spans="2:17">
      <c r="B4" s="17" t="s">
        <v>200</v>
      </c>
      <c r="C4" s="16"/>
      <c r="D4" s="22"/>
      <c r="E4" s="16"/>
      <c r="F4" s="16"/>
      <c r="G4" s="16"/>
      <c r="H4" s="16"/>
      <c r="I4" s="29"/>
      <c r="J4" s="16"/>
      <c r="K4" s="241" t="s">
        <v>111</v>
      </c>
    </row>
    <row r="5" spans="2:17">
      <c r="B5" s="17" t="s">
        <v>199</v>
      </c>
      <c r="C5" s="16"/>
      <c r="D5" s="22"/>
      <c r="E5" s="289" t="s">
        <v>99</v>
      </c>
      <c r="F5" s="274"/>
      <c r="G5" s="274"/>
      <c r="H5" s="274"/>
      <c r="I5" s="290"/>
      <c r="J5" s="16"/>
      <c r="K5" s="241" t="s">
        <v>3</v>
      </c>
    </row>
    <row r="6" spans="2:17">
      <c r="B6" s="15"/>
      <c r="C6" s="6"/>
      <c r="D6" s="21"/>
      <c r="E6" s="289" t="s">
        <v>98</v>
      </c>
      <c r="F6" s="282"/>
      <c r="G6" s="282"/>
      <c r="H6" s="282"/>
      <c r="I6" s="291"/>
      <c r="J6" s="16"/>
      <c r="K6" s="40" t="s">
        <v>4</v>
      </c>
    </row>
    <row r="7" spans="2:17">
      <c r="B7" s="30" t="s">
        <v>2</v>
      </c>
      <c r="C7" s="31"/>
      <c r="D7" s="37"/>
      <c r="E7" s="16"/>
      <c r="F7" s="16"/>
      <c r="G7" s="16"/>
      <c r="H7" s="16"/>
      <c r="I7" s="29"/>
      <c r="J7" s="16"/>
      <c r="K7" s="241"/>
    </row>
    <row r="8" spans="2:17">
      <c r="B8" s="17"/>
      <c r="C8" s="16"/>
      <c r="D8" s="22"/>
      <c r="E8" s="292" t="s">
        <v>630</v>
      </c>
      <c r="F8" s="274"/>
      <c r="G8" s="274"/>
      <c r="H8" s="274"/>
      <c r="I8" s="290"/>
      <c r="J8" s="16"/>
      <c r="K8" s="40"/>
    </row>
    <row r="9" spans="2:17">
      <c r="B9" s="36" t="s">
        <v>201</v>
      </c>
      <c r="C9" s="16"/>
      <c r="D9" s="22"/>
      <c r="E9" s="16"/>
      <c r="F9" s="16"/>
      <c r="G9" s="16"/>
      <c r="H9" s="16"/>
      <c r="I9" s="29"/>
      <c r="J9" s="16"/>
      <c r="K9" s="39"/>
    </row>
    <row r="10" spans="2:17" ht="13.5" thickBot="1">
      <c r="B10" s="24"/>
      <c r="C10" s="25"/>
      <c r="D10" s="26"/>
      <c r="E10" s="25"/>
      <c r="F10" s="25"/>
      <c r="G10" s="25"/>
      <c r="H10" s="25"/>
      <c r="I10" s="32"/>
      <c r="J10" s="25"/>
      <c r="K10" s="47" t="s">
        <v>8</v>
      </c>
    </row>
    <row r="11" spans="2:17" ht="13.5" hidden="1" thickBot="1">
      <c r="B11" s="24"/>
      <c r="C11" s="25"/>
      <c r="D11" s="32"/>
      <c r="E11" s="34"/>
      <c r="F11" s="25"/>
      <c r="G11" s="25"/>
      <c r="H11" s="25"/>
      <c r="I11" s="32"/>
      <c r="J11" s="25"/>
      <c r="K11" s="41"/>
    </row>
    <row r="12" spans="2:17" ht="26.25" thickBot="1">
      <c r="B12" s="24"/>
      <c r="C12" s="25"/>
      <c r="D12" s="25"/>
      <c r="E12" s="25"/>
      <c r="F12" s="25"/>
      <c r="G12" s="26"/>
      <c r="I12" s="27" t="s">
        <v>7</v>
      </c>
      <c r="J12" s="3"/>
      <c r="K12" s="27" t="s">
        <v>6</v>
      </c>
    </row>
    <row r="13" spans="2:17" ht="13.5" hidden="1" thickBot="1">
      <c r="I13" s="10"/>
      <c r="J13" s="1"/>
      <c r="K13" s="10"/>
    </row>
    <row r="14" spans="2:17" ht="13.5" hidden="1" thickBot="1">
      <c r="I14" s="11"/>
      <c r="J14" s="12"/>
      <c r="K14" s="11"/>
    </row>
    <row r="15" spans="2:17" s="2" customFormat="1" ht="20.100000000000001" customHeight="1">
      <c r="B15" s="42" t="s">
        <v>5</v>
      </c>
      <c r="C15" s="43"/>
      <c r="D15" s="43"/>
      <c r="E15" s="43"/>
      <c r="F15" s="43"/>
      <c r="G15" s="44"/>
      <c r="H15" s="13"/>
      <c r="I15" s="45">
        <v>675194870.25999999</v>
      </c>
      <c r="J15" s="228">
        <v>2940622385</v>
      </c>
      <c r="K15" s="45">
        <f>I39</f>
        <v>644866441.95000005</v>
      </c>
      <c r="M15" s="50"/>
      <c r="Q15" s="50"/>
    </row>
    <row r="16" spans="2:17" s="2" customFormat="1" ht="20.100000000000001" customHeight="1">
      <c r="B16" s="14" t="s">
        <v>92</v>
      </c>
      <c r="C16" s="7"/>
      <c r="D16" s="7"/>
      <c r="E16" s="7"/>
      <c r="F16" s="7"/>
      <c r="G16" s="20"/>
      <c r="H16" s="9"/>
      <c r="I16" s="46">
        <f>SUM(I17:I26)</f>
        <v>318600048.47000003</v>
      </c>
      <c r="J16" s="228">
        <v>344772796.31</v>
      </c>
      <c r="K16" s="46">
        <f>SUM(K17:K26)</f>
        <v>415339316.81999993</v>
      </c>
      <c r="M16" s="50"/>
      <c r="Q16" s="50"/>
    </row>
    <row r="17" spans="2:17" ht="20.100000000000001" customHeight="1">
      <c r="B17" s="15" t="s">
        <v>9</v>
      </c>
      <c r="C17" s="6"/>
      <c r="D17" s="6"/>
      <c r="E17" s="6"/>
      <c r="F17" s="6"/>
      <c r="G17" s="21"/>
      <c r="H17" s="16"/>
      <c r="I17" s="232">
        <v>0</v>
      </c>
      <c r="J17" s="229">
        <v>0</v>
      </c>
      <c r="K17" s="232">
        <v>0</v>
      </c>
      <c r="L17">
        <v>0</v>
      </c>
      <c r="M17" s="50"/>
    </row>
    <row r="18" spans="2:17" ht="20.100000000000001" customHeight="1">
      <c r="B18" s="15" t="s">
        <v>10</v>
      </c>
      <c r="C18" s="6"/>
      <c r="D18" s="6"/>
      <c r="E18" s="6"/>
      <c r="F18" s="6"/>
      <c r="G18" s="21"/>
      <c r="H18" s="16"/>
      <c r="I18" s="232">
        <v>240668173.75</v>
      </c>
      <c r="J18" s="229">
        <v>231464410.63</v>
      </c>
      <c r="K18" s="232">
        <v>296948119.32999998</v>
      </c>
      <c r="M18" s="50"/>
    </row>
    <row r="19" spans="2:17" ht="16.5" customHeight="1">
      <c r="B19" s="293" t="s">
        <v>84</v>
      </c>
      <c r="C19" s="294"/>
      <c r="D19" s="294"/>
      <c r="E19" s="294"/>
      <c r="F19" s="294"/>
      <c r="G19" s="295"/>
      <c r="H19" s="16"/>
      <c r="I19" s="232">
        <v>0</v>
      </c>
      <c r="J19" s="229">
        <v>0</v>
      </c>
      <c r="K19" s="232">
        <v>0</v>
      </c>
      <c r="M19" s="50"/>
    </row>
    <row r="20" spans="2:17" ht="20.100000000000001" customHeight="1">
      <c r="B20" s="15" t="s">
        <v>11</v>
      </c>
      <c r="C20" s="6"/>
      <c r="D20" s="6"/>
      <c r="E20" s="6"/>
      <c r="F20" s="6"/>
      <c r="G20" s="21"/>
      <c r="H20" s="16"/>
      <c r="I20" s="232">
        <v>46378051</v>
      </c>
      <c r="J20" s="229">
        <v>37567901.399999999</v>
      </c>
      <c r="K20" s="232">
        <v>79724831.859999999</v>
      </c>
      <c r="M20" s="50"/>
    </row>
    <row r="21" spans="2:17" ht="20.100000000000001" customHeight="1">
      <c r="B21" s="15" t="s">
        <v>85</v>
      </c>
      <c r="C21" s="6"/>
      <c r="D21" s="6"/>
      <c r="E21" s="6"/>
      <c r="F21" s="6"/>
      <c r="G21" s="21"/>
      <c r="H21" s="16"/>
      <c r="I21" s="232">
        <v>0</v>
      </c>
      <c r="J21" s="229">
        <v>0</v>
      </c>
      <c r="K21" s="232">
        <v>0</v>
      </c>
      <c r="L21">
        <v>0</v>
      </c>
      <c r="M21" s="50"/>
    </row>
    <row r="22" spans="2:17" ht="29.25" customHeight="1">
      <c r="B22" s="297" t="s">
        <v>206</v>
      </c>
      <c r="C22" s="259"/>
      <c r="D22" s="259"/>
      <c r="E22" s="259"/>
      <c r="F22" s="296"/>
      <c r="G22" s="260"/>
      <c r="H22" s="16"/>
      <c r="I22" s="232">
        <v>0</v>
      </c>
      <c r="J22" s="229">
        <v>0</v>
      </c>
      <c r="K22" s="232">
        <v>878247.39</v>
      </c>
      <c r="M22" s="50"/>
    </row>
    <row r="23" spans="2:17" ht="20.100000000000001" customHeight="1">
      <c r="B23" s="15" t="s">
        <v>86</v>
      </c>
      <c r="C23" s="6"/>
      <c r="D23" s="6"/>
      <c r="E23" s="6"/>
      <c r="F23" s="6"/>
      <c r="G23" s="21"/>
      <c r="H23" s="16"/>
      <c r="I23" s="232">
        <v>0</v>
      </c>
      <c r="J23" s="229">
        <v>0</v>
      </c>
      <c r="K23" s="232">
        <v>0</v>
      </c>
      <c r="L23">
        <v>0</v>
      </c>
      <c r="M23" s="50"/>
    </row>
    <row r="24" spans="2:17" ht="20.100000000000001" customHeight="1">
      <c r="B24" s="15" t="s">
        <v>80</v>
      </c>
      <c r="C24" s="6"/>
      <c r="D24" s="6"/>
      <c r="E24" s="6"/>
      <c r="F24" s="6"/>
      <c r="G24" s="21"/>
      <c r="H24" s="16"/>
      <c r="I24" s="232">
        <v>0</v>
      </c>
      <c r="J24" s="229">
        <v>0</v>
      </c>
      <c r="K24" s="232">
        <v>16541.53</v>
      </c>
      <c r="L24">
        <v>0</v>
      </c>
      <c r="M24" s="50"/>
    </row>
    <row r="25" spans="2:17" ht="20.100000000000001" customHeight="1">
      <c r="B25" s="15" t="s">
        <v>12</v>
      </c>
      <c r="C25" s="6"/>
      <c r="D25" s="6"/>
      <c r="E25" s="6"/>
      <c r="F25" s="6"/>
      <c r="G25" s="21"/>
      <c r="H25" s="16"/>
      <c r="I25" s="232">
        <v>0</v>
      </c>
      <c r="J25" s="229">
        <v>0</v>
      </c>
      <c r="K25" s="232">
        <v>0</v>
      </c>
      <c r="L25">
        <v>0</v>
      </c>
      <c r="M25" s="50"/>
    </row>
    <row r="26" spans="2:17" ht="20.100000000000001" customHeight="1">
      <c r="B26" s="15" t="s">
        <v>100</v>
      </c>
      <c r="C26" s="6"/>
      <c r="D26" s="6"/>
      <c r="E26" s="6"/>
      <c r="F26" s="6"/>
      <c r="G26" s="21"/>
      <c r="H26" s="16"/>
      <c r="I26" s="232">
        <v>31553823.719999999</v>
      </c>
      <c r="J26" s="229">
        <v>75740484.280000001</v>
      </c>
      <c r="K26" s="232">
        <v>37771576.710000001</v>
      </c>
      <c r="M26" s="50"/>
    </row>
    <row r="27" spans="2:17" s="2" customFormat="1" ht="20.100000000000001" customHeight="1">
      <c r="B27" s="14" t="s">
        <v>87</v>
      </c>
      <c r="C27" s="7"/>
      <c r="D27" s="7"/>
      <c r="E27" s="7"/>
      <c r="F27" s="7"/>
      <c r="G27" s="20"/>
      <c r="H27" s="9"/>
      <c r="I27" s="46">
        <f>SUM(I28:I38)</f>
        <v>348928476.78000003</v>
      </c>
      <c r="J27" s="228">
        <v>2753753552.1599998</v>
      </c>
      <c r="K27" s="46">
        <f>SUM(K28:K38)</f>
        <v>316324821.07999992</v>
      </c>
      <c r="M27" s="50"/>
      <c r="Q27" s="50"/>
    </row>
    <row r="28" spans="2:17" ht="20.100000000000001" customHeight="1">
      <c r="B28" s="15" t="s">
        <v>15</v>
      </c>
      <c r="C28" s="6"/>
      <c r="D28" s="6"/>
      <c r="E28" s="6"/>
      <c r="F28" s="6"/>
      <c r="G28" s="21"/>
      <c r="H28" s="16"/>
      <c r="I28" s="232">
        <v>132041475.26000001</v>
      </c>
      <c r="J28" s="229">
        <v>67335580.390000001</v>
      </c>
      <c r="K28" s="232">
        <v>84436813.599999994</v>
      </c>
      <c r="M28" s="50"/>
    </row>
    <row r="29" spans="2:17" ht="20.100000000000001" customHeight="1">
      <c r="B29" s="15" t="s">
        <v>13</v>
      </c>
      <c r="C29" s="6"/>
      <c r="D29" s="6"/>
      <c r="E29" s="16"/>
      <c r="F29" s="16"/>
      <c r="G29" s="22"/>
      <c r="H29" s="16"/>
      <c r="I29" s="232">
        <v>29877306.039999999</v>
      </c>
      <c r="J29" s="229">
        <v>74692833.569999993</v>
      </c>
      <c r="K29" s="232">
        <v>31778910.579999998</v>
      </c>
      <c r="M29" s="50"/>
    </row>
    <row r="30" spans="2:17" ht="20.100000000000001" hidden="1" customHeight="1">
      <c r="B30" s="17"/>
      <c r="C30" s="16"/>
      <c r="D30" s="16"/>
      <c r="E30" s="6"/>
      <c r="F30" s="6"/>
      <c r="G30" s="21"/>
      <c r="H30" s="16"/>
      <c r="I30" s="232">
        <f t="shared" ref="I30:I37" si="0">K30</f>
        <v>0</v>
      </c>
      <c r="J30" s="229">
        <v>0</v>
      </c>
      <c r="K30" s="232">
        <v>0</v>
      </c>
      <c r="M30" s="50"/>
    </row>
    <row r="31" spans="2:17" ht="20.100000000000001" customHeight="1">
      <c r="B31" s="18" t="s">
        <v>14</v>
      </c>
      <c r="C31" s="8"/>
      <c r="D31" s="8"/>
      <c r="E31" s="8"/>
      <c r="F31" s="8"/>
      <c r="G31" s="23"/>
      <c r="H31" s="16"/>
      <c r="I31" s="232">
        <f t="shared" si="0"/>
        <v>0</v>
      </c>
      <c r="J31" s="229">
        <v>90101402.349999994</v>
      </c>
      <c r="K31" s="232">
        <v>0</v>
      </c>
      <c r="L31">
        <v>0</v>
      </c>
      <c r="M31" s="50"/>
    </row>
    <row r="32" spans="2:17" ht="20.100000000000001" customHeight="1">
      <c r="B32" s="15" t="s">
        <v>16</v>
      </c>
      <c r="C32" s="6"/>
      <c r="D32" s="6"/>
      <c r="E32" s="6"/>
      <c r="F32" s="6"/>
      <c r="G32" s="21"/>
      <c r="H32" s="16"/>
      <c r="I32" s="232">
        <v>137178748.52000001</v>
      </c>
      <c r="J32" s="229">
        <v>0</v>
      </c>
      <c r="K32" s="232">
        <v>183364018.97999999</v>
      </c>
      <c r="M32" s="50"/>
    </row>
    <row r="33" spans="2:17" ht="20.100000000000001" customHeight="1">
      <c r="B33" s="15" t="s">
        <v>88</v>
      </c>
      <c r="C33" s="6"/>
      <c r="D33" s="6"/>
      <c r="E33" s="6"/>
      <c r="F33" s="6"/>
      <c r="G33" s="21"/>
      <c r="H33" s="16"/>
      <c r="I33" s="232">
        <f t="shared" si="0"/>
        <v>0</v>
      </c>
      <c r="J33" s="229">
        <v>20248241.34</v>
      </c>
      <c r="K33" s="232">
        <v>0</v>
      </c>
      <c r="L33">
        <v>0</v>
      </c>
      <c r="M33" s="50"/>
    </row>
    <row r="34" spans="2:17" ht="20.100000000000001" hidden="1" customHeight="1">
      <c r="B34" s="15"/>
      <c r="C34" s="6"/>
      <c r="D34" s="6"/>
      <c r="E34" s="6"/>
      <c r="F34" s="6"/>
      <c r="G34" s="21"/>
      <c r="H34" s="16"/>
      <c r="I34" s="232">
        <f t="shared" si="0"/>
        <v>0</v>
      </c>
      <c r="J34" s="229">
        <v>0</v>
      </c>
      <c r="K34" s="232">
        <v>0</v>
      </c>
      <c r="M34" s="50"/>
    </row>
    <row r="35" spans="2:17" ht="33" customHeight="1">
      <c r="B35" s="283" t="s">
        <v>101</v>
      </c>
      <c r="C35" s="284"/>
      <c r="D35" s="284"/>
      <c r="E35" s="284"/>
      <c r="F35" s="284"/>
      <c r="G35" s="285"/>
      <c r="H35" s="16"/>
      <c r="I35" s="232">
        <v>20364332</v>
      </c>
      <c r="J35" s="229">
        <v>0</v>
      </c>
      <c r="K35" s="232">
        <v>6753344.5300000003</v>
      </c>
      <c r="M35" s="50"/>
    </row>
    <row r="36" spans="2:17" ht="20.100000000000001" customHeight="1">
      <c r="B36" s="15" t="s">
        <v>89</v>
      </c>
      <c r="C36" s="6"/>
      <c r="D36" s="6"/>
      <c r="E36" s="6"/>
      <c r="F36" s="6"/>
      <c r="G36" s="21"/>
      <c r="H36" s="16"/>
      <c r="I36" s="232">
        <f t="shared" si="0"/>
        <v>0</v>
      </c>
      <c r="J36" s="229">
        <v>2501375494.5100002</v>
      </c>
      <c r="K36" s="232">
        <v>0</v>
      </c>
      <c r="L36">
        <v>0</v>
      </c>
      <c r="M36" s="50"/>
    </row>
    <row r="37" spans="2:17" ht="20.100000000000001" customHeight="1">
      <c r="B37" s="15" t="s">
        <v>17</v>
      </c>
      <c r="C37" s="6"/>
      <c r="D37" s="6"/>
      <c r="E37" s="6"/>
      <c r="F37" s="6"/>
      <c r="G37" s="21"/>
      <c r="H37" s="16"/>
      <c r="I37" s="232">
        <f t="shared" si="0"/>
        <v>0</v>
      </c>
      <c r="J37" s="228">
        <v>531641629.14999998</v>
      </c>
      <c r="K37" s="232">
        <v>0</v>
      </c>
      <c r="L37">
        <v>0</v>
      </c>
      <c r="M37" s="50"/>
    </row>
    <row r="38" spans="2:17" ht="20.100000000000001" customHeight="1">
      <c r="B38" s="15" t="s">
        <v>102</v>
      </c>
      <c r="C38" s="6"/>
      <c r="D38" s="6"/>
      <c r="E38" s="6"/>
      <c r="F38" s="6"/>
      <c r="G38" s="21"/>
      <c r="H38" s="16"/>
      <c r="I38" s="232">
        <v>29466614.960000001</v>
      </c>
      <c r="J38" s="228">
        <v>-75513603.230000004</v>
      </c>
      <c r="K38" s="232">
        <v>9991733.3900000006</v>
      </c>
      <c r="M38" s="50"/>
    </row>
    <row r="39" spans="2:17" s="2" customFormat="1" ht="20.100000000000001" customHeight="1">
      <c r="B39" s="14" t="s">
        <v>18</v>
      </c>
      <c r="C39" s="7"/>
      <c r="D39" s="7"/>
      <c r="E39" s="7"/>
      <c r="F39" s="7"/>
      <c r="G39" s="20"/>
      <c r="H39" s="9"/>
      <c r="I39" s="46">
        <v>644866441.95000005</v>
      </c>
      <c r="J39" s="229">
        <v>0</v>
      </c>
      <c r="K39" s="46">
        <v>743880937.69000006</v>
      </c>
      <c r="M39" s="50"/>
      <c r="Q39" s="50"/>
    </row>
    <row r="40" spans="2:17" s="2" customFormat="1" ht="20.100000000000001" customHeight="1">
      <c r="B40" s="14" t="s">
        <v>195</v>
      </c>
      <c r="C40" s="7"/>
      <c r="D40" s="7"/>
      <c r="E40" s="7"/>
      <c r="F40" s="7"/>
      <c r="G40" s="20"/>
      <c r="H40" s="9"/>
      <c r="I40" s="46">
        <f>I42</f>
        <v>-84436813.599999994</v>
      </c>
      <c r="J40" s="46">
        <f t="shared" ref="J40:K40" si="1">J42</f>
        <v>456128025.92000002</v>
      </c>
      <c r="K40" s="46">
        <f t="shared" si="1"/>
        <v>-84717501.459999993</v>
      </c>
      <c r="M40" s="50"/>
      <c r="Q40" s="50"/>
    </row>
    <row r="41" spans="2:17" ht="20.100000000000001" customHeight="1">
      <c r="B41" s="15" t="s">
        <v>81</v>
      </c>
      <c r="C41" s="6"/>
      <c r="D41" s="6"/>
      <c r="E41" s="6"/>
      <c r="F41" s="6"/>
      <c r="G41" s="21"/>
      <c r="H41" s="16"/>
      <c r="I41" s="232">
        <f>K41</f>
        <v>0</v>
      </c>
      <c r="J41" s="229">
        <v>0</v>
      </c>
      <c r="K41" s="232">
        <v>0</v>
      </c>
      <c r="L41">
        <v>0</v>
      </c>
      <c r="M41" s="50"/>
    </row>
    <row r="42" spans="2:17" ht="20.100000000000001" customHeight="1">
      <c r="B42" s="15" t="s">
        <v>19</v>
      </c>
      <c r="C42" s="6"/>
      <c r="D42" s="6"/>
      <c r="E42" s="6"/>
      <c r="F42" s="6"/>
      <c r="G42" s="21"/>
      <c r="H42" s="16"/>
      <c r="I42" s="232">
        <v>-84436813.599999994</v>
      </c>
      <c r="J42" s="228">
        <v>456128025.92000002</v>
      </c>
      <c r="K42" s="232">
        <v>-84717501.459999993</v>
      </c>
      <c r="M42" s="50"/>
    </row>
    <row r="43" spans="2:17" s="2" customFormat="1" ht="18.75" customHeight="1" thickBot="1">
      <c r="B43" s="288" t="s">
        <v>193</v>
      </c>
      <c r="C43" s="286"/>
      <c r="D43" s="286"/>
      <c r="E43" s="286"/>
      <c r="F43" s="286"/>
      <c r="G43" s="287"/>
      <c r="H43" s="19"/>
      <c r="I43" s="224">
        <v>0</v>
      </c>
      <c r="J43" s="230"/>
      <c r="K43" s="224">
        <v>0</v>
      </c>
      <c r="M43" s="50"/>
      <c r="Q43" s="50"/>
    </row>
    <row r="44" spans="2:17" ht="20.100000000000001" hidden="1" customHeight="1">
      <c r="I44" s="233"/>
      <c r="J44" s="234"/>
      <c r="K44" s="233"/>
      <c r="M44" s="50"/>
    </row>
    <row r="45" spans="2:17" ht="20.100000000000001" hidden="1" customHeight="1">
      <c r="I45" s="233"/>
      <c r="J45" s="234"/>
      <c r="K45" s="233"/>
      <c r="M45" s="50"/>
    </row>
    <row r="46" spans="2:17" s="2" customFormat="1" ht="20.100000000000001" customHeight="1" thickBot="1">
      <c r="B46" s="4" t="s">
        <v>194</v>
      </c>
      <c r="C46" s="5"/>
      <c r="D46" s="5"/>
      <c r="E46" s="5"/>
      <c r="F46" s="5"/>
      <c r="G46" s="5"/>
      <c r="H46" s="5"/>
      <c r="I46" s="55">
        <f>I39+I40-I43</f>
        <v>560429628.35000002</v>
      </c>
      <c r="J46" s="231">
        <v>0</v>
      </c>
      <c r="K46" s="55">
        <f>K39+K40-K43</f>
        <v>659163436.23000002</v>
      </c>
      <c r="L46" s="2">
        <v>0</v>
      </c>
      <c r="M46" s="50"/>
      <c r="Q46" s="50"/>
    </row>
    <row r="47" spans="2:17" s="2" customFormat="1" ht="7.5" customHeight="1">
      <c r="B47" s="9"/>
      <c r="C47" s="9"/>
      <c r="D47" s="9"/>
      <c r="E47" s="9"/>
      <c r="F47" s="9"/>
      <c r="G47" s="9"/>
      <c r="H47" s="9"/>
      <c r="I47" s="53"/>
      <c r="J47" s="9"/>
      <c r="K47" s="52"/>
      <c r="Q47" s="50"/>
    </row>
    <row r="48" spans="2:17" ht="14.25" hidden="1">
      <c r="B48" s="54"/>
      <c r="C48" s="2"/>
      <c r="D48" s="2"/>
      <c r="E48" s="50"/>
      <c r="F48" s="51"/>
    </row>
    <row r="49" spans="2:13" hidden="1">
      <c r="B49" t="s">
        <v>20</v>
      </c>
    </row>
    <row r="50" spans="2:13" hidden="1"/>
    <row r="51" spans="2:13" hidden="1">
      <c r="B51" s="6" t="s">
        <v>90</v>
      </c>
      <c r="C51" s="6"/>
      <c r="D51" s="6"/>
      <c r="E51" s="6"/>
      <c r="F51" s="6"/>
      <c r="G51" s="6"/>
      <c r="H51" s="6"/>
      <c r="I51" s="6"/>
      <c r="J51" s="6"/>
      <c r="K51" s="6"/>
    </row>
    <row r="52" spans="2:13" hidden="1">
      <c r="B52" s="6" t="s">
        <v>21</v>
      </c>
      <c r="C52" s="6"/>
      <c r="D52" s="6"/>
      <c r="E52" s="6"/>
      <c r="F52" s="6"/>
      <c r="G52" s="6"/>
      <c r="H52" s="6"/>
      <c r="I52" s="6"/>
      <c r="J52" s="6"/>
      <c r="K52" s="6"/>
    </row>
    <row r="53" spans="2:13" hidden="1">
      <c r="B53" s="8" t="s">
        <v>22</v>
      </c>
      <c r="C53" s="8"/>
      <c r="D53" s="8"/>
      <c r="E53" s="8"/>
      <c r="F53" s="8"/>
      <c r="G53" s="8"/>
      <c r="H53" s="8"/>
      <c r="I53" s="8"/>
      <c r="J53" s="8"/>
      <c r="K53" s="8"/>
    </row>
    <row r="54" spans="2:13" hidden="1">
      <c r="B54" s="8" t="s">
        <v>23</v>
      </c>
      <c r="C54" s="8"/>
      <c r="D54" s="8"/>
      <c r="E54" s="8"/>
      <c r="F54" s="8"/>
      <c r="G54" s="8"/>
      <c r="H54" s="8"/>
      <c r="I54" s="8"/>
      <c r="J54" s="8"/>
      <c r="K54" s="8"/>
    </row>
    <row r="55" spans="2:13" hidden="1">
      <c r="B55" s="8" t="s">
        <v>24</v>
      </c>
      <c r="C55" s="8"/>
      <c r="D55" s="8"/>
      <c r="E55" s="8"/>
      <c r="F55" s="8"/>
      <c r="G55" s="8"/>
      <c r="H55" s="8"/>
      <c r="I55" s="8"/>
      <c r="J55" s="8"/>
      <c r="K55" s="8"/>
    </row>
    <row r="56" spans="2:13" hidden="1"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2:13"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2:13" ht="33.7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</row>
    <row r="59" spans="2:13" ht="14.25">
      <c r="B59" s="54"/>
      <c r="F59" s="281">
        <v>45736</v>
      </c>
      <c r="G59" s="282"/>
    </row>
    <row r="60" spans="2:13">
      <c r="B60" s="16"/>
      <c r="C60" s="261" t="s">
        <v>94</v>
      </c>
      <c r="D60" s="261"/>
      <c r="E60" s="16"/>
      <c r="F60" s="16" t="s">
        <v>95</v>
      </c>
      <c r="G60" s="16"/>
      <c r="H60" s="16"/>
      <c r="I60" s="16"/>
      <c r="J60" s="16"/>
      <c r="K60" s="16" t="s">
        <v>96</v>
      </c>
    </row>
    <row r="61" spans="2:13">
      <c r="B61" s="16"/>
      <c r="C61" s="261" t="s">
        <v>78</v>
      </c>
      <c r="D61" s="282"/>
      <c r="F61" s="223" t="s">
        <v>189</v>
      </c>
      <c r="G61" s="16"/>
      <c r="H61" s="16"/>
      <c r="J61" s="16"/>
      <c r="K61" s="57" t="s">
        <v>77</v>
      </c>
      <c r="L61" s="56"/>
      <c r="M61" s="56"/>
    </row>
  </sheetData>
  <pageMargins left="0.19685039370078741" right="0.19685039370078741" top="0.19685039370078741" bottom="0.19685039370078741" header="0.51181102362204722" footer="0.51181102362204722"/>
  <pageSetup paperSize="9" scale="83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76"/>
  <sheetViews>
    <sheetView zoomScale="98" zoomScaleNormal="98" workbookViewId="0">
      <selection activeCell="O9" sqref="O9"/>
    </sheetView>
  </sheetViews>
  <sheetFormatPr defaultColWidth="9.140625" defaultRowHeight="13.5"/>
  <cols>
    <col min="1" max="1" width="22.85546875" style="311" customWidth="1"/>
    <col min="2" max="2" width="19.140625" style="311" customWidth="1"/>
    <col min="3" max="3" width="20" style="311" customWidth="1"/>
    <col min="4" max="4" width="18" style="311" customWidth="1"/>
    <col min="5" max="5" width="19.7109375" style="311" customWidth="1"/>
    <col min="6" max="6" width="16.140625" style="311" customWidth="1"/>
    <col min="7" max="7" width="16.42578125" style="311" customWidth="1"/>
    <col min="8" max="8" width="14" style="311" customWidth="1"/>
    <col min="9" max="9" width="14.7109375" style="311" customWidth="1"/>
    <col min="10" max="10" width="13.7109375" style="311" customWidth="1"/>
    <col min="11" max="11" width="18.28515625" style="311" customWidth="1"/>
    <col min="12" max="16384" width="9.140625" style="311"/>
  </cols>
  <sheetData>
    <row r="2" spans="1:9" s="282" customFormat="1" ht="16.5">
      <c r="A2" s="301"/>
      <c r="D2" s="302"/>
      <c r="E2" s="303"/>
      <c r="F2" s="303" t="s">
        <v>207</v>
      </c>
      <c r="G2" s="303"/>
      <c r="H2" s="303"/>
      <c r="I2" s="303"/>
    </row>
    <row r="3" spans="1:9" s="282" customFormat="1" ht="40.5" customHeight="1">
      <c r="B3" s="304"/>
      <c r="C3" s="304"/>
      <c r="D3" s="305"/>
      <c r="E3" s="305"/>
      <c r="F3" s="306" t="s">
        <v>208</v>
      </c>
    </row>
    <row r="4" spans="1:9" s="309" customFormat="1" ht="15">
      <c r="A4" s="304"/>
      <c r="B4" s="307"/>
      <c r="C4" s="307"/>
      <c r="D4" s="308"/>
      <c r="E4" s="308"/>
    </row>
    <row r="5" spans="1:9" ht="15" customHeight="1">
      <c r="A5" s="310" t="s">
        <v>209</v>
      </c>
      <c r="B5" s="310"/>
      <c r="C5" s="310"/>
      <c r="D5" s="310"/>
      <c r="E5" s="310"/>
      <c r="F5" s="310"/>
      <c r="G5" s="310"/>
      <c r="H5" s="310"/>
      <c r="I5" s="310"/>
    </row>
    <row r="6" spans="1:9" ht="14.25" thickBot="1">
      <c r="A6" s="312"/>
      <c r="B6" s="313"/>
      <c r="C6" s="313"/>
      <c r="D6" s="313"/>
      <c r="E6" s="313"/>
      <c r="F6" s="313"/>
      <c r="G6" s="313"/>
      <c r="H6" s="312"/>
      <c r="I6" s="312"/>
    </row>
    <row r="7" spans="1:9" ht="15" customHeight="1" thickBot="1">
      <c r="A7" s="314"/>
      <c r="B7" s="315" t="s">
        <v>210</v>
      </c>
      <c r="C7" s="316"/>
      <c r="D7" s="316"/>
      <c r="E7" s="316"/>
      <c r="F7" s="316"/>
      <c r="G7" s="317"/>
      <c r="H7" s="318"/>
      <c r="I7" s="318"/>
    </row>
    <row r="8" spans="1:9" ht="13.5" customHeight="1">
      <c r="A8" s="319" t="s">
        <v>211</v>
      </c>
      <c r="B8" s="320" t="s">
        <v>212</v>
      </c>
      <c r="C8" s="321" t="s">
        <v>213</v>
      </c>
      <c r="D8" s="322" t="s">
        <v>214</v>
      </c>
      <c r="E8" s="323" t="s">
        <v>215</v>
      </c>
      <c r="F8" s="324" t="s">
        <v>216</v>
      </c>
      <c r="G8" s="324" t="s">
        <v>217</v>
      </c>
      <c r="H8" s="325" t="s">
        <v>218</v>
      </c>
      <c r="I8" s="326" t="s">
        <v>219</v>
      </c>
    </row>
    <row r="9" spans="1:9" ht="13.5" customHeight="1">
      <c r="A9" s="327"/>
      <c r="B9" s="328"/>
      <c r="C9" s="329"/>
      <c r="D9" s="330"/>
      <c r="E9" s="331"/>
      <c r="F9" s="332"/>
      <c r="G9" s="332"/>
      <c r="H9" s="333"/>
      <c r="I9" s="334"/>
    </row>
    <row r="10" spans="1:9" s="339" customFormat="1" ht="12.75" customHeight="1">
      <c r="A10" s="335" t="s">
        <v>220</v>
      </c>
      <c r="B10" s="336"/>
      <c r="C10" s="336"/>
      <c r="D10" s="336"/>
      <c r="E10" s="337"/>
      <c r="F10" s="337"/>
      <c r="G10" s="337"/>
      <c r="H10" s="337"/>
      <c r="I10" s="338"/>
    </row>
    <row r="11" spans="1:9" s="339" customFormat="1" ht="12.75">
      <c r="A11" s="340" t="s">
        <v>221</v>
      </c>
      <c r="B11" s="341">
        <v>279334825.88999999</v>
      </c>
      <c r="C11" s="341">
        <v>4322957.4400000004</v>
      </c>
      <c r="D11" s="341">
        <v>202893542.47</v>
      </c>
      <c r="E11" s="341">
        <v>13371899.17</v>
      </c>
      <c r="F11" s="341">
        <v>100172.48</v>
      </c>
      <c r="G11" s="341">
        <v>9771555.4399999995</v>
      </c>
      <c r="H11" s="341">
        <v>166830166.25999999</v>
      </c>
      <c r="I11" s="342">
        <f>B11+SUM(D11:H11)</f>
        <v>672302161.70999992</v>
      </c>
    </row>
    <row r="12" spans="1:9">
      <c r="A12" s="340" t="s">
        <v>222</v>
      </c>
      <c r="B12" s="341">
        <f>SUM(B13:B15)</f>
        <v>29293151.940000001</v>
      </c>
      <c r="C12" s="341">
        <f>SUM(C13:C15)</f>
        <v>0</v>
      </c>
      <c r="D12" s="341">
        <f>SUM(D13:D15)</f>
        <v>0</v>
      </c>
      <c r="E12" s="341">
        <f t="shared" ref="E12:H12" si="0">SUM(E13:E15)</f>
        <v>722205.69000000006</v>
      </c>
      <c r="F12" s="341">
        <f t="shared" si="0"/>
        <v>0</v>
      </c>
      <c r="G12" s="341">
        <f t="shared" si="0"/>
        <v>140585.65</v>
      </c>
      <c r="H12" s="341">
        <f t="shared" si="0"/>
        <v>65775726.529999994</v>
      </c>
      <c r="I12" s="342">
        <f t="shared" ref="I12" si="1">SUM(I13:I15)</f>
        <v>95931669.810000002</v>
      </c>
    </row>
    <row r="13" spans="1:9">
      <c r="A13" s="343" t="s">
        <v>223</v>
      </c>
      <c r="B13" s="344">
        <v>0</v>
      </c>
      <c r="C13" s="344">
        <v>0</v>
      </c>
      <c r="D13" s="344">
        <v>0</v>
      </c>
      <c r="E13" s="345">
        <v>590853.27</v>
      </c>
      <c r="F13" s="344">
        <v>0</v>
      </c>
      <c r="G13" s="345">
        <v>140585.65</v>
      </c>
      <c r="H13" s="345">
        <v>0</v>
      </c>
      <c r="I13" s="346">
        <f>B13+SUM(D13:H13)</f>
        <v>731438.92</v>
      </c>
    </row>
    <row r="14" spans="1:9">
      <c r="A14" s="343" t="s">
        <v>66</v>
      </c>
      <c r="B14" s="345">
        <v>29293151.940000001</v>
      </c>
      <c r="C14" s="345">
        <v>0</v>
      </c>
      <c r="D14" s="345">
        <v>0</v>
      </c>
      <c r="E14" s="345">
        <v>28142.400000000001</v>
      </c>
      <c r="F14" s="344">
        <v>0</v>
      </c>
      <c r="G14" s="345">
        <v>0</v>
      </c>
      <c r="H14" s="345">
        <v>65878936.549999997</v>
      </c>
      <c r="I14" s="346">
        <f>B14+SUM(D14:H14)</f>
        <v>95200230.890000001</v>
      </c>
    </row>
    <row r="15" spans="1:9">
      <c r="A15" s="343" t="s">
        <v>224</v>
      </c>
      <c r="B15" s="345">
        <v>0</v>
      </c>
      <c r="C15" s="344">
        <v>0</v>
      </c>
      <c r="D15" s="345">
        <v>0</v>
      </c>
      <c r="E15" s="345">
        <v>103210.02</v>
      </c>
      <c r="F15" s="345">
        <v>0</v>
      </c>
      <c r="G15" s="345">
        <v>0</v>
      </c>
      <c r="H15" s="345">
        <v>-103210.02</v>
      </c>
      <c r="I15" s="346">
        <f>B15+SUM(D15:H15)</f>
        <v>0</v>
      </c>
    </row>
    <row r="16" spans="1:9">
      <c r="A16" s="340" t="s">
        <v>225</v>
      </c>
      <c r="B16" s="341">
        <f>SUM(B17:B18)</f>
        <v>0</v>
      </c>
      <c r="C16" s="341">
        <f t="shared" ref="C16:H16" si="2">SUM(C17:C18)</f>
        <v>16364.8</v>
      </c>
      <c r="D16" s="341">
        <f t="shared" si="2"/>
        <v>61074</v>
      </c>
      <c r="E16" s="341">
        <f t="shared" ref="E16" si="3">SUM(E17:E18)</f>
        <v>133266.03</v>
      </c>
      <c r="F16" s="341">
        <f t="shared" ref="F16" si="4">SUM(F17:F18)</f>
        <v>0</v>
      </c>
      <c r="G16" s="341">
        <f t="shared" ref="G16" si="5">SUM(G17:G18)</f>
        <v>68545.77</v>
      </c>
      <c r="H16" s="341">
        <f t="shared" si="2"/>
        <v>6753344.5300000003</v>
      </c>
      <c r="I16" s="342">
        <f t="shared" ref="I16" si="6">SUM(I17:I18)</f>
        <v>7016230.3300000001</v>
      </c>
    </row>
    <row r="17" spans="1:9">
      <c r="A17" s="343" t="s">
        <v>226</v>
      </c>
      <c r="B17" s="344">
        <v>0</v>
      </c>
      <c r="C17" s="344">
        <v>0</v>
      </c>
      <c r="D17" s="345">
        <v>61074</v>
      </c>
      <c r="E17" s="345">
        <v>133266.03</v>
      </c>
      <c r="F17" s="345">
        <v>0</v>
      </c>
      <c r="G17" s="345">
        <v>68545.77</v>
      </c>
      <c r="H17" s="344">
        <v>0</v>
      </c>
      <c r="I17" s="346">
        <f>B17+SUM(D17:H17)</f>
        <v>262885.8</v>
      </c>
    </row>
    <row r="18" spans="1:9">
      <c r="A18" s="343" t="s">
        <v>66</v>
      </c>
      <c r="B18" s="345">
        <v>0</v>
      </c>
      <c r="C18" s="345">
        <v>16364.8</v>
      </c>
      <c r="D18" s="345">
        <v>0</v>
      </c>
      <c r="E18" s="345">
        <v>0</v>
      </c>
      <c r="F18" s="344">
        <v>0</v>
      </c>
      <c r="G18" s="345">
        <v>0</v>
      </c>
      <c r="H18" s="345">
        <v>6753344.5300000003</v>
      </c>
      <c r="I18" s="346">
        <f>B18+SUM(D18:H18)</f>
        <v>6753344.5300000003</v>
      </c>
    </row>
    <row r="19" spans="1:9">
      <c r="A19" s="340" t="s">
        <v>227</v>
      </c>
      <c r="B19" s="341">
        <v>308627977.82999998</v>
      </c>
      <c r="C19" s="341">
        <f t="shared" ref="C19:I19" si="7">C11+C12-C16</f>
        <v>4306592.6400000006</v>
      </c>
      <c r="D19" s="341">
        <f t="shared" si="7"/>
        <v>202832468.47</v>
      </c>
      <c r="E19" s="341">
        <f t="shared" si="7"/>
        <v>13960838.83</v>
      </c>
      <c r="F19" s="341">
        <f t="shared" si="7"/>
        <v>100172.48</v>
      </c>
      <c r="G19" s="341">
        <f t="shared" si="7"/>
        <v>9843595.3200000003</v>
      </c>
      <c r="H19" s="341">
        <f t="shared" si="7"/>
        <v>225852548.25999999</v>
      </c>
      <c r="I19" s="342">
        <f t="shared" si="7"/>
        <v>761217601.18999994</v>
      </c>
    </row>
    <row r="20" spans="1:9">
      <c r="A20" s="335" t="s">
        <v>228</v>
      </c>
      <c r="B20" s="337"/>
      <c r="C20" s="337"/>
      <c r="D20" s="337"/>
      <c r="E20" s="337"/>
      <c r="F20" s="337"/>
      <c r="G20" s="337"/>
      <c r="H20" s="337"/>
      <c r="I20" s="338"/>
    </row>
    <row r="21" spans="1:9">
      <c r="A21" s="340" t="s">
        <v>229</v>
      </c>
      <c r="B21" s="341">
        <v>207587.3</v>
      </c>
      <c r="C21" s="341">
        <v>0</v>
      </c>
      <c r="D21" s="341">
        <v>96029493.680000007</v>
      </c>
      <c r="E21" s="341">
        <v>12778926.359999999</v>
      </c>
      <c r="F21" s="341">
        <v>100172.48</v>
      </c>
      <c r="G21" s="341">
        <v>9273582.9700000007</v>
      </c>
      <c r="H21" s="341">
        <v>0</v>
      </c>
      <c r="I21" s="342">
        <f>B21+SUM(D21:H21)</f>
        <v>118389762.79000001</v>
      </c>
    </row>
    <row r="22" spans="1:9">
      <c r="A22" s="340" t="s">
        <v>222</v>
      </c>
      <c r="B22" s="341">
        <v>25300.15</v>
      </c>
      <c r="C22" s="341">
        <f t="shared" ref="C22:I22" si="8">SUM(C23:C25)</f>
        <v>0</v>
      </c>
      <c r="D22" s="341">
        <f>SUM(D23:D25)</f>
        <v>6162326.96</v>
      </c>
      <c r="E22" s="341">
        <f t="shared" ref="E22:G22" si="9">SUM(E23:E25)</f>
        <v>724333.55999999994</v>
      </c>
      <c r="F22" s="341">
        <f t="shared" si="9"/>
        <v>0</v>
      </c>
      <c r="G22" s="341">
        <f t="shared" si="9"/>
        <v>285475</v>
      </c>
      <c r="H22" s="341">
        <f t="shared" si="8"/>
        <v>0</v>
      </c>
      <c r="I22" s="342">
        <f t="shared" si="8"/>
        <v>7197435.6699999999</v>
      </c>
    </row>
    <row r="23" spans="1:9">
      <c r="A23" s="343" t="s">
        <v>230</v>
      </c>
      <c r="B23" s="345">
        <v>25300.15</v>
      </c>
      <c r="C23" s="345">
        <v>0</v>
      </c>
      <c r="D23" s="345">
        <v>6162326.96</v>
      </c>
      <c r="E23" s="345">
        <v>149549.35999999999</v>
      </c>
      <c r="F23" s="345">
        <v>0</v>
      </c>
      <c r="G23" s="345">
        <v>144889.35</v>
      </c>
      <c r="H23" s="344">
        <v>0</v>
      </c>
      <c r="I23" s="346">
        <f>B23+SUM(D23:H23)</f>
        <v>6482065.8200000003</v>
      </c>
    </row>
    <row r="24" spans="1:9">
      <c r="A24" s="343" t="s">
        <v>66</v>
      </c>
      <c r="B24" s="344">
        <v>0</v>
      </c>
      <c r="C24" s="344">
        <v>0</v>
      </c>
      <c r="D24" s="345">
        <v>0</v>
      </c>
      <c r="E24" s="345">
        <v>574784.19999999995</v>
      </c>
      <c r="F24" s="344">
        <v>0</v>
      </c>
      <c r="G24" s="345">
        <v>140585.65</v>
      </c>
      <c r="H24" s="344">
        <v>0</v>
      </c>
      <c r="I24" s="346">
        <f>B24+SUM(D24:H24)</f>
        <v>715369.85</v>
      </c>
    </row>
    <row r="25" spans="1:9">
      <c r="A25" s="343" t="s">
        <v>224</v>
      </c>
      <c r="B25" s="344">
        <v>0</v>
      </c>
      <c r="C25" s="344">
        <v>0</v>
      </c>
      <c r="D25" s="344">
        <v>0</v>
      </c>
      <c r="E25" s="344">
        <v>0</v>
      </c>
      <c r="F25" s="344">
        <v>0</v>
      </c>
      <c r="G25" s="344">
        <v>0</v>
      </c>
      <c r="H25" s="344">
        <v>0</v>
      </c>
      <c r="I25" s="346">
        <f>B25+SUM(D25:H25)</f>
        <v>0</v>
      </c>
    </row>
    <row r="26" spans="1:9">
      <c r="A26" s="340" t="s">
        <v>225</v>
      </c>
      <c r="B26" s="341">
        <f>SUM(B27:B28)</f>
        <v>0</v>
      </c>
      <c r="C26" s="341">
        <f t="shared" ref="C26:I26" si="10">SUM(C27:C28)</f>
        <v>0</v>
      </c>
      <c r="D26" s="341">
        <f t="shared" si="10"/>
        <v>36415.379999999997</v>
      </c>
      <c r="E26" s="341">
        <f t="shared" si="10"/>
        <v>133266.03</v>
      </c>
      <c r="F26" s="341">
        <f t="shared" si="10"/>
        <v>0</v>
      </c>
      <c r="G26" s="341">
        <f t="shared" si="10"/>
        <v>68545.77</v>
      </c>
      <c r="H26" s="341">
        <f t="shared" si="10"/>
        <v>0</v>
      </c>
      <c r="I26" s="341">
        <f t="shared" si="10"/>
        <v>238227.18</v>
      </c>
    </row>
    <row r="27" spans="1:9">
      <c r="A27" s="343" t="s">
        <v>226</v>
      </c>
      <c r="B27" s="344">
        <v>0</v>
      </c>
      <c r="C27" s="344">
        <v>0</v>
      </c>
      <c r="D27" s="345">
        <v>36415.379999999997</v>
      </c>
      <c r="E27" s="345">
        <v>133266.03</v>
      </c>
      <c r="F27" s="345">
        <v>0</v>
      </c>
      <c r="G27" s="345">
        <v>68545.77</v>
      </c>
      <c r="H27" s="344">
        <v>0</v>
      </c>
      <c r="I27" s="346">
        <f>B27+SUM(D27:H27)</f>
        <v>238227.18</v>
      </c>
    </row>
    <row r="28" spans="1:9">
      <c r="A28" s="343" t="s">
        <v>66</v>
      </c>
      <c r="B28" s="344">
        <v>0</v>
      </c>
      <c r="C28" s="344">
        <v>0</v>
      </c>
      <c r="D28" s="345">
        <v>0</v>
      </c>
      <c r="E28" s="345">
        <v>0</v>
      </c>
      <c r="F28" s="344">
        <v>0</v>
      </c>
      <c r="G28" s="345">
        <v>0</v>
      </c>
      <c r="H28" s="345">
        <v>0</v>
      </c>
      <c r="I28" s="346">
        <f>B28+SUM(D28:H28)</f>
        <v>0</v>
      </c>
    </row>
    <row r="29" spans="1:9">
      <c r="A29" s="340" t="s">
        <v>227</v>
      </c>
      <c r="B29" s="341">
        <f>B21+B22-B26</f>
        <v>232887.44999999998</v>
      </c>
      <c r="C29" s="341">
        <f t="shared" ref="C29:G29" si="11">C21+C22-C26</f>
        <v>0</v>
      </c>
      <c r="D29" s="341">
        <f t="shared" si="11"/>
        <v>102155405.26000001</v>
      </c>
      <c r="E29" s="341">
        <f t="shared" si="11"/>
        <v>13369993.890000001</v>
      </c>
      <c r="F29" s="341">
        <f t="shared" si="11"/>
        <v>100172.48</v>
      </c>
      <c r="G29" s="341">
        <f t="shared" si="11"/>
        <v>9490512.2000000011</v>
      </c>
      <c r="H29" s="341">
        <f>H21+H22-H26</f>
        <v>0</v>
      </c>
      <c r="I29" s="342">
        <f t="shared" ref="I29" si="12">I21+I22-I26</f>
        <v>125348971.28</v>
      </c>
    </row>
    <row r="30" spans="1:9">
      <c r="A30" s="335" t="s">
        <v>231</v>
      </c>
      <c r="B30" s="337"/>
      <c r="C30" s="337"/>
      <c r="D30" s="337"/>
      <c r="E30" s="337"/>
      <c r="F30" s="337"/>
      <c r="G30" s="337"/>
      <c r="H30" s="337"/>
      <c r="I30" s="338"/>
    </row>
    <row r="31" spans="1:9">
      <c r="A31" s="340" t="s">
        <v>229</v>
      </c>
      <c r="B31" s="341">
        <v>59422.49</v>
      </c>
      <c r="C31" s="341">
        <v>59422.49</v>
      </c>
      <c r="D31" s="341">
        <v>0</v>
      </c>
      <c r="E31" s="341">
        <v>0</v>
      </c>
      <c r="F31" s="341">
        <v>0</v>
      </c>
      <c r="G31" s="341">
        <v>0</v>
      </c>
      <c r="H31" s="341">
        <v>0</v>
      </c>
      <c r="I31" s="342">
        <f>B31+SUM(D31:H31)</f>
        <v>59422.49</v>
      </c>
    </row>
    <row r="32" spans="1:9">
      <c r="A32" s="343" t="s">
        <v>232</v>
      </c>
      <c r="B32" s="345">
        <v>719173.38</v>
      </c>
      <c r="C32" s="345">
        <v>719173.38</v>
      </c>
      <c r="D32" s="345">
        <v>0</v>
      </c>
      <c r="E32" s="345">
        <v>0</v>
      </c>
      <c r="F32" s="345">
        <v>0</v>
      </c>
      <c r="G32" s="345">
        <v>0</v>
      </c>
      <c r="H32" s="344">
        <v>0</v>
      </c>
      <c r="I32" s="346">
        <f>B32+SUM(D32:H32)</f>
        <v>719173.38</v>
      </c>
    </row>
    <row r="33" spans="1:9">
      <c r="A33" s="343" t="s">
        <v>233</v>
      </c>
      <c r="B33" s="347">
        <v>0</v>
      </c>
      <c r="C33" s="347">
        <v>0</v>
      </c>
      <c r="D33" s="347">
        <v>0</v>
      </c>
      <c r="E33" s="347">
        <v>0</v>
      </c>
      <c r="F33" s="347">
        <v>0</v>
      </c>
      <c r="G33" s="347">
        <v>0</v>
      </c>
      <c r="H33" s="348">
        <v>0</v>
      </c>
      <c r="I33" s="346">
        <f>B33+SUM(D33:H33)</f>
        <v>0</v>
      </c>
    </row>
    <row r="34" spans="1:9">
      <c r="A34" s="349" t="s">
        <v>227</v>
      </c>
      <c r="B34" s="350">
        <f>B31+B32-B33</f>
        <v>778595.87</v>
      </c>
      <c r="C34" s="350">
        <f t="shared" ref="C34:I34" si="13">C31+C32-C33</f>
        <v>778595.87</v>
      </c>
      <c r="D34" s="350">
        <f t="shared" si="13"/>
        <v>0</v>
      </c>
      <c r="E34" s="350">
        <f t="shared" si="13"/>
        <v>0</v>
      </c>
      <c r="F34" s="350">
        <f t="shared" si="13"/>
        <v>0</v>
      </c>
      <c r="G34" s="350">
        <f t="shared" si="13"/>
        <v>0</v>
      </c>
      <c r="H34" s="350">
        <f t="shared" si="13"/>
        <v>0</v>
      </c>
      <c r="I34" s="351">
        <f t="shared" si="13"/>
        <v>778595.87</v>
      </c>
    </row>
    <row r="35" spans="1:9">
      <c r="A35" s="335" t="s">
        <v>234</v>
      </c>
      <c r="B35" s="336"/>
      <c r="C35" s="336"/>
      <c r="D35" s="336"/>
      <c r="E35" s="336"/>
      <c r="F35" s="336"/>
      <c r="G35" s="336"/>
      <c r="H35" s="336"/>
      <c r="I35" s="338"/>
    </row>
    <row r="36" spans="1:9">
      <c r="A36" s="352" t="s">
        <v>229</v>
      </c>
      <c r="B36" s="353">
        <f t="shared" ref="B36:I36" si="14">B11-B21-B31</f>
        <v>279067816.09999996</v>
      </c>
      <c r="C36" s="353">
        <f t="shared" si="14"/>
        <v>4263534.95</v>
      </c>
      <c r="D36" s="353">
        <f t="shared" si="14"/>
        <v>106864048.78999999</v>
      </c>
      <c r="E36" s="353">
        <f t="shared" si="14"/>
        <v>592972.81000000052</v>
      </c>
      <c r="F36" s="353">
        <f t="shared" si="14"/>
        <v>0</v>
      </c>
      <c r="G36" s="353">
        <f t="shared" si="14"/>
        <v>497972.46999999881</v>
      </c>
      <c r="H36" s="353">
        <f t="shared" si="14"/>
        <v>166830166.25999999</v>
      </c>
      <c r="I36" s="354">
        <f t="shared" si="14"/>
        <v>553852976.42999995</v>
      </c>
    </row>
    <row r="37" spans="1:9" ht="14.25" thickBot="1">
      <c r="A37" s="355" t="s">
        <v>227</v>
      </c>
      <c r="B37" s="356">
        <f>B19-B29-B34</f>
        <v>307616494.50999999</v>
      </c>
      <c r="C37" s="356">
        <f t="shared" ref="C37:I37" si="15">C19-C29-C34</f>
        <v>3527996.7700000005</v>
      </c>
      <c r="D37" s="356">
        <f t="shared" si="15"/>
        <v>100677063.20999999</v>
      </c>
      <c r="E37" s="356">
        <f t="shared" si="15"/>
        <v>590844.93999999948</v>
      </c>
      <c r="F37" s="356">
        <f t="shared" si="15"/>
        <v>0</v>
      </c>
      <c r="G37" s="356">
        <f t="shared" si="15"/>
        <v>353083.11999999918</v>
      </c>
      <c r="H37" s="356">
        <f t="shared" si="15"/>
        <v>225852548.25999999</v>
      </c>
      <c r="I37" s="357">
        <f t="shared" si="15"/>
        <v>635090034.03999996</v>
      </c>
    </row>
    <row r="38" spans="1:9">
      <c r="A38" s="358"/>
      <c r="B38" s="359"/>
      <c r="C38" s="359"/>
      <c r="D38" s="359"/>
      <c r="E38" s="359"/>
      <c r="F38" s="359"/>
      <c r="G38" s="359"/>
      <c r="H38" s="359"/>
      <c r="I38" s="359"/>
    </row>
    <row r="39" spans="1:9" ht="14.25">
      <c r="A39" s="360" t="s">
        <v>235</v>
      </c>
      <c r="B39" s="360"/>
    </row>
    <row r="40" spans="1:9" ht="14.25" thickBot="1">
      <c r="A40"/>
      <c r="B40"/>
    </row>
    <row r="41" spans="1:9" ht="21.75" customHeight="1">
      <c r="A41" s="361" t="s">
        <v>236</v>
      </c>
      <c r="B41" s="362"/>
      <c r="C41" s="363" t="s">
        <v>237</v>
      </c>
    </row>
    <row r="42" spans="1:9" ht="13.5" customHeight="1">
      <c r="A42" s="364"/>
      <c r="B42" s="365"/>
      <c r="C42" s="366"/>
    </row>
    <row r="43" spans="1:9" ht="29.25" customHeight="1">
      <c r="A43" s="367"/>
      <c r="B43" s="368"/>
      <c r="C43" s="369"/>
    </row>
    <row r="44" spans="1:9" ht="15">
      <c r="A44" s="370" t="s">
        <v>220</v>
      </c>
      <c r="B44" s="371"/>
      <c r="C44" s="372"/>
    </row>
    <row r="45" spans="1:9" ht="15">
      <c r="A45" s="373" t="s">
        <v>221</v>
      </c>
      <c r="B45" s="374"/>
      <c r="C45" s="375">
        <v>1469762.95</v>
      </c>
    </row>
    <row r="46" spans="1:9" ht="15">
      <c r="A46" s="376" t="s">
        <v>222</v>
      </c>
      <c r="B46" s="377"/>
      <c r="C46" s="378">
        <f>SUM(C47:C48)</f>
        <v>23224.52</v>
      </c>
    </row>
    <row r="47" spans="1:9" ht="15">
      <c r="A47" s="379" t="s">
        <v>223</v>
      </c>
      <c r="B47" s="380"/>
      <c r="C47" s="381">
        <v>23224.52</v>
      </c>
    </row>
    <row r="48" spans="1:9" ht="15">
      <c r="A48" s="379" t="s">
        <v>66</v>
      </c>
      <c r="B48" s="380"/>
      <c r="C48" s="381">
        <v>0</v>
      </c>
    </row>
    <row r="49" spans="1:3" ht="15">
      <c r="A49" s="382" t="s">
        <v>225</v>
      </c>
      <c r="B49" s="377"/>
      <c r="C49" s="378">
        <f>SUM(C50:C51)</f>
        <v>2987.67</v>
      </c>
    </row>
    <row r="50" spans="1:3" ht="15">
      <c r="A50" s="379" t="s">
        <v>226</v>
      </c>
      <c r="B50" s="380"/>
      <c r="C50" s="381">
        <v>2987.67</v>
      </c>
    </row>
    <row r="51" spans="1:3" ht="15">
      <c r="A51" s="379" t="s">
        <v>66</v>
      </c>
      <c r="B51" s="380"/>
      <c r="C51" s="381">
        <v>0</v>
      </c>
    </row>
    <row r="52" spans="1:3" ht="15">
      <c r="A52" s="382" t="s">
        <v>238</v>
      </c>
      <c r="B52" s="377"/>
      <c r="C52" s="378">
        <f>C45+C46-C49</f>
        <v>1489999.8</v>
      </c>
    </row>
    <row r="53" spans="1:3" ht="15">
      <c r="A53" s="370" t="s">
        <v>228</v>
      </c>
      <c r="B53" s="371"/>
      <c r="C53" s="372"/>
    </row>
    <row r="54" spans="1:3" ht="15">
      <c r="A54" s="373" t="s">
        <v>229</v>
      </c>
      <c r="B54" s="374"/>
      <c r="C54" s="375">
        <v>1469762.95</v>
      </c>
    </row>
    <row r="55" spans="1:3" ht="15">
      <c r="A55" s="382" t="s">
        <v>222</v>
      </c>
      <c r="B55" s="377"/>
      <c r="C55" s="378">
        <f>SUM(C56:C57)</f>
        <v>23224.52</v>
      </c>
    </row>
    <row r="56" spans="1:3" ht="15">
      <c r="A56" s="379" t="s">
        <v>230</v>
      </c>
      <c r="B56" s="380"/>
      <c r="C56" s="381">
        <v>0</v>
      </c>
    </row>
    <row r="57" spans="1:3" ht="15">
      <c r="A57" s="379" t="s">
        <v>66</v>
      </c>
      <c r="B57" s="380"/>
      <c r="C57" s="383">
        <v>23224.52</v>
      </c>
    </row>
    <row r="58" spans="1:3" ht="15">
      <c r="A58" s="382" t="s">
        <v>225</v>
      </c>
      <c r="B58" s="377"/>
      <c r="C58" s="378">
        <f>SUM(C59:C60)</f>
        <v>2987.67</v>
      </c>
    </row>
    <row r="59" spans="1:3" ht="15">
      <c r="A59" s="379" t="s">
        <v>226</v>
      </c>
      <c r="B59" s="380"/>
      <c r="C59" s="381">
        <v>2987.67</v>
      </c>
    </row>
    <row r="60" spans="1:3" ht="15">
      <c r="A60" s="384" t="s">
        <v>66</v>
      </c>
      <c r="B60" s="385"/>
      <c r="C60" s="386">
        <v>0</v>
      </c>
    </row>
    <row r="61" spans="1:3" ht="15">
      <c r="A61" s="387" t="s">
        <v>227</v>
      </c>
      <c r="B61" s="388"/>
      <c r="C61" s="389">
        <f>C54+C55-C58</f>
        <v>1489999.8</v>
      </c>
    </row>
    <row r="62" spans="1:3" ht="15">
      <c r="A62" s="390" t="s">
        <v>231</v>
      </c>
      <c r="B62" s="391"/>
      <c r="C62" s="372"/>
    </row>
    <row r="63" spans="1:3" ht="15">
      <c r="A63" s="373" t="s">
        <v>229</v>
      </c>
      <c r="B63" s="374"/>
      <c r="C63" s="375">
        <v>0</v>
      </c>
    </row>
    <row r="64" spans="1:3" ht="15">
      <c r="A64" s="392" t="s">
        <v>232</v>
      </c>
      <c r="B64" s="393"/>
      <c r="C64" s="394">
        <v>0</v>
      </c>
    </row>
    <row r="65" spans="1:5" ht="15">
      <c r="A65" s="392" t="s">
        <v>233</v>
      </c>
      <c r="B65" s="393"/>
      <c r="C65" s="394">
        <v>0</v>
      </c>
    </row>
    <row r="66" spans="1:5" ht="15">
      <c r="A66" s="395" t="s">
        <v>238</v>
      </c>
      <c r="B66" s="396"/>
      <c r="C66" s="397">
        <f>C63+C64-C65</f>
        <v>0</v>
      </c>
    </row>
    <row r="67" spans="1:5" ht="15">
      <c r="A67" s="370" t="s">
        <v>234</v>
      </c>
      <c r="B67" s="371"/>
      <c r="C67" s="372"/>
    </row>
    <row r="68" spans="1:5" ht="15">
      <c r="A68" s="373" t="s">
        <v>229</v>
      </c>
      <c r="B68" s="374"/>
      <c r="C68" s="375">
        <f>C45-C54-C63</f>
        <v>0</v>
      </c>
    </row>
    <row r="69" spans="1:5" ht="15.75" thickBot="1">
      <c r="A69" s="398" t="s">
        <v>227</v>
      </c>
      <c r="B69" s="399"/>
      <c r="C69" s="400">
        <f>C52-C61-C66</f>
        <v>0</v>
      </c>
    </row>
    <row r="77" spans="1:5" ht="15">
      <c r="A77" s="401" t="s">
        <v>239</v>
      </c>
      <c r="B77" s="402"/>
      <c r="C77" s="402"/>
      <c r="D77" s="402"/>
      <c r="E77" s="402"/>
    </row>
    <row r="78" spans="1:5" ht="14.25" thickBot="1">
      <c r="A78" s="403"/>
      <c r="B78" s="404"/>
      <c r="C78" s="404"/>
      <c r="D78" s="404"/>
      <c r="E78" s="404"/>
    </row>
    <row r="79" spans="1:5" ht="153.75" thickBot="1">
      <c r="A79" s="405" t="s">
        <v>240</v>
      </c>
      <c r="B79" s="406" t="s">
        <v>241</v>
      </c>
      <c r="C79" s="406" t="s">
        <v>242</v>
      </c>
      <c r="D79" s="406" t="s">
        <v>243</v>
      </c>
      <c r="E79" s="407" t="s">
        <v>244</v>
      </c>
    </row>
    <row r="80" spans="1:5" ht="14.25" thickBot="1">
      <c r="A80" s="408" t="s">
        <v>220</v>
      </c>
      <c r="B80" s="409"/>
      <c r="C80" s="409"/>
      <c r="D80" s="409"/>
      <c r="E80" s="410"/>
    </row>
    <row r="81" spans="1:5" ht="25.5">
      <c r="A81" s="411" t="s">
        <v>245</v>
      </c>
      <c r="B81" s="412">
        <v>0</v>
      </c>
      <c r="C81" s="412">
        <v>0</v>
      </c>
      <c r="D81" s="412">
        <v>0</v>
      </c>
      <c r="E81" s="413">
        <f>B81+C81+D81</f>
        <v>0</v>
      </c>
    </row>
    <row r="82" spans="1:5">
      <c r="A82" s="414" t="s">
        <v>232</v>
      </c>
      <c r="B82" s="415">
        <f>SUM(B83:B84)</f>
        <v>0</v>
      </c>
      <c r="C82" s="415">
        <f>SUM(C83:C84)</f>
        <v>0</v>
      </c>
      <c r="D82" s="415">
        <f>SUM(D83:D84)</f>
        <v>0</v>
      </c>
      <c r="E82" s="416">
        <f>SUM(E83:E84)</f>
        <v>0</v>
      </c>
    </row>
    <row r="83" spans="1:5">
      <c r="A83" s="417" t="s">
        <v>246</v>
      </c>
      <c r="B83" s="418">
        <v>0</v>
      </c>
      <c r="C83" s="418">
        <v>0</v>
      </c>
      <c r="D83" s="418">
        <v>0</v>
      </c>
      <c r="E83" s="419">
        <f>B83+C83+D83</f>
        <v>0</v>
      </c>
    </row>
    <row r="84" spans="1:5">
      <c r="A84" s="417" t="s">
        <v>247</v>
      </c>
      <c r="B84" s="418">
        <v>0</v>
      </c>
      <c r="C84" s="418">
        <v>0</v>
      </c>
      <c r="D84" s="418">
        <v>0</v>
      </c>
      <c r="E84" s="419">
        <f>B84+C84+D84</f>
        <v>0</v>
      </c>
    </row>
    <row r="85" spans="1:5">
      <c r="A85" s="414" t="s">
        <v>233</v>
      </c>
      <c r="B85" s="415">
        <f>SUM(B86:B88)</f>
        <v>0</v>
      </c>
      <c r="C85" s="415">
        <f>SUM(C86:C88)</f>
        <v>0</v>
      </c>
      <c r="D85" s="415">
        <f>SUM(D86:D88)</f>
        <v>0</v>
      </c>
      <c r="E85" s="416">
        <f>SUM(E86:E88)</f>
        <v>0</v>
      </c>
    </row>
    <row r="86" spans="1:5">
      <c r="A86" s="417" t="s">
        <v>248</v>
      </c>
      <c r="B86" s="418">
        <v>0</v>
      </c>
      <c r="C86" s="418">
        <v>0</v>
      </c>
      <c r="D86" s="418">
        <v>0</v>
      </c>
      <c r="E86" s="419">
        <f>B86+C86+D86</f>
        <v>0</v>
      </c>
    </row>
    <row r="87" spans="1:5">
      <c r="A87" s="417" t="s">
        <v>249</v>
      </c>
      <c r="B87" s="418">
        <v>0</v>
      </c>
      <c r="C87" s="418">
        <v>0</v>
      </c>
      <c r="D87" s="418">
        <v>0</v>
      </c>
      <c r="E87" s="419">
        <f>B87+C87+D87</f>
        <v>0</v>
      </c>
    </row>
    <row r="88" spans="1:5">
      <c r="A88" s="420" t="s">
        <v>250</v>
      </c>
      <c r="B88" s="418">
        <v>0</v>
      </c>
      <c r="C88" s="418">
        <v>0</v>
      </c>
      <c r="D88" s="418">
        <v>0</v>
      </c>
      <c r="E88" s="419">
        <f>B88+C88+D88</f>
        <v>0</v>
      </c>
    </row>
    <row r="89" spans="1:5" ht="26.25" thickBot="1">
      <c r="A89" s="421" t="s">
        <v>251</v>
      </c>
      <c r="B89" s="422">
        <f>B81+B82-B85</f>
        <v>0</v>
      </c>
      <c r="C89" s="422">
        <f>C81+C82-C85</f>
        <v>0</v>
      </c>
      <c r="D89" s="422">
        <f>D81+D82-D85</f>
        <v>0</v>
      </c>
      <c r="E89" s="423">
        <f>E81+E82-E85</f>
        <v>0</v>
      </c>
    </row>
    <row r="90" spans="1:5" ht="14.25" thickBot="1">
      <c r="A90" s="424" t="s">
        <v>252</v>
      </c>
      <c r="B90" s="425"/>
      <c r="C90" s="425"/>
      <c r="D90" s="425"/>
      <c r="E90" s="426"/>
    </row>
    <row r="91" spans="1:5">
      <c r="A91" s="411" t="s">
        <v>253</v>
      </c>
      <c r="B91" s="412">
        <v>0</v>
      </c>
      <c r="C91" s="412">
        <v>0</v>
      </c>
      <c r="D91" s="412">
        <v>0</v>
      </c>
      <c r="E91" s="413">
        <f>B91+C91+D91</f>
        <v>0</v>
      </c>
    </row>
    <row r="92" spans="1:5">
      <c r="A92" s="414" t="s">
        <v>232</v>
      </c>
      <c r="B92" s="1091">
        <v>0</v>
      </c>
      <c r="C92" s="1091">
        <v>0</v>
      </c>
      <c r="D92" s="1091">
        <v>0</v>
      </c>
      <c r="E92" s="416">
        <f>SUM(B92:D92)</f>
        <v>0</v>
      </c>
    </row>
    <row r="93" spans="1:5">
      <c r="A93" s="414" t="s">
        <v>233</v>
      </c>
      <c r="B93" s="1091">
        <v>0</v>
      </c>
      <c r="C93" s="1091">
        <v>0</v>
      </c>
      <c r="D93" s="1091">
        <v>0</v>
      </c>
      <c r="E93" s="416">
        <f>SUM(B93:D93)</f>
        <v>0</v>
      </c>
    </row>
    <row r="94" spans="1:5" ht="14.25" thickBot="1">
      <c r="A94" s="421" t="s">
        <v>254</v>
      </c>
      <c r="B94" s="422">
        <f>B91+B92-B93</f>
        <v>0</v>
      </c>
      <c r="C94" s="422">
        <f>C91+C92-C93</f>
        <v>0</v>
      </c>
      <c r="D94" s="422">
        <f>D91+D92-D93</f>
        <v>0</v>
      </c>
      <c r="E94" s="423">
        <f>E91+E92-E93</f>
        <v>0</v>
      </c>
    </row>
    <row r="102" spans="1:9" ht="48" customHeight="1">
      <c r="A102" s="310" t="s">
        <v>255</v>
      </c>
      <c r="B102" s="427"/>
      <c r="C102" s="427"/>
    </row>
    <row r="103" spans="1:9" ht="14.25" thickBot="1">
      <c r="A103" s="428"/>
      <c r="B103" s="429"/>
      <c r="C103" s="429"/>
    </row>
    <row r="104" spans="1:9">
      <c r="A104" s="430" t="s">
        <v>256</v>
      </c>
      <c r="B104" s="431" t="s">
        <v>118</v>
      </c>
      <c r="C104" s="431" t="s">
        <v>257</v>
      </c>
      <c r="D104" s="432" t="s">
        <v>258</v>
      </c>
    </row>
    <row r="105" spans="1:9">
      <c r="A105" s="433" t="s">
        <v>259</v>
      </c>
      <c r="B105" s="434">
        <v>0</v>
      </c>
      <c r="C105" s="434">
        <v>0</v>
      </c>
      <c r="D105" s="435"/>
    </row>
    <row r="106" spans="1:9">
      <c r="A106" s="436" t="s">
        <v>260</v>
      </c>
      <c r="B106" s="437"/>
      <c r="C106" s="437"/>
      <c r="D106" s="438"/>
    </row>
    <row r="107" spans="1:9" ht="14.25" thickBot="1">
      <c r="A107" s="439" t="s">
        <v>261</v>
      </c>
      <c r="B107" s="440">
        <v>0</v>
      </c>
      <c r="C107" s="441">
        <v>0</v>
      </c>
      <c r="D107" s="442"/>
    </row>
    <row r="110" spans="1:9" ht="15" customHeight="1">
      <c r="A110" s="310" t="s">
        <v>262</v>
      </c>
      <c r="B110" s="427"/>
      <c r="C110" s="427"/>
      <c r="D110" s="282"/>
      <c r="E110" s="282"/>
      <c r="F110" s="282"/>
      <c r="G110" s="282"/>
    </row>
    <row r="111" spans="1:9" ht="14.25" thickBot="1">
      <c r="A111" s="428"/>
      <c r="B111" s="429"/>
      <c r="C111" s="429"/>
    </row>
    <row r="112" spans="1:9" ht="13.5" customHeight="1">
      <c r="A112" s="443"/>
      <c r="B112" s="444" t="s">
        <v>263</v>
      </c>
      <c r="C112" s="445"/>
      <c r="D112" s="445"/>
      <c r="E112" s="445"/>
      <c r="F112" s="446"/>
      <c r="G112" s="444" t="s">
        <v>264</v>
      </c>
      <c r="H112" s="445"/>
      <c r="I112" s="446"/>
    </row>
    <row r="113" spans="1:9" ht="38.25">
      <c r="A113" s="447"/>
      <c r="B113" s="448" t="s">
        <v>265</v>
      </c>
      <c r="C113" s="449" t="s">
        <v>266</v>
      </c>
      <c r="D113" s="449" t="s">
        <v>267</v>
      </c>
      <c r="E113" s="449" t="s">
        <v>268</v>
      </c>
      <c r="F113" s="450" t="s">
        <v>269</v>
      </c>
      <c r="G113" s="451" t="s">
        <v>270</v>
      </c>
      <c r="H113" s="452" t="s">
        <v>271</v>
      </c>
      <c r="I113" s="453" t="s">
        <v>272</v>
      </c>
    </row>
    <row r="114" spans="1:9" ht="15">
      <c r="A114" s="454" t="s">
        <v>118</v>
      </c>
      <c r="B114" s="455">
        <v>0</v>
      </c>
      <c r="C114" s="456">
        <v>59422.49</v>
      </c>
      <c r="D114" s="456">
        <v>0</v>
      </c>
      <c r="E114" s="1081">
        <v>16004451.52</v>
      </c>
      <c r="F114" s="457">
        <v>0</v>
      </c>
      <c r="G114" s="458">
        <v>0</v>
      </c>
      <c r="H114" s="456">
        <v>0</v>
      </c>
      <c r="I114" s="459">
        <v>0</v>
      </c>
    </row>
    <row r="115" spans="1:9" ht="36">
      <c r="A115" s="460" t="s">
        <v>273</v>
      </c>
      <c r="B115" s="461">
        <v>0</v>
      </c>
      <c r="C115" s="1080">
        <v>719173.38</v>
      </c>
      <c r="D115" s="462">
        <v>0</v>
      </c>
      <c r="E115" s="463">
        <v>774065.45</v>
      </c>
      <c r="F115" s="464">
        <v>0</v>
      </c>
      <c r="G115" s="465">
        <v>0</v>
      </c>
      <c r="H115" s="462">
        <v>0</v>
      </c>
      <c r="I115" s="466">
        <v>0</v>
      </c>
    </row>
    <row r="116" spans="1:9" ht="36.75" thickBot="1">
      <c r="A116" s="467" t="s">
        <v>274</v>
      </c>
      <c r="B116" s="468">
        <v>0</v>
      </c>
      <c r="C116" s="469">
        <v>0</v>
      </c>
      <c r="D116" s="469">
        <v>0</v>
      </c>
      <c r="E116" s="470">
        <v>0</v>
      </c>
      <c r="F116" s="471">
        <v>0</v>
      </c>
      <c r="G116" s="472">
        <v>0</v>
      </c>
      <c r="H116" s="469">
        <v>0</v>
      </c>
      <c r="I116" s="473">
        <v>0</v>
      </c>
    </row>
    <row r="117" spans="1:9" ht="15.75" thickBot="1">
      <c r="A117" s="474" t="s">
        <v>257</v>
      </c>
      <c r="B117" s="475">
        <f t="shared" ref="B117:I117" si="16">B114+B115-B116</f>
        <v>0</v>
      </c>
      <c r="C117" s="476">
        <f t="shared" si="16"/>
        <v>778595.87</v>
      </c>
      <c r="D117" s="476">
        <f t="shared" si="16"/>
        <v>0</v>
      </c>
      <c r="E117" s="477">
        <f t="shared" si="16"/>
        <v>16778516.969999999</v>
      </c>
      <c r="F117" s="478">
        <f t="shared" si="16"/>
        <v>0</v>
      </c>
      <c r="G117" s="479">
        <f t="shared" si="16"/>
        <v>0</v>
      </c>
      <c r="H117" s="477">
        <f t="shared" si="16"/>
        <v>0</v>
      </c>
      <c r="I117" s="478">
        <f t="shared" si="16"/>
        <v>0</v>
      </c>
    </row>
    <row r="120" spans="1:9" ht="15" customHeight="1">
      <c r="A120" s="310" t="s">
        <v>275</v>
      </c>
      <c r="B120" s="427"/>
      <c r="C120" s="427"/>
    </row>
    <row r="121" spans="1:9" ht="14.25" thickBot="1">
      <c r="A121" s="428"/>
      <c r="B121" s="429"/>
      <c r="C121" s="429"/>
    </row>
    <row r="122" spans="1:9">
      <c r="A122" s="480" t="s">
        <v>256</v>
      </c>
      <c r="B122" s="431" t="s">
        <v>118</v>
      </c>
      <c r="C122" s="432" t="s">
        <v>257</v>
      </c>
    </row>
    <row r="123" spans="1:9" ht="26.25" thickBot="1">
      <c r="A123" s="481" t="s">
        <v>276</v>
      </c>
      <c r="B123" s="482">
        <v>804418.8</v>
      </c>
      <c r="C123" s="482">
        <v>779118.65</v>
      </c>
    </row>
    <row r="127" spans="1:9" ht="50.25" customHeight="1">
      <c r="A127" s="310" t="s">
        <v>277</v>
      </c>
      <c r="B127" s="310"/>
      <c r="C127" s="310"/>
      <c r="D127" s="310"/>
    </row>
    <row r="128" spans="1:9" ht="14.25" thickBot="1">
      <c r="A128" s="483"/>
      <c r="B128" s="484"/>
      <c r="C128" s="484"/>
    </row>
    <row r="129" spans="1:4">
      <c r="A129" s="485" t="s">
        <v>240</v>
      </c>
      <c r="B129" s="486"/>
      <c r="C129" s="431" t="s">
        <v>118</v>
      </c>
      <c r="D129" s="432" t="s">
        <v>257</v>
      </c>
    </row>
    <row r="130" spans="1:4" ht="66" customHeight="1">
      <c r="A130" s="487" t="s">
        <v>278</v>
      </c>
      <c r="B130" s="488"/>
      <c r="C130" s="434">
        <v>18074.919999999998</v>
      </c>
      <c r="D130" s="489">
        <v>18074.919999999998</v>
      </c>
    </row>
    <row r="131" spans="1:4">
      <c r="A131" s="490" t="s">
        <v>260</v>
      </c>
      <c r="B131" s="491"/>
      <c r="C131" s="492"/>
      <c r="D131" s="493"/>
    </row>
    <row r="132" spans="1:4">
      <c r="A132" s="494" t="s">
        <v>212</v>
      </c>
      <c r="B132" s="495"/>
      <c r="C132" s="496">
        <v>0</v>
      </c>
      <c r="D132" s="497">
        <v>0</v>
      </c>
    </row>
    <row r="133" spans="1:4" ht="13.5" customHeight="1">
      <c r="A133" s="498" t="s">
        <v>214</v>
      </c>
      <c r="B133" s="499"/>
      <c r="C133" s="500">
        <v>0</v>
      </c>
      <c r="D133" s="435">
        <v>0</v>
      </c>
    </row>
    <row r="134" spans="1:4" ht="13.5" customHeight="1">
      <c r="A134" s="498" t="s">
        <v>215</v>
      </c>
      <c r="B134" s="499"/>
      <c r="C134" s="500">
        <v>0</v>
      </c>
      <c r="D134" s="435">
        <v>0</v>
      </c>
    </row>
    <row r="135" spans="1:4">
      <c r="A135" s="498" t="s">
        <v>216</v>
      </c>
      <c r="B135" s="499"/>
      <c r="C135" s="500">
        <v>0</v>
      </c>
      <c r="D135" s="435">
        <v>0</v>
      </c>
    </row>
    <row r="136" spans="1:4">
      <c r="A136" s="498" t="s">
        <v>217</v>
      </c>
      <c r="B136" s="499"/>
      <c r="C136" s="500">
        <v>18074.919999999998</v>
      </c>
      <c r="D136" s="435">
        <v>18074.919999999998</v>
      </c>
    </row>
    <row r="154" spans="1:9" ht="13.5" customHeight="1">
      <c r="A154" s="501" t="s">
        <v>279</v>
      </c>
      <c r="B154" s="502"/>
      <c r="C154" s="502"/>
      <c r="D154" s="502"/>
      <c r="E154" s="502"/>
      <c r="F154" s="502"/>
      <c r="G154" s="502"/>
      <c r="H154" s="502"/>
      <c r="I154" s="502"/>
    </row>
    <row r="155" spans="1:9" ht="16.5" thickBot="1">
      <c r="A155" s="503"/>
      <c r="B155" s="504"/>
      <c r="C155" s="504"/>
      <c r="D155" s="504"/>
      <c r="E155" s="504" t="s">
        <v>280</v>
      </c>
      <c r="F155" s="505"/>
      <c r="G155" s="505"/>
      <c r="H155" s="505"/>
      <c r="I155" s="505"/>
    </row>
    <row r="156" spans="1:9" ht="89.25" customHeight="1" thickBot="1">
      <c r="A156" s="506" t="s">
        <v>281</v>
      </c>
      <c r="B156" s="507"/>
      <c r="C156" s="508" t="s">
        <v>282</v>
      </c>
      <c r="D156" s="509" t="s">
        <v>283</v>
      </c>
      <c r="E156" s="508" t="s">
        <v>284</v>
      </c>
      <c r="F156" s="510" t="s">
        <v>285</v>
      </c>
      <c r="G156" s="508" t="s">
        <v>286</v>
      </c>
      <c r="H156" s="508" t="s">
        <v>287</v>
      </c>
      <c r="I156" s="511" t="s">
        <v>288</v>
      </c>
    </row>
    <row r="157" spans="1:9">
      <c r="A157" s="512" t="s">
        <v>118</v>
      </c>
      <c r="B157" s="513"/>
      <c r="C157" s="514" t="s">
        <v>289</v>
      </c>
      <c r="D157" s="515"/>
      <c r="E157" s="516"/>
      <c r="F157" s="515"/>
      <c r="G157" s="516"/>
      <c r="H157" s="516"/>
      <c r="I157" s="517"/>
    </row>
    <row r="158" spans="1:9">
      <c r="A158" s="518"/>
      <c r="B158" s="519" t="s">
        <v>290</v>
      </c>
      <c r="C158" s="520"/>
      <c r="D158" s="521"/>
      <c r="E158" s="522"/>
      <c r="F158" s="521"/>
      <c r="G158" s="522"/>
      <c r="H158" s="522"/>
      <c r="I158" s="523"/>
    </row>
    <row r="159" spans="1:9">
      <c r="A159" s="524" t="s">
        <v>291</v>
      </c>
      <c r="B159" s="525"/>
      <c r="C159" s="526"/>
      <c r="D159" s="527"/>
      <c r="E159" s="528"/>
      <c r="F159" s="527"/>
      <c r="G159" s="528"/>
      <c r="H159" s="528"/>
      <c r="I159" s="529"/>
    </row>
    <row r="160" spans="1:9">
      <c r="A160" s="524" t="s">
        <v>21</v>
      </c>
      <c r="B160" s="525"/>
      <c r="C160" s="526"/>
      <c r="D160" s="527"/>
      <c r="E160" s="528"/>
      <c r="F160" s="527"/>
      <c r="G160" s="528"/>
      <c r="H160" s="528"/>
      <c r="I160" s="529"/>
    </row>
    <row r="161" spans="1:9" ht="14.25" thickBot="1">
      <c r="A161" s="530" t="s">
        <v>292</v>
      </c>
      <c r="B161" s="531"/>
      <c r="C161" s="532"/>
      <c r="D161" s="533"/>
      <c r="E161" s="534"/>
      <c r="F161" s="533"/>
      <c r="G161" s="534"/>
      <c r="H161" s="534"/>
      <c r="I161" s="535"/>
    </row>
    <row r="162" spans="1:9" ht="14.25" thickBot="1">
      <c r="A162" s="536"/>
      <c r="B162" s="537" t="s">
        <v>293</v>
      </c>
      <c r="C162" s="538"/>
      <c r="D162" s="538"/>
      <c r="E162" s="538">
        <f>SUM(E159:E161)</f>
        <v>0</v>
      </c>
      <c r="F162" s="538">
        <f>SUM(F159:F161)</f>
        <v>0</v>
      </c>
      <c r="G162" s="538">
        <f>SUM(G159:G161)</f>
        <v>0</v>
      </c>
      <c r="H162" s="538"/>
      <c r="I162" s="538"/>
    </row>
    <row r="163" spans="1:9" ht="87.75" customHeight="1" thickBot="1">
      <c r="A163" s="506" t="s">
        <v>281</v>
      </c>
      <c r="B163" s="539"/>
      <c r="C163" s="508" t="s">
        <v>282</v>
      </c>
      <c r="D163" s="509" t="s">
        <v>283</v>
      </c>
      <c r="E163" s="508" t="s">
        <v>284</v>
      </c>
      <c r="F163" s="510" t="s">
        <v>285</v>
      </c>
      <c r="G163" s="508" t="s">
        <v>286</v>
      </c>
      <c r="H163" s="508" t="s">
        <v>287</v>
      </c>
      <c r="I163" s="511" t="s">
        <v>288</v>
      </c>
    </row>
    <row r="164" spans="1:9">
      <c r="A164" s="512" t="s">
        <v>257</v>
      </c>
      <c r="B164" s="540"/>
      <c r="C164" s="514" t="s">
        <v>289</v>
      </c>
      <c r="D164" s="541"/>
      <c r="E164" s="542"/>
      <c r="F164" s="541"/>
      <c r="G164" s="542"/>
      <c r="H164" s="542"/>
      <c r="I164" s="543"/>
    </row>
    <row r="165" spans="1:9">
      <c r="A165" s="544"/>
      <c r="B165" s="545" t="s">
        <v>290</v>
      </c>
      <c r="C165" s="520"/>
      <c r="D165" s="521"/>
      <c r="E165" s="522"/>
      <c r="F165" s="521"/>
      <c r="G165" s="522"/>
      <c r="H165" s="522"/>
      <c r="I165" s="523"/>
    </row>
    <row r="166" spans="1:9">
      <c r="A166" s="524" t="s">
        <v>291</v>
      </c>
      <c r="B166" s="525"/>
      <c r="C166" s="526"/>
      <c r="D166" s="527"/>
      <c r="E166" s="528"/>
      <c r="F166" s="527"/>
      <c r="G166" s="528"/>
      <c r="H166" s="528"/>
      <c r="I166" s="529"/>
    </row>
    <row r="167" spans="1:9">
      <c r="A167" s="524" t="s">
        <v>21</v>
      </c>
      <c r="B167" s="525"/>
      <c r="C167" s="526"/>
      <c r="D167" s="527"/>
      <c r="E167" s="528"/>
      <c r="F167" s="527"/>
      <c r="G167" s="528"/>
      <c r="H167" s="528"/>
      <c r="I167" s="529"/>
    </row>
    <row r="168" spans="1:9" ht="14.25" thickBot="1">
      <c r="A168" s="530" t="s">
        <v>292</v>
      </c>
      <c r="B168" s="531"/>
      <c r="C168" s="532"/>
      <c r="D168" s="533"/>
      <c r="E168" s="534"/>
      <c r="F168" s="533"/>
      <c r="G168" s="534"/>
      <c r="H168" s="534"/>
      <c r="I168" s="535"/>
    </row>
    <row r="169" spans="1:9" ht="14.25" thickBot="1">
      <c r="A169" s="536"/>
      <c r="B169" s="537" t="s">
        <v>293</v>
      </c>
      <c r="C169" s="538"/>
      <c r="D169" s="546"/>
      <c r="E169" s="538">
        <f>SUM(E166:E168)</f>
        <v>0</v>
      </c>
      <c r="F169" s="538">
        <f>SUM(F166:F168)</f>
        <v>0</v>
      </c>
      <c r="G169" s="538">
        <f>SUM(G166:G168)</f>
        <v>0</v>
      </c>
      <c r="H169" s="538"/>
      <c r="I169" s="547"/>
    </row>
    <row r="172" spans="1:9" ht="15">
      <c r="A172" s="548" t="s">
        <v>294</v>
      </c>
      <c r="B172" s="549"/>
      <c r="C172" s="549"/>
      <c r="D172" s="549"/>
      <c r="E172" s="549"/>
      <c r="F172" s="549"/>
      <c r="G172" s="549"/>
      <c r="H172" s="549"/>
      <c r="I172" s="549"/>
    </row>
    <row r="173" spans="1:9" ht="14.25" thickBot="1">
      <c r="A173" s="550"/>
      <c r="B173" s="551"/>
      <c r="C173" s="551"/>
      <c r="D173" s="551"/>
      <c r="E173" s="550"/>
      <c r="F173" s="550"/>
      <c r="G173" s="550"/>
      <c r="H173" s="550"/>
      <c r="I173" s="550"/>
    </row>
    <row r="174" spans="1:9" ht="14.25" customHeight="1" thickBot="1">
      <c r="A174" s="552" t="s">
        <v>295</v>
      </c>
      <c r="B174" s="553"/>
      <c r="C174" s="553"/>
      <c r="D174" s="554"/>
      <c r="E174" s="555" t="s">
        <v>118</v>
      </c>
      <c r="F174" s="556" t="s">
        <v>296</v>
      </c>
      <c r="G174" s="557"/>
      <c r="H174" s="558"/>
      <c r="I174" s="559" t="s">
        <v>257</v>
      </c>
    </row>
    <row r="175" spans="1:9" ht="14.25" thickBot="1">
      <c r="A175" s="560"/>
      <c r="B175" s="561"/>
      <c r="C175" s="561"/>
      <c r="D175" s="562"/>
      <c r="E175" s="563"/>
      <c r="F175" s="564" t="s">
        <v>232</v>
      </c>
      <c r="G175" s="565" t="s">
        <v>297</v>
      </c>
      <c r="H175" s="564" t="s">
        <v>298</v>
      </c>
      <c r="I175" s="566"/>
    </row>
    <row r="176" spans="1:9" ht="13.5" customHeight="1">
      <c r="A176" s="1094">
        <v>1</v>
      </c>
      <c r="B176" s="600" t="s">
        <v>267</v>
      </c>
      <c r="C176" s="568"/>
      <c r="D176" s="569"/>
      <c r="E176" s="570">
        <v>0</v>
      </c>
      <c r="F176" s="571">
        <v>0</v>
      </c>
      <c r="G176" s="571">
        <v>0</v>
      </c>
      <c r="H176" s="571">
        <v>0</v>
      </c>
      <c r="I176" s="571">
        <f>E176+F176-G176-H176</f>
        <v>0</v>
      </c>
    </row>
    <row r="177" spans="1:9" ht="13.5" customHeight="1">
      <c r="A177" s="572"/>
      <c r="B177" s="573" t="s">
        <v>299</v>
      </c>
      <c r="C177" s="574"/>
      <c r="D177" s="575"/>
      <c r="E177" s="1092">
        <v>0</v>
      </c>
      <c r="F177" s="1093">
        <v>0</v>
      </c>
      <c r="G177" s="1093">
        <v>0</v>
      </c>
      <c r="H177" s="1093">
        <v>0</v>
      </c>
      <c r="I177" s="577">
        <f>E177+F177-G177-H177</f>
        <v>0</v>
      </c>
    </row>
    <row r="178" spans="1:9" ht="13.5" customHeight="1">
      <c r="A178" s="572" t="s">
        <v>300</v>
      </c>
      <c r="B178" s="604" t="s">
        <v>301</v>
      </c>
      <c r="C178" s="574"/>
      <c r="D178" s="575"/>
      <c r="E178" s="579">
        <v>58996929</v>
      </c>
      <c r="F178" s="581">
        <v>30104145.050000001</v>
      </c>
      <c r="G178" s="581">
        <v>0</v>
      </c>
      <c r="H178" s="581">
        <v>21846795.43</v>
      </c>
      <c r="I178" s="581">
        <f>E178+F178-G178-H178</f>
        <v>67254278.620000005</v>
      </c>
    </row>
    <row r="179" spans="1:9" ht="13.5" customHeight="1">
      <c r="A179" s="578"/>
      <c r="B179" s="573" t="s">
        <v>299</v>
      </c>
      <c r="C179" s="574"/>
      <c r="D179" s="575"/>
      <c r="E179" s="582">
        <v>0</v>
      </c>
      <c r="F179" s="580">
        <v>0</v>
      </c>
      <c r="G179" s="580">
        <v>0</v>
      </c>
      <c r="H179" s="580">
        <v>0</v>
      </c>
      <c r="I179" s="580">
        <f>E179+F179-G179-H179</f>
        <v>0</v>
      </c>
    </row>
    <row r="180" spans="1:9" ht="14.25" customHeight="1" thickBot="1">
      <c r="A180" s="1095" t="s">
        <v>302</v>
      </c>
      <c r="B180" s="1096" t="s">
        <v>303</v>
      </c>
      <c r="C180" s="583"/>
      <c r="D180" s="584"/>
      <c r="E180" s="579">
        <v>54653253.280000001</v>
      </c>
      <c r="F180" s="581">
        <v>57182929.759999998</v>
      </c>
      <c r="G180" s="581">
        <v>0</v>
      </c>
      <c r="H180" s="581">
        <v>54653253.280000001</v>
      </c>
      <c r="I180" s="576">
        <f>E180+F180-G180-H180</f>
        <v>57182929.75999999</v>
      </c>
    </row>
    <row r="181" spans="1:9" ht="14.25" thickBot="1">
      <c r="A181" s="585" t="s">
        <v>304</v>
      </c>
      <c r="B181" s="586"/>
      <c r="C181" s="586"/>
      <c r="D181" s="587"/>
      <c r="E181" s="556">
        <f>E176+E178+E180</f>
        <v>113650182.28</v>
      </c>
      <c r="F181" s="556">
        <f>F176+F178+F180</f>
        <v>87287074.810000002</v>
      </c>
      <c r="G181" s="556">
        <f>G176+G178+G180</f>
        <v>0</v>
      </c>
      <c r="H181" s="556">
        <f>H176+H178+H180</f>
        <v>76500048.710000008</v>
      </c>
      <c r="I181" s="588">
        <f>I176+I178+I180</f>
        <v>124437208.38</v>
      </c>
    </row>
    <row r="182" spans="1:9">
      <c r="A182"/>
      <c r="B182"/>
      <c r="C182"/>
      <c r="D182"/>
      <c r="E182"/>
      <c r="F182"/>
      <c r="G182"/>
      <c r="H182"/>
      <c r="I182"/>
    </row>
    <row r="183" spans="1:9" ht="14.25">
      <c r="A183" s="589" t="s">
        <v>305</v>
      </c>
      <c r="B183"/>
      <c r="C183"/>
      <c r="D183"/>
      <c r="E183"/>
      <c r="F183"/>
      <c r="G183"/>
      <c r="H183"/>
      <c r="I183"/>
    </row>
    <row r="184" spans="1:9" ht="14.25">
      <c r="A184" s="589" t="s">
        <v>306</v>
      </c>
      <c r="B184"/>
      <c r="C184"/>
      <c r="D184"/>
      <c r="E184"/>
      <c r="F184"/>
      <c r="G184"/>
      <c r="H184"/>
      <c r="I184"/>
    </row>
    <row r="186" spans="1:9" ht="14.25">
      <c r="A186" s="590" t="s">
        <v>307</v>
      </c>
      <c r="B186" s="590"/>
      <c r="C186" s="590"/>
      <c r="D186" s="590"/>
      <c r="E186" s="590"/>
      <c r="F186" s="590"/>
      <c r="G186" s="590"/>
    </row>
    <row r="187" spans="1:9" ht="14.25" thickBot="1">
      <c r="A187" s="591"/>
      <c r="B187" s="592"/>
      <c r="C187" s="593"/>
      <c r="D187" s="593"/>
      <c r="E187" s="593"/>
      <c r="F187" s="593"/>
      <c r="G187" s="593"/>
    </row>
    <row r="188" spans="1:9" ht="26.25" thickBot="1">
      <c r="A188" s="594" t="s">
        <v>308</v>
      </c>
      <c r="B188" s="595"/>
      <c r="C188" s="596" t="s">
        <v>309</v>
      </c>
      <c r="D188" s="597" t="s">
        <v>310</v>
      </c>
      <c r="E188" s="598" t="s">
        <v>311</v>
      </c>
      <c r="F188" s="597" t="s">
        <v>312</v>
      </c>
      <c r="G188" s="599" t="s">
        <v>313</v>
      </c>
    </row>
    <row r="189" spans="1:9" ht="26.25" customHeight="1">
      <c r="A189" s="600" t="s">
        <v>314</v>
      </c>
      <c r="B189" s="601"/>
      <c r="C189" s="602">
        <v>0</v>
      </c>
      <c r="D189" s="602">
        <v>0</v>
      </c>
      <c r="E189" s="602">
        <v>0</v>
      </c>
      <c r="F189" s="602">
        <v>0</v>
      </c>
      <c r="G189" s="603">
        <f>C189+D189-E189-F189</f>
        <v>0</v>
      </c>
    </row>
    <row r="190" spans="1:9" ht="25.5" customHeight="1">
      <c r="A190" s="604" t="s">
        <v>315</v>
      </c>
      <c r="B190" s="605"/>
      <c r="C190" s="606">
        <v>0</v>
      </c>
      <c r="D190" s="606">
        <v>0</v>
      </c>
      <c r="E190" s="606">
        <v>0</v>
      </c>
      <c r="F190" s="606">
        <v>0</v>
      </c>
      <c r="G190" s="607">
        <f t="shared" ref="G190:G197" si="17">C190+D190-E190-F190</f>
        <v>0</v>
      </c>
    </row>
    <row r="191" spans="1:9" ht="13.5" customHeight="1">
      <c r="A191" s="604" t="s">
        <v>316</v>
      </c>
      <c r="B191" s="605"/>
      <c r="C191" s="606">
        <v>0</v>
      </c>
      <c r="D191" s="606">
        <v>0</v>
      </c>
      <c r="E191" s="606">
        <v>0</v>
      </c>
      <c r="F191" s="606">
        <v>0</v>
      </c>
      <c r="G191" s="607">
        <f t="shared" si="17"/>
        <v>0</v>
      </c>
    </row>
    <row r="192" spans="1:9" ht="13.5" customHeight="1">
      <c r="A192" s="604" t="s">
        <v>317</v>
      </c>
      <c r="B192" s="605"/>
      <c r="C192" s="606">
        <v>0</v>
      </c>
      <c r="D192" s="606">
        <v>0</v>
      </c>
      <c r="E192" s="606">
        <v>0</v>
      </c>
      <c r="F192" s="606">
        <v>0</v>
      </c>
      <c r="G192" s="607">
        <f t="shared" si="17"/>
        <v>0</v>
      </c>
    </row>
    <row r="193" spans="1:7" ht="38.25" customHeight="1">
      <c r="A193" s="604" t="s">
        <v>318</v>
      </c>
      <c r="B193" s="605"/>
      <c r="C193" s="606">
        <v>0</v>
      </c>
      <c r="D193" s="606">
        <v>0</v>
      </c>
      <c r="E193" s="606">
        <v>0</v>
      </c>
      <c r="F193" s="606">
        <v>0</v>
      </c>
      <c r="G193" s="607">
        <f t="shared" si="17"/>
        <v>0</v>
      </c>
    </row>
    <row r="194" spans="1:7" ht="25.5" customHeight="1">
      <c r="A194" s="608" t="s">
        <v>319</v>
      </c>
      <c r="B194" s="605"/>
      <c r="C194" s="606">
        <v>0</v>
      </c>
      <c r="D194" s="606">
        <v>0</v>
      </c>
      <c r="E194" s="606">
        <v>0</v>
      </c>
      <c r="F194" s="606">
        <v>0</v>
      </c>
      <c r="G194" s="607">
        <f t="shared" si="17"/>
        <v>0</v>
      </c>
    </row>
    <row r="195" spans="1:7" ht="13.5" customHeight="1">
      <c r="A195" s="608" t="s">
        <v>320</v>
      </c>
      <c r="B195" s="605"/>
      <c r="C195" s="606">
        <v>0</v>
      </c>
      <c r="D195" s="606">
        <v>0</v>
      </c>
      <c r="E195" s="606">
        <v>0</v>
      </c>
      <c r="F195" s="606">
        <v>0</v>
      </c>
      <c r="G195" s="607">
        <f t="shared" si="17"/>
        <v>0</v>
      </c>
    </row>
    <row r="196" spans="1:7" ht="24.75" customHeight="1">
      <c r="A196" s="608" t="s">
        <v>321</v>
      </c>
      <c r="B196" s="605"/>
      <c r="C196" s="606">
        <v>0</v>
      </c>
      <c r="D196" s="606">
        <v>0</v>
      </c>
      <c r="E196" s="606">
        <v>0</v>
      </c>
      <c r="F196" s="606">
        <v>0</v>
      </c>
      <c r="G196" s="607">
        <f t="shared" si="17"/>
        <v>0</v>
      </c>
    </row>
    <row r="197" spans="1:7" ht="27.75" customHeight="1" thickBot="1">
      <c r="A197" s="609" t="s">
        <v>322</v>
      </c>
      <c r="B197" s="610"/>
      <c r="C197" s="611">
        <v>0</v>
      </c>
      <c r="D197" s="611">
        <v>0</v>
      </c>
      <c r="E197" s="611">
        <v>0</v>
      </c>
      <c r="F197" s="611">
        <v>0</v>
      </c>
      <c r="G197" s="612">
        <f t="shared" si="17"/>
        <v>0</v>
      </c>
    </row>
    <row r="198" spans="1:7" ht="14.25" thickBot="1">
      <c r="A198" s="613" t="s">
        <v>323</v>
      </c>
      <c r="B198" s="614"/>
      <c r="C198" s="615">
        <v>4116654.31</v>
      </c>
      <c r="D198" s="615">
        <v>230067.83</v>
      </c>
      <c r="E198" s="615">
        <v>135745.60999999999</v>
      </c>
      <c r="F198" s="615">
        <v>1442036.2</v>
      </c>
      <c r="G198" s="616">
        <v>2768940.33</v>
      </c>
    </row>
    <row r="199" spans="1:7" ht="14.25" thickBot="1">
      <c r="A199" s="556" t="s">
        <v>324</v>
      </c>
      <c r="B199" s="617"/>
      <c r="C199" s="618">
        <f>SUM(C189:C198)</f>
        <v>4116654.31</v>
      </c>
      <c r="D199" s="618">
        <f>SUM(D189:D198)</f>
        <v>230067.83</v>
      </c>
      <c r="E199" s="618">
        <f>SUM(E189:E198)</f>
        <v>135745.60999999999</v>
      </c>
      <c r="F199" s="618">
        <f>SUM(F189:F198)</f>
        <v>1442036.2</v>
      </c>
      <c r="G199" s="619">
        <f>SUM(G189:G198)</f>
        <v>2768940.33</v>
      </c>
    </row>
    <row r="200" spans="1:7">
      <c r="A200"/>
      <c r="B200"/>
      <c r="C200"/>
      <c r="D200"/>
      <c r="E200"/>
      <c r="F200"/>
      <c r="G200"/>
    </row>
    <row r="201" spans="1:7" ht="14.25">
      <c r="A201" s="620"/>
      <c r="B201" s="620"/>
      <c r="C201" s="620"/>
      <c r="D201" s="620"/>
      <c r="E201" s="620"/>
      <c r="F201" s="620"/>
      <c r="G201" s="620"/>
    </row>
    <row r="202" spans="1:7" ht="14.25" customHeight="1">
      <c r="A202" s="621" t="s">
        <v>325</v>
      </c>
      <c r="B202" s="622"/>
      <c r="C202" s="622"/>
      <c r="D202" s="623"/>
      <c r="E202" s="623"/>
    </row>
    <row r="203" spans="1:7" ht="15.75" thickBot="1">
      <c r="A203" s="624"/>
      <c r="B203" s="624"/>
      <c r="C203" s="624"/>
    </row>
    <row r="204" spans="1:7" ht="14.25" thickBot="1">
      <c r="A204" s="556" t="s">
        <v>240</v>
      </c>
      <c r="B204" s="625"/>
      <c r="C204" s="626" t="s">
        <v>118</v>
      </c>
      <c r="D204" s="627" t="s">
        <v>257</v>
      </c>
    </row>
    <row r="205" spans="1:7" ht="14.25" thickBot="1">
      <c r="A205" s="556" t="s">
        <v>326</v>
      </c>
      <c r="B205" s="625"/>
      <c r="C205" s="628">
        <f>SUM(C206:C208)</f>
        <v>0</v>
      </c>
      <c r="D205" s="628">
        <f>SUM(D206:D208)</f>
        <v>0</v>
      </c>
    </row>
    <row r="206" spans="1:7" ht="13.5" customHeight="1">
      <c r="A206" s="629" t="s">
        <v>327</v>
      </c>
      <c r="B206" s="630"/>
      <c r="C206" s="631">
        <v>0</v>
      </c>
      <c r="D206" s="632">
        <v>0</v>
      </c>
    </row>
    <row r="207" spans="1:7">
      <c r="A207" s="633" t="s">
        <v>328</v>
      </c>
      <c r="B207" s="634"/>
      <c r="C207" s="635">
        <v>0</v>
      </c>
      <c r="D207" s="636">
        <v>0</v>
      </c>
    </row>
    <row r="208" spans="1:7" ht="14.25" thickBot="1">
      <c r="A208" s="637" t="s">
        <v>329</v>
      </c>
      <c r="B208" s="638"/>
      <c r="C208" s="635">
        <v>0</v>
      </c>
      <c r="D208" s="636">
        <v>0</v>
      </c>
    </row>
    <row r="209" spans="1:4" ht="26.25" customHeight="1" thickBot="1">
      <c r="A209" s="556" t="s">
        <v>330</v>
      </c>
      <c r="B209" s="625"/>
      <c r="C209" s="639">
        <f>SUM(C210:C212)</f>
        <v>0</v>
      </c>
      <c r="D209" s="628">
        <f>SUM(D210:D212)</f>
        <v>0</v>
      </c>
    </row>
    <row r="210" spans="1:4" ht="25.5" customHeight="1">
      <c r="A210" s="629" t="s">
        <v>327</v>
      </c>
      <c r="B210" s="630"/>
      <c r="C210" s="631">
        <v>0</v>
      </c>
      <c r="D210" s="632">
        <v>0</v>
      </c>
    </row>
    <row r="211" spans="1:4">
      <c r="A211" s="633" t="s">
        <v>328</v>
      </c>
      <c r="B211" s="634"/>
      <c r="C211" s="635">
        <v>0</v>
      </c>
      <c r="D211" s="636">
        <v>0</v>
      </c>
    </row>
    <row r="212" spans="1:4" ht="14.25" thickBot="1">
      <c r="A212" s="637" t="s">
        <v>329</v>
      </c>
      <c r="B212" s="638"/>
      <c r="C212" s="635">
        <v>0</v>
      </c>
      <c r="D212" s="636">
        <v>0</v>
      </c>
    </row>
    <row r="213" spans="1:4" ht="26.25" customHeight="1" thickBot="1">
      <c r="A213" s="556" t="s">
        <v>331</v>
      </c>
      <c r="B213" s="625"/>
      <c r="C213" s="640">
        <f>SUM(C214:C216)</f>
        <v>0</v>
      </c>
      <c r="D213" s="641">
        <f>SUM(D214:D216)</f>
        <v>0</v>
      </c>
    </row>
    <row r="214" spans="1:4" ht="25.5" customHeight="1">
      <c r="A214" s="629" t="s">
        <v>327</v>
      </c>
      <c r="B214" s="630"/>
      <c r="C214" s="631">
        <v>0</v>
      </c>
      <c r="D214" s="632">
        <v>0</v>
      </c>
    </row>
    <row r="215" spans="1:4">
      <c r="A215" s="633" t="s">
        <v>328</v>
      </c>
      <c r="B215" s="634"/>
      <c r="C215" s="635">
        <v>0</v>
      </c>
      <c r="D215" s="636">
        <v>0</v>
      </c>
    </row>
    <row r="216" spans="1:4" ht="14.25" thickBot="1">
      <c r="A216" s="637" t="s">
        <v>329</v>
      </c>
      <c r="B216" s="638"/>
      <c r="C216" s="635">
        <v>0</v>
      </c>
      <c r="D216" s="636">
        <v>0</v>
      </c>
    </row>
    <row r="217" spans="1:4" ht="14.25" thickBot="1">
      <c r="A217" s="556" t="s">
        <v>332</v>
      </c>
      <c r="B217" s="625"/>
      <c r="C217" s="642">
        <f>C209+C213+C205</f>
        <v>0</v>
      </c>
      <c r="D217" s="642">
        <v>0</v>
      </c>
    </row>
    <row r="220" spans="1:4" ht="60.75" customHeight="1">
      <c r="A220" s="501" t="s">
        <v>333</v>
      </c>
      <c r="B220" s="643"/>
      <c r="C220" s="643"/>
      <c r="D220" s="502"/>
    </row>
    <row r="221" spans="1:4" ht="14.25" thickBot="1">
      <c r="A221" s="644"/>
      <c r="B221" s="644"/>
      <c r="C221" s="644"/>
    </row>
    <row r="222" spans="1:4" ht="14.25" thickBot="1">
      <c r="A222" s="645" t="s">
        <v>334</v>
      </c>
      <c r="B222" s="547"/>
      <c r="C222" s="510" t="s">
        <v>309</v>
      </c>
      <c r="D222" s="646" t="s">
        <v>313</v>
      </c>
    </row>
    <row r="223" spans="1:4" ht="25.5" customHeight="1">
      <c r="A223" s="647" t="s">
        <v>335</v>
      </c>
      <c r="B223" s="648"/>
      <c r="C223" s="649">
        <v>0</v>
      </c>
      <c r="D223" s="650">
        <v>0</v>
      </c>
    </row>
    <row r="224" spans="1:4" ht="26.25" customHeight="1" thickBot="1">
      <c r="A224" s="651" t="s">
        <v>336</v>
      </c>
      <c r="B224" s="652"/>
      <c r="C224" s="653">
        <v>0</v>
      </c>
      <c r="D224" s="654">
        <v>0</v>
      </c>
    </row>
    <row r="225" spans="1:5" ht="14.25" thickBot="1">
      <c r="A225" s="655" t="s">
        <v>324</v>
      </c>
      <c r="B225" s="547"/>
      <c r="C225" s="656">
        <f>SUM(C223:C224)</f>
        <v>0</v>
      </c>
      <c r="D225" s="657">
        <f>SUM(D223:D224)</f>
        <v>0</v>
      </c>
    </row>
    <row r="231" spans="1:5" ht="14.25" customHeight="1">
      <c r="A231" s="658" t="s">
        <v>337</v>
      </c>
      <c r="B231" s="659"/>
      <c r="C231" s="659"/>
      <c r="D231" s="659"/>
      <c r="E231" s="659"/>
    </row>
    <row r="232" spans="1:5" ht="14.25" thickBot="1">
      <c r="A232" s="660"/>
      <c r="B232" s="661"/>
      <c r="C232" s="661"/>
      <c r="D232" s="661"/>
      <c r="E232" s="661"/>
    </row>
    <row r="233" spans="1:5" ht="14.25" thickBot="1">
      <c r="A233" s="662" t="s">
        <v>338</v>
      </c>
      <c r="B233" s="663" t="s">
        <v>339</v>
      </c>
      <c r="C233" s="664"/>
      <c r="D233" s="663" t="s">
        <v>340</v>
      </c>
      <c r="E233" s="664"/>
    </row>
    <row r="234" spans="1:5" ht="14.25" thickBot="1">
      <c r="A234" s="665"/>
      <c r="B234" s="666" t="s">
        <v>341</v>
      </c>
      <c r="C234" s="667" t="s">
        <v>342</v>
      </c>
      <c r="D234" s="668" t="s">
        <v>343</v>
      </c>
      <c r="E234" s="667" t="s">
        <v>344</v>
      </c>
    </row>
    <row r="235" spans="1:5" ht="14.25" thickBot="1">
      <c r="A235" s="669" t="s">
        <v>345</v>
      </c>
      <c r="B235" s="670"/>
      <c r="C235" s="671"/>
      <c r="D235" s="671"/>
      <c r="E235" s="595"/>
    </row>
    <row r="236" spans="1:5">
      <c r="A236" s="672" t="s">
        <v>346</v>
      </c>
      <c r="B236" s="673">
        <v>0</v>
      </c>
      <c r="C236" s="673">
        <v>0</v>
      </c>
      <c r="D236" s="674">
        <v>0</v>
      </c>
      <c r="E236" s="673">
        <v>0</v>
      </c>
    </row>
    <row r="237" spans="1:5" ht="25.5">
      <c r="A237" s="672" t="s">
        <v>347</v>
      </c>
      <c r="B237" s="673">
        <v>0</v>
      </c>
      <c r="C237" s="673">
        <v>0</v>
      </c>
      <c r="D237" s="674">
        <v>0</v>
      </c>
      <c r="E237" s="673">
        <v>0</v>
      </c>
    </row>
    <row r="238" spans="1:5">
      <c r="A238" s="672" t="s">
        <v>348</v>
      </c>
      <c r="B238" s="673">
        <v>0</v>
      </c>
      <c r="C238" s="673">
        <v>0</v>
      </c>
      <c r="D238" s="674">
        <v>0</v>
      </c>
      <c r="E238" s="673">
        <v>0</v>
      </c>
    </row>
    <row r="239" spans="1:5">
      <c r="A239" s="672" t="s">
        <v>349</v>
      </c>
      <c r="B239" s="675">
        <f>SUM(B240:B241)</f>
        <v>0</v>
      </c>
      <c r="C239" s="675">
        <f>SUM(C240:C241)</f>
        <v>0</v>
      </c>
      <c r="D239" s="675">
        <f>SUM(D240:D241)</f>
        <v>0</v>
      </c>
      <c r="E239" s="675">
        <f>SUM(E240:E241)</f>
        <v>0</v>
      </c>
    </row>
    <row r="240" spans="1:5">
      <c r="A240" s="676" t="s">
        <v>292</v>
      </c>
      <c r="B240" s="675"/>
      <c r="C240" s="675"/>
      <c r="D240" s="677"/>
      <c r="E240" s="675"/>
    </row>
    <row r="241" spans="1:7" ht="14.25" thickBot="1">
      <c r="A241" s="678" t="s">
        <v>292</v>
      </c>
      <c r="B241" s="679"/>
      <c r="C241" s="679"/>
      <c r="D241" s="680"/>
      <c r="E241" s="679"/>
    </row>
    <row r="242" spans="1:7" ht="14.25" thickBot="1">
      <c r="A242" s="681" t="s">
        <v>324</v>
      </c>
      <c r="B242" s="538">
        <f>SUM(B236:B239)</f>
        <v>0</v>
      </c>
      <c r="C242" s="538">
        <f>SUM(C236:C239)</f>
        <v>0</v>
      </c>
      <c r="D242" s="538">
        <f>SUM(D236:D239)</f>
        <v>0</v>
      </c>
      <c r="E242" s="538">
        <f>SUM(E236:E239)</f>
        <v>0</v>
      </c>
    </row>
    <row r="243" spans="1:7" ht="14.25" thickBot="1">
      <c r="A243" s="669" t="s">
        <v>350</v>
      </c>
      <c r="B243" s="670"/>
      <c r="C243" s="671"/>
      <c r="D243" s="671"/>
      <c r="E243" s="595"/>
    </row>
    <row r="244" spans="1:7">
      <c r="A244" s="672" t="s">
        <v>346</v>
      </c>
      <c r="B244" s="673">
        <v>0</v>
      </c>
      <c r="C244" s="673">
        <v>0</v>
      </c>
      <c r="D244" s="674">
        <v>0</v>
      </c>
      <c r="E244" s="673">
        <v>0</v>
      </c>
    </row>
    <row r="245" spans="1:7" ht="25.5">
      <c r="A245" s="672" t="s">
        <v>347</v>
      </c>
      <c r="B245" s="673">
        <v>0</v>
      </c>
      <c r="C245" s="673">
        <v>0</v>
      </c>
      <c r="D245" s="674">
        <v>0</v>
      </c>
      <c r="E245" s="673">
        <v>0</v>
      </c>
    </row>
    <row r="246" spans="1:7">
      <c r="A246" s="672" t="s">
        <v>348</v>
      </c>
      <c r="B246" s="673">
        <v>0</v>
      </c>
      <c r="C246" s="673">
        <v>0</v>
      </c>
      <c r="D246" s="674">
        <v>0</v>
      </c>
      <c r="E246" s="673">
        <v>0</v>
      </c>
    </row>
    <row r="247" spans="1:7">
      <c r="A247" s="672" t="s">
        <v>349</v>
      </c>
      <c r="B247" s="675">
        <f>SUM(B248:B249)</f>
        <v>0</v>
      </c>
      <c r="C247" s="675">
        <f>SUM(C248:C249)</f>
        <v>0</v>
      </c>
      <c r="D247" s="675">
        <f>SUM(D248:D249)</f>
        <v>0</v>
      </c>
      <c r="E247" s="675">
        <f>SUM(E248:E249)</f>
        <v>0</v>
      </c>
    </row>
    <row r="248" spans="1:7">
      <c r="A248" s="676" t="s">
        <v>292</v>
      </c>
      <c r="B248" s="675"/>
      <c r="C248" s="675"/>
      <c r="D248" s="677"/>
      <c r="E248" s="675"/>
    </row>
    <row r="249" spans="1:7" ht="14.25" thickBot="1">
      <c r="A249" s="678" t="s">
        <v>292</v>
      </c>
      <c r="B249" s="679"/>
      <c r="C249" s="679"/>
      <c r="D249" s="680"/>
      <c r="E249" s="679"/>
    </row>
    <row r="250" spans="1:7" ht="14.25" thickBot="1">
      <c r="A250" s="645" t="s">
        <v>324</v>
      </c>
      <c r="B250" s="538">
        <f>SUM(B244:B247)</f>
        <v>0</v>
      </c>
      <c r="C250" s="538">
        <f>SUM(C244:C247)</f>
        <v>0</v>
      </c>
      <c r="D250" s="538">
        <f>SUM(D244:D247)</f>
        <v>0</v>
      </c>
      <c r="E250" s="538">
        <f>SUM(E244:E247)</f>
        <v>0</v>
      </c>
    </row>
    <row r="254" spans="1:7" ht="29.25" customHeight="1">
      <c r="A254" s="501" t="s">
        <v>351</v>
      </c>
      <c r="B254" s="643"/>
      <c r="C254" s="643"/>
      <c r="D254" s="502"/>
      <c r="G254" s="682"/>
    </row>
    <row r="255" spans="1:7" ht="14.25" thickBot="1">
      <c r="A255" s="683"/>
      <c r="B255" s="684"/>
      <c r="C255" s="684"/>
      <c r="G255" s="682"/>
    </row>
    <row r="256" spans="1:7" ht="64.5" thickBot="1">
      <c r="A256" s="506" t="s">
        <v>352</v>
      </c>
      <c r="B256" s="539"/>
      <c r="C256" s="510" t="s">
        <v>309</v>
      </c>
      <c r="D256" s="646" t="s">
        <v>257</v>
      </c>
      <c r="E256" s="646" t="s">
        <v>353</v>
      </c>
      <c r="G256" s="685"/>
    </row>
    <row r="257" spans="1:7" ht="25.5" customHeight="1">
      <c r="A257" s="686" t="s">
        <v>354</v>
      </c>
      <c r="B257" s="687"/>
      <c r="C257" s="688">
        <v>0</v>
      </c>
      <c r="D257" s="689">
        <v>0</v>
      </c>
      <c r="E257" s="689"/>
      <c r="G257" s="685"/>
    </row>
    <row r="258" spans="1:7" ht="14.25">
      <c r="A258" s="690" t="s">
        <v>355</v>
      </c>
      <c r="B258" s="691"/>
      <c r="C258" s="692">
        <v>0</v>
      </c>
      <c r="D258" s="636">
        <v>0</v>
      </c>
      <c r="E258" s="636"/>
      <c r="G258" s="685"/>
    </row>
    <row r="259" spans="1:7" ht="25.5" customHeight="1">
      <c r="A259" s="693" t="s">
        <v>356</v>
      </c>
      <c r="B259" s="694"/>
      <c r="C259" s="695">
        <v>0</v>
      </c>
      <c r="D259" s="696">
        <v>0</v>
      </c>
      <c r="E259" s="696"/>
      <c r="G259" s="697"/>
    </row>
    <row r="260" spans="1:7" ht="14.25">
      <c r="A260" s="698" t="s">
        <v>357</v>
      </c>
      <c r="B260" s="699"/>
      <c r="C260" s="692">
        <v>0</v>
      </c>
      <c r="D260" s="636">
        <v>0</v>
      </c>
      <c r="E260" s="636"/>
      <c r="G260" s="685"/>
    </row>
    <row r="261" spans="1:7" ht="14.25">
      <c r="A261" s="690" t="s">
        <v>358</v>
      </c>
      <c r="B261" s="691"/>
      <c r="C261" s="700">
        <v>0</v>
      </c>
      <c r="D261" s="701">
        <v>0</v>
      </c>
      <c r="E261" s="701"/>
      <c r="G261" s="685"/>
    </row>
    <row r="262" spans="1:7" ht="14.25" customHeight="1">
      <c r="A262" s="690" t="s">
        <v>359</v>
      </c>
      <c r="B262" s="691"/>
      <c r="C262" s="700">
        <v>0</v>
      </c>
      <c r="D262" s="701">
        <v>0</v>
      </c>
      <c r="E262" s="701"/>
      <c r="G262" s="685"/>
    </row>
    <row r="263" spans="1:7" ht="14.25" customHeight="1">
      <c r="A263" s="690" t="s">
        <v>360</v>
      </c>
      <c r="B263" s="691"/>
      <c r="C263" s="702">
        <v>0</v>
      </c>
      <c r="D263" s="701">
        <v>0</v>
      </c>
      <c r="E263" s="701"/>
      <c r="G263" s="685"/>
    </row>
    <row r="264" spans="1:7">
      <c r="A264" s="690" t="s">
        <v>361</v>
      </c>
      <c r="B264" s="691"/>
      <c r="C264" s="703">
        <v>0</v>
      </c>
      <c r="D264" s="636">
        <v>0</v>
      </c>
      <c r="E264" s="636"/>
    </row>
    <row r="265" spans="1:7" ht="14.25" thickBot="1">
      <c r="A265" s="704" t="s">
        <v>66</v>
      </c>
      <c r="B265" s="705"/>
      <c r="C265" s="706">
        <v>0</v>
      </c>
      <c r="D265" s="707">
        <v>0</v>
      </c>
      <c r="E265" s="707"/>
    </row>
    <row r="266" spans="1:7" ht="14.25" thickBot="1">
      <c r="A266" s="708" t="s">
        <v>304</v>
      </c>
      <c r="B266" s="625"/>
      <c r="C266" s="709">
        <f>C257+C258+C260+C264+C261+C262+C263+C265</f>
        <v>0</v>
      </c>
      <c r="D266" s="709">
        <f>D257+D258+D260+D264+D261+D262+D263+D265</f>
        <v>0</v>
      </c>
      <c r="E266" s="710"/>
    </row>
    <row r="267" spans="1:7" ht="14.25">
      <c r="A267" s="590" t="s">
        <v>362</v>
      </c>
      <c r="B267" s="590"/>
      <c r="C267" s="590"/>
      <c r="D267" s="590"/>
    </row>
    <row r="268" spans="1:7" ht="14.25" thickBot="1">
      <c r="A268" s="591"/>
      <c r="B268" s="592"/>
      <c r="C268" s="593"/>
      <c r="D268" s="593"/>
    </row>
    <row r="269" spans="1:7" ht="14.25" thickBot="1">
      <c r="A269" s="711" t="s">
        <v>308</v>
      </c>
      <c r="B269" s="712"/>
      <c r="C269" s="596" t="s">
        <v>309</v>
      </c>
      <c r="D269" s="599" t="s">
        <v>313</v>
      </c>
    </row>
    <row r="270" spans="1:7" ht="32.25" customHeight="1" thickBot="1">
      <c r="A270" s="713" t="s">
        <v>363</v>
      </c>
      <c r="B270" s="712"/>
      <c r="C270" s="714">
        <v>0</v>
      </c>
      <c r="D270" s="715">
        <v>0</v>
      </c>
    </row>
    <row r="271" spans="1:7" ht="14.25" customHeight="1" thickBot="1">
      <c r="A271" s="713" t="s">
        <v>364</v>
      </c>
      <c r="B271" s="712"/>
      <c r="C271" s="714">
        <v>0</v>
      </c>
      <c r="D271" s="715">
        <v>0</v>
      </c>
    </row>
    <row r="272" spans="1:7" ht="14.25" customHeight="1" thickBot="1">
      <c r="A272" s="713" t="s">
        <v>365</v>
      </c>
      <c r="B272" s="712"/>
      <c r="C272" s="714">
        <v>0</v>
      </c>
      <c r="D272" s="715">
        <v>0</v>
      </c>
    </row>
    <row r="273" spans="1:4" ht="25.5" customHeight="1" thickBot="1">
      <c r="A273" s="713" t="s">
        <v>366</v>
      </c>
      <c r="B273" s="712"/>
      <c r="C273" s="714">
        <v>0</v>
      </c>
      <c r="D273" s="715">
        <v>0</v>
      </c>
    </row>
    <row r="274" spans="1:4" ht="27" customHeight="1" thickBot="1">
      <c r="A274" s="713" t="s">
        <v>367</v>
      </c>
      <c r="B274" s="712"/>
      <c r="C274" s="714">
        <v>0</v>
      </c>
      <c r="D274" s="715">
        <v>0</v>
      </c>
    </row>
    <row r="275" spans="1:4" ht="14.25" thickBot="1">
      <c r="A275" s="716" t="s">
        <v>368</v>
      </c>
      <c r="B275" s="712"/>
      <c r="C275" s="714">
        <v>0</v>
      </c>
      <c r="D275" s="715">
        <v>0</v>
      </c>
    </row>
    <row r="276" spans="1:4" ht="29.25" customHeight="1" thickBot="1">
      <c r="A276" s="716" t="s">
        <v>369</v>
      </c>
      <c r="B276" s="712"/>
      <c r="C276" s="714">
        <v>0</v>
      </c>
      <c r="D276" s="715">
        <v>0</v>
      </c>
    </row>
    <row r="277" spans="1:4" ht="25.5" customHeight="1" thickBot="1">
      <c r="A277" s="716" t="s">
        <v>370</v>
      </c>
      <c r="B277" s="712"/>
      <c r="C277" s="714">
        <v>0</v>
      </c>
      <c r="D277" s="715">
        <v>0</v>
      </c>
    </row>
    <row r="278" spans="1:4" ht="14.25" thickBot="1">
      <c r="A278" s="716" t="s">
        <v>371</v>
      </c>
      <c r="B278" s="717"/>
      <c r="C278" s="718">
        <f>SUM(C279:C298)</f>
        <v>0</v>
      </c>
      <c r="D278" s="719">
        <v>0</v>
      </c>
    </row>
    <row r="279" spans="1:4" ht="13.5" customHeight="1">
      <c r="A279" s="720" t="s">
        <v>372</v>
      </c>
      <c r="B279" s="721"/>
      <c r="C279" s="722">
        <v>0</v>
      </c>
      <c r="D279" s="723">
        <v>0</v>
      </c>
    </row>
    <row r="280" spans="1:4">
      <c r="A280" s="724" t="s">
        <v>373</v>
      </c>
      <c r="B280" s="725"/>
      <c r="C280" s="726">
        <v>0</v>
      </c>
      <c r="D280" s="723">
        <v>0</v>
      </c>
    </row>
    <row r="281" spans="1:4" ht="13.5" customHeight="1">
      <c r="A281" s="724" t="s">
        <v>374</v>
      </c>
      <c r="B281" s="725"/>
      <c r="C281" s="726">
        <v>0</v>
      </c>
      <c r="D281" s="723">
        <v>0</v>
      </c>
    </row>
    <row r="282" spans="1:4" ht="39.75" customHeight="1">
      <c r="A282" s="727" t="s">
        <v>375</v>
      </c>
      <c r="B282" s="725"/>
      <c r="C282" s="726">
        <v>0</v>
      </c>
      <c r="D282" s="723">
        <v>0</v>
      </c>
    </row>
    <row r="283" spans="1:4" ht="13.5" customHeight="1">
      <c r="A283" s="724" t="s">
        <v>376</v>
      </c>
      <c r="B283" s="725"/>
      <c r="C283" s="726">
        <v>0</v>
      </c>
      <c r="D283" s="723">
        <v>0</v>
      </c>
    </row>
    <row r="284" spans="1:4" ht="13.5" customHeight="1">
      <c r="A284" s="724" t="s">
        <v>377</v>
      </c>
      <c r="B284" s="725"/>
      <c r="C284" s="726">
        <v>0</v>
      </c>
      <c r="D284" s="723">
        <v>0</v>
      </c>
    </row>
    <row r="285" spans="1:4" ht="13.5" customHeight="1">
      <c r="A285" s="724" t="s">
        <v>378</v>
      </c>
      <c r="B285" s="725"/>
      <c r="C285" s="726">
        <v>0</v>
      </c>
      <c r="D285" s="723">
        <v>0</v>
      </c>
    </row>
    <row r="286" spans="1:4" ht="26.25" customHeight="1">
      <c r="A286" s="724" t="s">
        <v>379</v>
      </c>
      <c r="B286" s="725"/>
      <c r="C286" s="728">
        <v>0</v>
      </c>
      <c r="D286" s="729">
        <v>0</v>
      </c>
    </row>
    <row r="287" spans="1:4" ht="13.5" customHeight="1">
      <c r="A287" s="724" t="s">
        <v>380</v>
      </c>
      <c r="B287" s="725"/>
      <c r="C287" s="728">
        <v>0</v>
      </c>
      <c r="D287" s="729">
        <v>0</v>
      </c>
    </row>
    <row r="288" spans="1:4" ht="13.5" customHeight="1">
      <c r="A288" s="724" t="s">
        <v>381</v>
      </c>
      <c r="B288" s="725"/>
      <c r="C288" s="728">
        <v>0</v>
      </c>
      <c r="D288" s="729">
        <v>0</v>
      </c>
    </row>
    <row r="289" spans="1:4" ht="13.5" customHeight="1">
      <c r="A289" s="724" t="s">
        <v>382</v>
      </c>
      <c r="B289" s="725"/>
      <c r="C289" s="728">
        <v>0</v>
      </c>
      <c r="D289" s="729">
        <v>0</v>
      </c>
    </row>
    <row r="290" spans="1:4">
      <c r="A290" s="724" t="s">
        <v>383</v>
      </c>
      <c r="B290" s="725"/>
      <c r="C290" s="728">
        <v>0</v>
      </c>
      <c r="D290" s="729">
        <v>0</v>
      </c>
    </row>
    <row r="291" spans="1:4">
      <c r="A291" s="724" t="s">
        <v>384</v>
      </c>
      <c r="B291" s="725"/>
      <c r="C291" s="728">
        <v>0</v>
      </c>
      <c r="D291" s="729">
        <v>0</v>
      </c>
    </row>
    <row r="292" spans="1:4">
      <c r="A292" s="727" t="s">
        <v>385</v>
      </c>
      <c r="B292" s="725"/>
      <c r="C292" s="728">
        <v>0</v>
      </c>
      <c r="D292" s="729">
        <v>0</v>
      </c>
    </row>
    <row r="293" spans="1:4">
      <c r="A293" s="727" t="s">
        <v>386</v>
      </c>
      <c r="B293" s="725"/>
      <c r="C293" s="728">
        <v>0</v>
      </c>
      <c r="D293" s="729">
        <v>0</v>
      </c>
    </row>
    <row r="294" spans="1:4" ht="27" customHeight="1">
      <c r="A294" s="727" t="s">
        <v>387</v>
      </c>
      <c r="B294" s="725"/>
      <c r="C294" s="728">
        <v>0</v>
      </c>
      <c r="D294" s="729">
        <v>0</v>
      </c>
    </row>
    <row r="295" spans="1:4" ht="27" customHeight="1">
      <c r="A295" s="727" t="s">
        <v>388</v>
      </c>
      <c r="B295" s="725"/>
      <c r="C295" s="728">
        <v>0</v>
      </c>
      <c r="D295" s="729">
        <v>0</v>
      </c>
    </row>
    <row r="296" spans="1:4">
      <c r="A296" s="727" t="s">
        <v>389</v>
      </c>
      <c r="B296" s="725"/>
      <c r="C296" s="728">
        <v>0</v>
      </c>
      <c r="D296" s="729">
        <v>0</v>
      </c>
    </row>
    <row r="297" spans="1:4">
      <c r="A297" s="727" t="s">
        <v>390</v>
      </c>
      <c r="B297" s="725"/>
      <c r="C297" s="728">
        <v>0</v>
      </c>
      <c r="D297" s="729">
        <v>0</v>
      </c>
    </row>
    <row r="298" spans="1:4" ht="14.25" thickBot="1">
      <c r="A298" s="730" t="s">
        <v>391</v>
      </c>
      <c r="B298" s="731"/>
      <c r="C298" s="732">
        <v>0</v>
      </c>
      <c r="D298" s="729">
        <v>0</v>
      </c>
    </row>
    <row r="299" spans="1:4" ht="14.25" thickBot="1">
      <c r="A299" s="556" t="s">
        <v>324</v>
      </c>
      <c r="B299" s="712"/>
      <c r="C299" s="641">
        <f>SUM(C270:C298)</f>
        <v>0</v>
      </c>
      <c r="D299" s="641">
        <f>SUM(D270:D298)</f>
        <v>0</v>
      </c>
    </row>
    <row r="300" spans="1:4">
      <c r="A300"/>
      <c r="B300"/>
      <c r="C300"/>
      <c r="D300"/>
    </row>
    <row r="301" spans="1:4">
      <c r="A301"/>
      <c r="B301"/>
      <c r="C301"/>
      <c r="D301"/>
    </row>
    <row r="302" spans="1:4" ht="14.25">
      <c r="A302" s="733"/>
      <c r="B302" s="734"/>
      <c r="C302" s="734"/>
      <c r="D302"/>
    </row>
    <row r="305" spans="1:4" ht="14.25">
      <c r="A305" s="548" t="s">
        <v>392</v>
      </c>
      <c r="B305" s="548"/>
      <c r="C305" s="548"/>
    </row>
    <row r="306" spans="1:4" ht="16.5" thickBot="1">
      <c r="A306" s="735"/>
      <c r="B306" s="593"/>
      <c r="C306" s="593"/>
    </row>
    <row r="307" spans="1:4" ht="14.25" customHeight="1" thickBot="1">
      <c r="A307" s="556" t="s">
        <v>393</v>
      </c>
      <c r="B307" s="712"/>
      <c r="C307" s="736" t="s">
        <v>118</v>
      </c>
      <c r="D307" s="599" t="s">
        <v>257</v>
      </c>
    </row>
    <row r="308" spans="1:4" ht="14.25" thickBot="1">
      <c r="A308" s="556" t="s">
        <v>394</v>
      </c>
      <c r="B308" s="558"/>
      <c r="C308" s="709">
        <f>SUM(C309:C318)</f>
        <v>0</v>
      </c>
      <c r="D308" s="737">
        <f>SUM(D309:D318)</f>
        <v>0</v>
      </c>
    </row>
    <row r="309" spans="1:4" ht="55.5" customHeight="1">
      <c r="A309" s="567" t="s">
        <v>395</v>
      </c>
      <c r="B309" s="569"/>
      <c r="C309" s="738">
        <v>0</v>
      </c>
      <c r="D309" s="739">
        <v>0</v>
      </c>
    </row>
    <row r="310" spans="1:4">
      <c r="A310" s="573" t="s">
        <v>396</v>
      </c>
      <c r="B310" s="575"/>
      <c r="C310" s="740">
        <v>0</v>
      </c>
      <c r="D310" s="741">
        <v>0</v>
      </c>
    </row>
    <row r="311" spans="1:4">
      <c r="A311" s="633" t="s">
        <v>397</v>
      </c>
      <c r="B311" s="634"/>
      <c r="C311" s="742">
        <v>0</v>
      </c>
      <c r="D311" s="743">
        <v>0</v>
      </c>
    </row>
    <row r="312" spans="1:4" ht="28.5" customHeight="1">
      <c r="A312" s="744" t="s">
        <v>398</v>
      </c>
      <c r="B312" s="745"/>
      <c r="C312" s="742">
        <v>0</v>
      </c>
      <c r="D312" s="743">
        <v>0</v>
      </c>
    </row>
    <row r="313" spans="1:4" ht="32.25" customHeight="1">
      <c r="A313" s="744" t="s">
        <v>399</v>
      </c>
      <c r="B313" s="745"/>
      <c r="C313" s="742">
        <v>0</v>
      </c>
      <c r="D313" s="743">
        <v>0</v>
      </c>
    </row>
    <row r="314" spans="1:4">
      <c r="A314" s="744" t="s">
        <v>400</v>
      </c>
      <c r="B314" s="745"/>
      <c r="C314" s="742">
        <v>0</v>
      </c>
      <c r="D314" s="743">
        <v>0</v>
      </c>
    </row>
    <row r="315" spans="1:4">
      <c r="A315" s="744" t="s">
        <v>401</v>
      </c>
      <c r="B315" s="745"/>
      <c r="C315" s="742">
        <v>0</v>
      </c>
      <c r="D315" s="743">
        <v>0</v>
      </c>
    </row>
    <row r="316" spans="1:4">
      <c r="A316" s="633" t="s">
        <v>402</v>
      </c>
      <c r="B316" s="634"/>
      <c r="C316" s="692">
        <v>0</v>
      </c>
      <c r="D316" s="746">
        <v>0</v>
      </c>
    </row>
    <row r="317" spans="1:4">
      <c r="A317" s="744" t="s">
        <v>403</v>
      </c>
      <c r="B317" s="745"/>
      <c r="C317" s="692">
        <v>0</v>
      </c>
      <c r="D317" s="746">
        <v>0</v>
      </c>
    </row>
    <row r="318" spans="1:4" ht="14.25" thickBot="1">
      <c r="A318" s="637" t="s">
        <v>66</v>
      </c>
      <c r="B318" s="638"/>
      <c r="C318" s="700">
        <v>0</v>
      </c>
      <c r="D318" s="747">
        <v>0</v>
      </c>
    </row>
    <row r="319" spans="1:4" ht="14.25" thickBot="1">
      <c r="A319" s="556" t="s">
        <v>404</v>
      </c>
      <c r="B319" s="558"/>
      <c r="C319" s="709">
        <f>SUM(C320:C329)</f>
        <v>12089.320000000002</v>
      </c>
      <c r="D319" s="709">
        <f>SUM(D320:D329)</f>
        <v>13548.32</v>
      </c>
    </row>
    <row r="320" spans="1:4" ht="59.25" customHeight="1">
      <c r="A320" s="1054" t="s">
        <v>395</v>
      </c>
      <c r="B320" s="569"/>
      <c r="C320" s="740">
        <v>0</v>
      </c>
      <c r="D320" s="741">
        <v>0</v>
      </c>
    </row>
    <row r="321" spans="1:5">
      <c r="A321" s="573" t="s">
        <v>396</v>
      </c>
      <c r="B321" s="575"/>
      <c r="C321" s="740">
        <v>0</v>
      </c>
      <c r="D321" s="741">
        <v>0</v>
      </c>
    </row>
    <row r="322" spans="1:5">
      <c r="A322" s="633" t="s">
        <v>397</v>
      </c>
      <c r="B322" s="634"/>
      <c r="C322" s="742">
        <v>0</v>
      </c>
      <c r="D322" s="743">
        <v>0</v>
      </c>
    </row>
    <row r="323" spans="1:5" ht="27.75" customHeight="1">
      <c r="A323" s="744" t="s">
        <v>398</v>
      </c>
      <c r="B323" s="745"/>
      <c r="C323" s="742"/>
      <c r="D323" s="743"/>
    </row>
    <row r="324" spans="1:5" ht="24.75" customHeight="1">
      <c r="A324" s="744" t="s">
        <v>399</v>
      </c>
      <c r="B324" s="745"/>
      <c r="C324" s="742">
        <v>9792.52</v>
      </c>
      <c r="D324" s="743">
        <v>10858.75</v>
      </c>
    </row>
    <row r="325" spans="1:5">
      <c r="A325" s="744" t="s">
        <v>400</v>
      </c>
      <c r="B325" s="745"/>
      <c r="C325" s="742">
        <v>0</v>
      </c>
      <c r="D325" s="743">
        <v>0</v>
      </c>
    </row>
    <row r="326" spans="1:5">
      <c r="A326" s="744" t="s">
        <v>401</v>
      </c>
      <c r="B326" s="745"/>
      <c r="C326" s="742">
        <v>0</v>
      </c>
      <c r="D326" s="743">
        <v>0</v>
      </c>
    </row>
    <row r="327" spans="1:5">
      <c r="A327" s="744" t="s">
        <v>405</v>
      </c>
      <c r="B327" s="745"/>
      <c r="C327" s="692">
        <v>997.78</v>
      </c>
      <c r="D327" s="746">
        <v>1390.55</v>
      </c>
    </row>
    <row r="328" spans="1:5">
      <c r="A328" s="744" t="s">
        <v>403</v>
      </c>
      <c r="B328" s="745"/>
      <c r="C328" s="692">
        <v>0</v>
      </c>
      <c r="D328" s="746">
        <v>0</v>
      </c>
    </row>
    <row r="329" spans="1:5" ht="63.75" customHeight="1" thickBot="1">
      <c r="A329" s="748" t="s">
        <v>406</v>
      </c>
      <c r="B329" s="749"/>
      <c r="C329" s="750">
        <v>1299.02</v>
      </c>
      <c r="D329" s="751">
        <v>1299.02</v>
      </c>
    </row>
    <row r="330" spans="1:5" ht="14.25" thickBot="1">
      <c r="A330" s="711" t="s">
        <v>219</v>
      </c>
      <c r="B330" s="752"/>
      <c r="C330" s="558">
        <f>C308+C319</f>
        <v>12089.320000000002</v>
      </c>
      <c r="D330" s="588">
        <f>D308+D319</f>
        <v>13548.32</v>
      </c>
    </row>
    <row r="335" spans="1:5" ht="14.25">
      <c r="A335" s="753" t="s">
        <v>407</v>
      </c>
      <c r="B335" s="753"/>
      <c r="C335" s="753"/>
      <c r="D335" s="282"/>
      <c r="E335" s="282"/>
    </row>
    <row r="336" spans="1:5" ht="14.25" thickBot="1">
      <c r="A336" s="593"/>
      <c r="B336" s="593"/>
      <c r="C336" s="593"/>
      <c r="D336"/>
    </row>
    <row r="337" spans="1:4" ht="14.25" customHeight="1" thickBot="1">
      <c r="A337" s="556" t="s">
        <v>408</v>
      </c>
      <c r="B337" s="558"/>
      <c r="C337" s="754" t="s">
        <v>118</v>
      </c>
      <c r="D337" s="627" t="s">
        <v>313</v>
      </c>
    </row>
    <row r="338" spans="1:4">
      <c r="A338" s="570" t="s">
        <v>409</v>
      </c>
      <c r="B338" s="755"/>
      <c r="C338" s="756">
        <f>SUM(C339:C345)</f>
        <v>5702765.1100000003</v>
      </c>
      <c r="D338" s="756">
        <f>SUM(D339:D345)</f>
        <v>6290014.4000000004</v>
      </c>
    </row>
    <row r="339" spans="1:4">
      <c r="A339" s="724" t="s">
        <v>410</v>
      </c>
      <c r="B339" s="757"/>
      <c r="C339" s="758">
        <v>5076021.5</v>
      </c>
      <c r="D339" s="759">
        <v>5662038.79</v>
      </c>
    </row>
    <row r="340" spans="1:4">
      <c r="A340" s="724" t="s">
        <v>411</v>
      </c>
      <c r="B340" s="757"/>
      <c r="C340" s="758">
        <v>0</v>
      </c>
      <c r="D340" s="759">
        <v>0</v>
      </c>
    </row>
    <row r="341" spans="1:4" ht="27.75" customHeight="1">
      <c r="A341" s="724" t="s">
        <v>412</v>
      </c>
      <c r="B341" s="757"/>
      <c r="C341" s="758">
        <v>0</v>
      </c>
      <c r="D341" s="759">
        <v>0</v>
      </c>
    </row>
    <row r="342" spans="1:4">
      <c r="A342" s="724" t="s">
        <v>413</v>
      </c>
      <c r="B342" s="757"/>
      <c r="C342" s="758">
        <v>0</v>
      </c>
      <c r="D342" s="759">
        <v>0</v>
      </c>
    </row>
    <row r="343" spans="1:4" ht="17.25" customHeight="1">
      <c r="A343" s="724" t="s">
        <v>414</v>
      </c>
      <c r="B343" s="757"/>
      <c r="C343" s="758">
        <v>0</v>
      </c>
      <c r="D343" s="759">
        <v>0</v>
      </c>
    </row>
    <row r="344" spans="1:4" ht="16.5" customHeight="1">
      <c r="A344" s="724" t="s">
        <v>415</v>
      </c>
      <c r="B344" s="757"/>
      <c r="C344" s="758">
        <v>0</v>
      </c>
      <c r="D344" s="759">
        <v>0</v>
      </c>
    </row>
    <row r="345" spans="1:4">
      <c r="A345" s="724" t="s">
        <v>391</v>
      </c>
      <c r="B345" s="757"/>
      <c r="C345" s="758">
        <v>626743.61</v>
      </c>
      <c r="D345" s="759">
        <v>627975.61</v>
      </c>
    </row>
    <row r="346" spans="1:4">
      <c r="A346" s="608" t="s">
        <v>416</v>
      </c>
      <c r="B346" s="760"/>
      <c r="C346" s="756">
        <f>C347+C348+C350</f>
        <v>0</v>
      </c>
      <c r="D346" s="761">
        <f>D347+D348+D350</f>
        <v>0</v>
      </c>
    </row>
    <row r="347" spans="1:4">
      <c r="A347" s="724" t="s">
        <v>417</v>
      </c>
      <c r="B347" s="757"/>
      <c r="C347" s="762">
        <v>0</v>
      </c>
      <c r="D347" s="763">
        <v>0</v>
      </c>
    </row>
    <row r="348" spans="1:4">
      <c r="A348" s="724" t="s">
        <v>418</v>
      </c>
      <c r="B348" s="757"/>
      <c r="C348" s="762">
        <v>0</v>
      </c>
      <c r="D348" s="763">
        <v>0</v>
      </c>
    </row>
    <row r="349" spans="1:4">
      <c r="A349" s="724" t="s">
        <v>419</v>
      </c>
      <c r="B349" s="757"/>
      <c r="C349" s="762">
        <v>0</v>
      </c>
      <c r="D349" s="763">
        <v>0</v>
      </c>
    </row>
    <row r="350" spans="1:4" ht="14.25" thickBot="1">
      <c r="A350" s="730" t="s">
        <v>391</v>
      </c>
      <c r="B350" s="764"/>
      <c r="C350" s="762">
        <v>0</v>
      </c>
      <c r="D350" s="763">
        <v>0</v>
      </c>
    </row>
    <row r="351" spans="1:4" ht="14.25" thickBot="1">
      <c r="A351" s="711" t="s">
        <v>219</v>
      </c>
      <c r="B351" s="752"/>
      <c r="C351" s="765">
        <f>C338+C346</f>
        <v>5702765.1100000003</v>
      </c>
      <c r="D351" s="765">
        <f>D338+D346</f>
        <v>6290014.4000000004</v>
      </c>
    </row>
    <row r="354" spans="1:5" ht="26.25" customHeight="1">
      <c r="A354" s="766" t="s">
        <v>420</v>
      </c>
      <c r="B354" s="767"/>
      <c r="C354" s="767"/>
      <c r="D354" s="767"/>
    </row>
    <row r="355" spans="1:5" ht="14.25" thickBot="1">
      <c r="A355" s="684"/>
      <c r="B355" s="768"/>
      <c r="C355" s="684"/>
      <c r="D355" s="684"/>
    </row>
    <row r="356" spans="1:5" ht="14.25" thickBot="1">
      <c r="A356" s="506"/>
      <c r="B356" s="539"/>
      <c r="C356" s="769" t="s">
        <v>309</v>
      </c>
      <c r="D356" s="646" t="s">
        <v>257</v>
      </c>
    </row>
    <row r="357" spans="1:5" ht="14.25" customHeight="1" thickBot="1">
      <c r="A357" s="770" t="s">
        <v>421</v>
      </c>
      <c r="B357" s="771"/>
      <c r="C357" s="636">
        <v>5853513.4000000004</v>
      </c>
      <c r="D357" s="636">
        <v>4873541.7300000004</v>
      </c>
    </row>
    <row r="358" spans="1:5" ht="14.25" thickBot="1">
      <c r="A358" s="556" t="s">
        <v>304</v>
      </c>
      <c r="B358" s="558"/>
      <c r="C358" s="710">
        <f>SUM(C357:C357)</f>
        <v>5853513.4000000004</v>
      </c>
      <c r="D358" s="710">
        <f>SUM(D357:D357)</f>
        <v>4873541.7300000004</v>
      </c>
    </row>
    <row r="361" spans="1:5" ht="13.5" customHeight="1">
      <c r="A361" s="621" t="s">
        <v>422</v>
      </c>
      <c r="B361" s="623"/>
      <c r="C361" s="623"/>
      <c r="D361" s="623"/>
      <c r="E361" s="772"/>
    </row>
    <row r="362" spans="1:5" ht="14.25" thickBot="1">
      <c r="A362" s="684"/>
      <c r="B362" s="684"/>
      <c r="C362" s="684"/>
      <c r="D362" s="684"/>
      <c r="E362"/>
    </row>
    <row r="363" spans="1:5" ht="26.25" thickBot="1">
      <c r="A363" s="773" t="s">
        <v>240</v>
      </c>
      <c r="B363" s="595"/>
      <c r="C363" s="508" t="s">
        <v>423</v>
      </c>
      <c r="D363" s="508" t="s">
        <v>424</v>
      </c>
      <c r="E363"/>
    </row>
    <row r="364" spans="1:5" ht="14.25" thickBot="1">
      <c r="A364" s="774" t="s">
        <v>425</v>
      </c>
      <c r="B364" s="775"/>
      <c r="C364" s="776">
        <v>936117.32</v>
      </c>
      <c r="D364" s="776">
        <v>1294357.69</v>
      </c>
      <c r="E364"/>
    </row>
    <row r="365" spans="1:5">
      <c r="A365"/>
      <c r="B365"/>
      <c r="C365"/>
      <c r="D365"/>
      <c r="E365"/>
    </row>
    <row r="366" spans="1:5" ht="29.25" customHeight="1">
      <c r="A366" s="777" t="s">
        <v>426</v>
      </c>
      <c r="B366" s="250"/>
      <c r="C366" s="250"/>
      <c r="D366" s="272"/>
      <c r="E366" s="272"/>
    </row>
    <row r="371" spans="1:9" ht="14.25" customHeight="1">
      <c r="A371" s="778" t="s">
        <v>427</v>
      </c>
      <c r="B371" s="778"/>
      <c r="C371" s="778"/>
      <c r="D371" s="778"/>
      <c r="E371" s="778"/>
      <c r="F371" s="778"/>
      <c r="G371" s="778"/>
      <c r="H371" s="778"/>
      <c r="I371" s="778"/>
    </row>
    <row r="373" spans="1:9" ht="14.25" customHeight="1">
      <c r="A373" s="779" t="s">
        <v>428</v>
      </c>
      <c r="B373" s="779"/>
      <c r="C373" s="779"/>
      <c r="D373" s="779"/>
      <c r="E373" s="779"/>
      <c r="F373" s="779"/>
      <c r="G373" s="779"/>
      <c r="H373" s="779"/>
      <c r="I373" s="779"/>
    </row>
    <row r="374" spans="1:9" ht="17.25" thickBot="1">
      <c r="A374" s="780"/>
      <c r="B374" s="780"/>
      <c r="C374" s="780"/>
      <c r="D374" s="780"/>
      <c r="E374" s="780"/>
      <c r="F374" s="780"/>
      <c r="G374" s="780"/>
      <c r="H374" s="780"/>
      <c r="I374" s="781"/>
    </row>
    <row r="375" spans="1:9" s="1007" customFormat="1" ht="26.25" thickBot="1">
      <c r="A375" s="1071" t="s">
        <v>429</v>
      </c>
      <c r="B375" s="1073" t="s">
        <v>430</v>
      </c>
      <c r="C375" s="1074"/>
      <c r="D375" s="1075"/>
      <c r="E375" s="1005" t="s">
        <v>268</v>
      </c>
      <c r="F375" s="1073" t="s">
        <v>431</v>
      </c>
      <c r="G375" s="1074"/>
      <c r="H375" s="1075"/>
      <c r="I375" s="1006" t="s">
        <v>293</v>
      </c>
    </row>
    <row r="376" spans="1:9" s="1007" customFormat="1" ht="64.5" thickBot="1">
      <c r="A376" s="1072"/>
      <c r="B376" s="1008" t="s">
        <v>432</v>
      </c>
      <c r="C376" s="1009" t="s">
        <v>433</v>
      </c>
      <c r="D376" s="1010" t="s">
        <v>272</v>
      </c>
      <c r="E376" s="1011" t="s">
        <v>434</v>
      </c>
      <c r="F376" s="1008" t="s">
        <v>432</v>
      </c>
      <c r="G376" s="1009" t="s">
        <v>435</v>
      </c>
      <c r="H376" s="1010" t="s">
        <v>436</v>
      </c>
      <c r="I376" s="1012"/>
    </row>
    <row r="377" spans="1:9" s="1007" customFormat="1" ht="26.25" thickBot="1">
      <c r="A377" s="1013" t="s">
        <v>621</v>
      </c>
      <c r="B377" s="1014">
        <v>0</v>
      </c>
      <c r="C377" s="1015">
        <v>0</v>
      </c>
      <c r="D377" s="1016">
        <v>0</v>
      </c>
      <c r="E377" s="1017">
        <v>17851232.34</v>
      </c>
      <c r="F377" s="1014">
        <v>0</v>
      </c>
      <c r="G377" s="1018">
        <v>0</v>
      </c>
      <c r="H377" s="1016">
        <v>0</v>
      </c>
      <c r="I377" s="1017">
        <f>SUM(B377:H377)</f>
        <v>17851232.34</v>
      </c>
    </row>
    <row r="378" spans="1:9" s="1007" customFormat="1" thickBot="1">
      <c r="A378" s="1019" t="s">
        <v>232</v>
      </c>
      <c r="B378" s="1020">
        <f t="shared" ref="B378:I378" si="18">SUM(B379:B381)</f>
        <v>0</v>
      </c>
      <c r="C378" s="1021">
        <f t="shared" si="18"/>
        <v>0</v>
      </c>
      <c r="D378" s="1022">
        <f t="shared" si="18"/>
        <v>0</v>
      </c>
      <c r="E378" s="1019">
        <f t="shared" si="18"/>
        <v>0</v>
      </c>
      <c r="F378" s="1020">
        <f t="shared" si="18"/>
        <v>0</v>
      </c>
      <c r="G378" s="1020">
        <f t="shared" si="18"/>
        <v>0</v>
      </c>
      <c r="H378" s="1019">
        <f t="shared" si="18"/>
        <v>0</v>
      </c>
      <c r="I378" s="1019">
        <f t="shared" si="18"/>
        <v>0</v>
      </c>
    </row>
    <row r="379" spans="1:9" s="1007" customFormat="1" ht="12.75">
      <c r="A379" s="1023" t="s">
        <v>437</v>
      </c>
      <c r="B379" s="1024">
        <v>0</v>
      </c>
      <c r="C379" s="1025">
        <v>0</v>
      </c>
      <c r="D379" s="1026">
        <v>0</v>
      </c>
      <c r="E379" s="1027">
        <v>0</v>
      </c>
      <c r="F379" s="1024">
        <v>0</v>
      </c>
      <c r="G379" s="1028">
        <v>0</v>
      </c>
      <c r="H379" s="1026">
        <v>0</v>
      </c>
      <c r="I379" s="1029">
        <f>SUM(B379:H379)</f>
        <v>0</v>
      </c>
    </row>
    <row r="380" spans="1:9" s="1007" customFormat="1" ht="12.75">
      <c r="A380" s="1030" t="s">
        <v>438</v>
      </c>
      <c r="B380" s="1031">
        <v>0</v>
      </c>
      <c r="C380" s="1032">
        <v>0</v>
      </c>
      <c r="D380" s="1033">
        <v>0</v>
      </c>
      <c r="E380" s="1034">
        <v>0</v>
      </c>
      <c r="F380" s="1031">
        <v>0</v>
      </c>
      <c r="G380" s="1035">
        <v>0</v>
      </c>
      <c r="H380" s="1033">
        <v>0</v>
      </c>
      <c r="I380" s="1029">
        <f>SUM(B380:H380)</f>
        <v>0</v>
      </c>
    </row>
    <row r="381" spans="1:9" s="1007" customFormat="1" thickBot="1">
      <c r="A381" s="1036" t="s">
        <v>439</v>
      </c>
      <c r="B381" s="1031">
        <v>0</v>
      </c>
      <c r="C381" s="1032">
        <v>0</v>
      </c>
      <c r="D381" s="1033">
        <v>0</v>
      </c>
      <c r="E381" s="1034">
        <v>0</v>
      </c>
      <c r="F381" s="1031">
        <v>0</v>
      </c>
      <c r="G381" s="1035">
        <v>0</v>
      </c>
      <c r="H381" s="1033">
        <v>0</v>
      </c>
      <c r="I381" s="1029">
        <f>SUM(B381:H381)</f>
        <v>0</v>
      </c>
    </row>
    <row r="382" spans="1:9" s="1007" customFormat="1" thickBot="1">
      <c r="A382" s="1019" t="s">
        <v>233</v>
      </c>
      <c r="B382" s="1014">
        <f t="shared" ref="B382:I382" si="19">SUM(B383:B386)</f>
        <v>0</v>
      </c>
      <c r="C382" s="1015">
        <f t="shared" si="19"/>
        <v>0</v>
      </c>
      <c r="D382" s="1018">
        <f t="shared" si="19"/>
        <v>0</v>
      </c>
      <c r="E382" s="1017">
        <f t="shared" si="19"/>
        <v>0</v>
      </c>
      <c r="F382" s="1014">
        <f t="shared" si="19"/>
        <v>0</v>
      </c>
      <c r="G382" s="1014">
        <f t="shared" si="19"/>
        <v>0</v>
      </c>
      <c r="H382" s="1017">
        <f t="shared" si="19"/>
        <v>0</v>
      </c>
      <c r="I382" s="1017">
        <f t="shared" si="19"/>
        <v>0</v>
      </c>
    </row>
    <row r="383" spans="1:9" s="1007" customFormat="1" ht="13.5" customHeight="1">
      <c r="A383" s="1037" t="s">
        <v>440</v>
      </c>
      <c r="B383" s="1031">
        <v>0</v>
      </c>
      <c r="C383" s="1032">
        <v>0</v>
      </c>
      <c r="D383" s="1033">
        <v>0</v>
      </c>
      <c r="E383" s="1034">
        <v>0</v>
      </c>
      <c r="F383" s="1031">
        <v>0</v>
      </c>
      <c r="G383" s="1035">
        <v>0</v>
      </c>
      <c r="H383" s="1033">
        <v>0</v>
      </c>
      <c r="I383" s="1029">
        <f>SUM(B383:H383)</f>
        <v>0</v>
      </c>
    </row>
    <row r="384" spans="1:9" s="1007" customFormat="1" ht="12.75">
      <c r="A384" s="1037" t="s">
        <v>441</v>
      </c>
      <c r="B384" s="1031">
        <v>0</v>
      </c>
      <c r="C384" s="1032">
        <v>0</v>
      </c>
      <c r="D384" s="1033">
        <v>0</v>
      </c>
      <c r="E384" s="1034">
        <v>0</v>
      </c>
      <c r="F384" s="1031">
        <v>0</v>
      </c>
      <c r="G384" s="1035">
        <v>0</v>
      </c>
      <c r="H384" s="1033">
        <v>0</v>
      </c>
      <c r="I384" s="1029">
        <f>SUM(B384:H384)</f>
        <v>0</v>
      </c>
    </row>
    <row r="385" spans="1:9" s="1007" customFormat="1" ht="12.75">
      <c r="A385" s="1037" t="s">
        <v>442</v>
      </c>
      <c r="B385" s="1031">
        <v>0</v>
      </c>
      <c r="C385" s="1032">
        <v>0</v>
      </c>
      <c r="D385" s="1033">
        <v>0</v>
      </c>
      <c r="E385" s="1034">
        <v>0</v>
      </c>
      <c r="F385" s="1031">
        <v>0</v>
      </c>
      <c r="G385" s="1035">
        <v>0</v>
      </c>
      <c r="H385" s="1033">
        <v>0</v>
      </c>
      <c r="I385" s="1029">
        <f>SUM(B385:H385)</f>
        <v>0</v>
      </c>
    </row>
    <row r="386" spans="1:9" s="1007" customFormat="1" thickBot="1">
      <c r="A386" s="1038" t="s">
        <v>443</v>
      </c>
      <c r="B386" s="1031">
        <v>0</v>
      </c>
      <c r="C386" s="1032">
        <v>0</v>
      </c>
      <c r="D386" s="1033">
        <v>0</v>
      </c>
      <c r="E386" s="1034">
        <v>0</v>
      </c>
      <c r="F386" s="1031">
        <v>0</v>
      </c>
      <c r="G386" s="1035">
        <v>0</v>
      </c>
      <c r="H386" s="1033">
        <v>0</v>
      </c>
      <c r="I386" s="1029">
        <f>SUM(B386:H386)</f>
        <v>0</v>
      </c>
    </row>
    <row r="387" spans="1:9" s="1007" customFormat="1" ht="26.25" customHeight="1" thickBot="1">
      <c r="A387" s="1039" t="s">
        <v>622</v>
      </c>
      <c r="B387" s="1040">
        <f t="shared" ref="B387:I387" si="20">B377+B378-B382</f>
        <v>0</v>
      </c>
      <c r="C387" s="1040">
        <f t="shared" si="20"/>
        <v>0</v>
      </c>
      <c r="D387" s="1040">
        <f t="shared" si="20"/>
        <v>0</v>
      </c>
      <c r="E387" s="1041">
        <f t="shared" si="20"/>
        <v>17851232.34</v>
      </c>
      <c r="F387" s="1040">
        <f t="shared" si="20"/>
        <v>0</v>
      </c>
      <c r="G387" s="1040">
        <f t="shared" si="20"/>
        <v>0</v>
      </c>
      <c r="H387" s="1041">
        <f t="shared" si="20"/>
        <v>0</v>
      </c>
      <c r="I387" s="1041">
        <f t="shared" si="20"/>
        <v>17851232.34</v>
      </c>
    </row>
    <row r="388" spans="1:9" s="1007" customFormat="1" ht="40.5" customHeight="1" thickBot="1">
      <c r="A388" s="1013" t="s">
        <v>623</v>
      </c>
      <c r="B388" s="1042">
        <v>0</v>
      </c>
      <c r="C388" s="1043">
        <v>0</v>
      </c>
      <c r="D388" s="1044">
        <v>0</v>
      </c>
      <c r="E388" s="1045">
        <v>16004451.52</v>
      </c>
      <c r="F388" s="1042">
        <v>0</v>
      </c>
      <c r="G388" s="1046">
        <v>0</v>
      </c>
      <c r="H388" s="1044">
        <v>0</v>
      </c>
      <c r="I388" s="1045">
        <f>SUM(B388:H388)</f>
        <v>16004451.52</v>
      </c>
    </row>
    <row r="389" spans="1:9" s="1007" customFormat="1" ht="12.75">
      <c r="A389" s="1047" t="s">
        <v>232</v>
      </c>
      <c r="B389" s="1097">
        <v>0</v>
      </c>
      <c r="C389" s="1098">
        <v>0</v>
      </c>
      <c r="D389" s="1099">
        <v>0</v>
      </c>
      <c r="E389" s="1100">
        <v>774065.45</v>
      </c>
      <c r="F389" s="1097">
        <v>0</v>
      </c>
      <c r="G389" s="1101">
        <v>0</v>
      </c>
      <c r="H389" s="1099">
        <v>0</v>
      </c>
      <c r="I389" s="1100">
        <f>SUM(B389:H389)</f>
        <v>774065.45</v>
      </c>
    </row>
    <row r="390" spans="1:9" s="1007" customFormat="1" thickBot="1">
      <c r="A390" s="1048" t="s">
        <v>233</v>
      </c>
      <c r="B390" s="1102">
        <v>0</v>
      </c>
      <c r="C390" s="1103">
        <v>0</v>
      </c>
      <c r="D390" s="1104">
        <v>0</v>
      </c>
      <c r="E390" s="1105">
        <v>0</v>
      </c>
      <c r="F390" s="1102">
        <v>0</v>
      </c>
      <c r="G390" s="1106">
        <v>0</v>
      </c>
      <c r="H390" s="1104">
        <v>0</v>
      </c>
      <c r="I390" s="1105">
        <f>SUM(B390:H390)</f>
        <v>0</v>
      </c>
    </row>
    <row r="391" spans="1:9" s="1007" customFormat="1" ht="41.25" customHeight="1" thickBot="1">
      <c r="A391" s="1049" t="s">
        <v>624</v>
      </c>
      <c r="B391" s="1042">
        <f>B388+B389-B390</f>
        <v>0</v>
      </c>
      <c r="C391" s="1043">
        <f t="shared" ref="C391:I391" si="21">C388+C389-C390</f>
        <v>0</v>
      </c>
      <c r="D391" s="1044">
        <f t="shared" si="21"/>
        <v>0</v>
      </c>
      <c r="E391" s="1045">
        <f t="shared" si="21"/>
        <v>16778516.969999999</v>
      </c>
      <c r="F391" s="1042">
        <f t="shared" si="21"/>
        <v>0</v>
      </c>
      <c r="G391" s="1046">
        <f t="shared" si="21"/>
        <v>0</v>
      </c>
      <c r="H391" s="1044">
        <f t="shared" si="21"/>
        <v>0</v>
      </c>
      <c r="I391" s="1045">
        <f t="shared" si="21"/>
        <v>16778516.969999999</v>
      </c>
    </row>
    <row r="392" spans="1:9" s="1007" customFormat="1" ht="26.25" customHeight="1" thickBot="1">
      <c r="A392" s="1050" t="s">
        <v>625</v>
      </c>
      <c r="B392" s="1051">
        <f t="shared" ref="B392:I392" si="22">B377-B388</f>
        <v>0</v>
      </c>
      <c r="C392" s="1051">
        <f t="shared" si="22"/>
        <v>0</v>
      </c>
      <c r="D392" s="1051">
        <f t="shared" si="22"/>
        <v>0</v>
      </c>
      <c r="E392" s="1051">
        <f t="shared" si="22"/>
        <v>1846780.8200000003</v>
      </c>
      <c r="F392" s="1051">
        <f t="shared" si="22"/>
        <v>0</v>
      </c>
      <c r="G392" s="1051">
        <f t="shared" si="22"/>
        <v>0</v>
      </c>
      <c r="H392" s="1051">
        <f t="shared" si="22"/>
        <v>0</v>
      </c>
      <c r="I392" s="1051">
        <f t="shared" si="22"/>
        <v>1846780.8200000003</v>
      </c>
    </row>
    <row r="393" spans="1:9" s="1007" customFormat="1" ht="26.25" customHeight="1" thickBot="1">
      <c r="A393" s="1052" t="s">
        <v>626</v>
      </c>
      <c r="B393" s="1051">
        <f>B387-B391</f>
        <v>0</v>
      </c>
      <c r="C393" s="1051">
        <f t="shared" ref="C393:I393" si="23">C387-C391</f>
        <v>0</v>
      </c>
      <c r="D393" s="1051">
        <f t="shared" si="23"/>
        <v>0</v>
      </c>
      <c r="E393" s="1051">
        <f t="shared" si="23"/>
        <v>1072715.370000001</v>
      </c>
      <c r="F393" s="1051">
        <f t="shared" si="23"/>
        <v>0</v>
      </c>
      <c r="G393" s="1051">
        <f t="shared" si="23"/>
        <v>0</v>
      </c>
      <c r="H393" s="1051">
        <f t="shared" si="23"/>
        <v>0</v>
      </c>
      <c r="I393" s="1051">
        <f t="shared" si="23"/>
        <v>1072715.370000001</v>
      </c>
    </row>
    <row r="395" spans="1:9" ht="13.5" customHeight="1">
      <c r="A395" s="784" t="s">
        <v>444</v>
      </c>
      <c r="B395" s="339"/>
      <c r="C395" s="339"/>
    </row>
    <row r="396" spans="1:9" ht="15" thickBot="1">
      <c r="A396" s="785"/>
      <c r="B396" s="786"/>
      <c r="C396" s="786"/>
      <c r="E396" s="787"/>
      <c r="F396" s="787"/>
      <c r="G396" s="787"/>
      <c r="H396" s="787"/>
      <c r="I396" s="787"/>
    </row>
    <row r="397" spans="1:9" ht="32.25" thickBot="1">
      <c r="A397" s="788" t="s">
        <v>308</v>
      </c>
      <c r="B397" s="789"/>
      <c r="C397" s="790" t="s">
        <v>118</v>
      </c>
      <c r="D397" s="791" t="s">
        <v>313</v>
      </c>
      <c r="E397" s="684"/>
      <c r="F397" s="684"/>
      <c r="G397" s="684"/>
      <c r="H397" s="684"/>
      <c r="I397" s="684"/>
    </row>
    <row r="398" spans="1:9" ht="13.5" customHeight="1">
      <c r="A398" s="686" t="s">
        <v>445</v>
      </c>
      <c r="B398" s="687"/>
      <c r="C398" s="792">
        <v>201013.7</v>
      </c>
      <c r="D398" s="792">
        <v>282102.89</v>
      </c>
      <c r="E398" s="793"/>
      <c r="F398" s="793"/>
      <c r="G398" s="793"/>
      <c r="H398" s="793"/>
      <c r="I398" s="793"/>
    </row>
    <row r="399" spans="1:9">
      <c r="A399" s="690" t="s">
        <v>446</v>
      </c>
      <c r="B399" s="691"/>
      <c r="C399" s="794">
        <v>12562.18</v>
      </c>
      <c r="D399" s="794">
        <v>35959.67</v>
      </c>
      <c r="E399" s="795"/>
      <c r="F399" s="795"/>
      <c r="G399" s="795"/>
      <c r="H399" s="795"/>
      <c r="I399" s="795"/>
    </row>
    <row r="400" spans="1:9" ht="13.5" customHeight="1">
      <c r="A400" s="690" t="s">
        <v>447</v>
      </c>
      <c r="B400" s="691"/>
      <c r="C400" s="794">
        <v>0</v>
      </c>
      <c r="D400" s="794">
        <v>0</v>
      </c>
      <c r="E400" s="796"/>
      <c r="F400" s="796"/>
      <c r="G400" s="796"/>
      <c r="H400" s="796"/>
      <c r="I400" s="796"/>
    </row>
    <row r="401" spans="1:4" ht="13.5" customHeight="1">
      <c r="A401" s="608" t="s">
        <v>448</v>
      </c>
      <c r="B401" s="760"/>
      <c r="C401" s="797">
        <v>5129809.54</v>
      </c>
      <c r="D401" s="797">
        <v>7565168.6799999997</v>
      </c>
    </row>
    <row r="402" spans="1:4" ht="13.5" customHeight="1">
      <c r="A402" s="798" t="s">
        <v>449</v>
      </c>
      <c r="B402" s="799"/>
      <c r="C402" s="800">
        <v>0</v>
      </c>
      <c r="D402" s="800">
        <v>0</v>
      </c>
    </row>
    <row r="403" spans="1:4">
      <c r="A403" s="801" t="s">
        <v>450</v>
      </c>
      <c r="B403" s="802"/>
      <c r="C403" s="783">
        <v>10335487.5</v>
      </c>
      <c r="D403" s="783">
        <v>17861296.859999999</v>
      </c>
    </row>
    <row r="404" spans="1:4" ht="25.5" customHeight="1">
      <c r="A404" s="801" t="s">
        <v>451</v>
      </c>
      <c r="B404" s="802"/>
      <c r="C404" s="783">
        <v>10335487.5</v>
      </c>
      <c r="D404" s="783">
        <v>17861296.859999999</v>
      </c>
    </row>
    <row r="405" spans="1:4" ht="13.5" customHeight="1">
      <c r="A405" s="803" t="s">
        <v>452</v>
      </c>
      <c r="B405" s="804"/>
      <c r="C405" s="636">
        <v>132566.66</v>
      </c>
      <c r="D405" s="636">
        <v>0</v>
      </c>
    </row>
    <row r="406" spans="1:4">
      <c r="A406" s="803" t="s">
        <v>453</v>
      </c>
      <c r="B406" s="804"/>
      <c r="C406" s="636">
        <v>1865332.74</v>
      </c>
      <c r="D406" s="636">
        <v>4339519.5199999996</v>
      </c>
    </row>
    <row r="407" spans="1:4">
      <c r="A407" s="803" t="s">
        <v>454</v>
      </c>
      <c r="B407" s="804"/>
      <c r="C407" s="636">
        <v>0</v>
      </c>
      <c r="D407" s="636">
        <v>0</v>
      </c>
    </row>
    <row r="408" spans="1:4">
      <c r="A408" s="803" t="s">
        <v>66</v>
      </c>
      <c r="B408" s="804"/>
      <c r="C408" s="636">
        <v>3131910.14</v>
      </c>
      <c r="D408" s="636">
        <v>3225649.16</v>
      </c>
    </row>
    <row r="409" spans="1:4" ht="24.75" customHeight="1" thickBot="1">
      <c r="A409" s="704" t="s">
        <v>455</v>
      </c>
      <c r="B409" s="705"/>
      <c r="C409" s="794">
        <v>0</v>
      </c>
      <c r="D409" s="794">
        <v>0</v>
      </c>
    </row>
    <row r="410" spans="1:4" ht="16.5" thickBot="1">
      <c r="A410" s="805" t="s">
        <v>304</v>
      </c>
      <c r="B410" s="806"/>
      <c r="C410" s="641">
        <f>SUM(C398+C399+C400+C401+C409)</f>
        <v>5343385.42</v>
      </c>
      <c r="D410" s="641">
        <f>SUM(D398+D399+D400+D401+D409)</f>
        <v>7883231.2399999993</v>
      </c>
    </row>
    <row r="411" spans="1:4" ht="14.25">
      <c r="A411" s="807" t="s">
        <v>456</v>
      </c>
      <c r="B411" s="787"/>
      <c r="C411" s="787"/>
      <c r="D411" s="787"/>
    </row>
    <row r="412" spans="1:4" ht="14.25" thickBot="1">
      <c r="A412" s="684"/>
      <c r="B412" s="684"/>
      <c r="C412" s="684"/>
      <c r="D412" s="684"/>
    </row>
    <row r="413" spans="1:4" ht="14.25" thickBot="1">
      <c r="A413" s="808" t="s">
        <v>457</v>
      </c>
      <c r="B413" s="809"/>
      <c r="C413" s="809"/>
      <c r="D413" s="810"/>
    </row>
    <row r="414" spans="1:4" ht="14.25" thickBot="1">
      <c r="A414" s="811" t="s">
        <v>118</v>
      </c>
      <c r="B414" s="812"/>
      <c r="C414" s="813" t="s">
        <v>458</v>
      </c>
      <c r="D414" s="814"/>
    </row>
    <row r="415" spans="1:4" ht="14.25" thickBot="1">
      <c r="A415" s="815">
        <v>0</v>
      </c>
      <c r="B415" s="712"/>
      <c r="C415" s="815">
        <v>0</v>
      </c>
      <c r="D415" s="712"/>
    </row>
    <row r="418" spans="1:4" ht="14.25" customHeight="1">
      <c r="A418" s="658" t="s">
        <v>459</v>
      </c>
      <c r="B418" s="658"/>
      <c r="C418" s="658"/>
      <c r="D418" s="339"/>
    </row>
    <row r="419" spans="1:4" ht="14.25" customHeight="1">
      <c r="A419" s="816" t="s">
        <v>460</v>
      </c>
      <c r="B419" s="816"/>
      <c r="C419" s="816"/>
    </row>
    <row r="420" spans="1:4" ht="14.25" thickBot="1">
      <c r="A420" s="817"/>
      <c r="B420" s="818"/>
      <c r="C420" s="818"/>
    </row>
    <row r="421" spans="1:4" ht="16.5" thickBot="1">
      <c r="A421" s="819" t="s">
        <v>256</v>
      </c>
      <c r="B421" s="820"/>
      <c r="C421" s="666" t="s">
        <v>461</v>
      </c>
      <c r="D421" s="666" t="s">
        <v>462</v>
      </c>
    </row>
    <row r="422" spans="1:4" ht="13.5" customHeight="1">
      <c r="A422" s="821" t="s">
        <v>463</v>
      </c>
      <c r="B422" s="822"/>
      <c r="C422" s="823">
        <v>0</v>
      </c>
      <c r="D422" s="824">
        <v>0</v>
      </c>
    </row>
    <row r="423" spans="1:4" ht="13.5" customHeight="1">
      <c r="A423" s="825" t="s">
        <v>464</v>
      </c>
      <c r="B423" s="826"/>
      <c r="C423" s="827">
        <v>0</v>
      </c>
      <c r="D423" s="828">
        <v>0</v>
      </c>
    </row>
    <row r="424" spans="1:4">
      <c r="A424" s="829" t="s">
        <v>465</v>
      </c>
      <c r="B424" s="830"/>
      <c r="C424" s="831"/>
      <c r="D424" s="832"/>
    </row>
    <row r="425" spans="1:4">
      <c r="A425" s="833" t="s">
        <v>466</v>
      </c>
      <c r="B425" s="834"/>
      <c r="C425" s="827">
        <v>0</v>
      </c>
      <c r="D425" s="828">
        <v>0</v>
      </c>
    </row>
    <row r="426" spans="1:4" ht="13.5" customHeight="1" thickBot="1">
      <c r="A426" s="835" t="s">
        <v>467</v>
      </c>
      <c r="B426" s="836"/>
      <c r="C426" s="837">
        <v>0</v>
      </c>
      <c r="D426" s="838">
        <v>0</v>
      </c>
    </row>
    <row r="434" spans="1:3" ht="14.25">
      <c r="A434" s="839" t="s">
        <v>468</v>
      </c>
      <c r="B434" s="839"/>
      <c r="C434" s="839"/>
    </row>
    <row r="435" spans="1:3" ht="14.25" thickBot="1">
      <c r="A435" s="840"/>
      <c r="B435" s="593"/>
      <c r="C435" s="593"/>
    </row>
    <row r="436" spans="1:3" ht="26.25" thickBot="1">
      <c r="A436" s="841"/>
      <c r="B436" s="842" t="s">
        <v>469</v>
      </c>
      <c r="C436" s="627" t="s">
        <v>470</v>
      </c>
    </row>
    <row r="437" spans="1:3" ht="14.25" thickBot="1">
      <c r="A437" s="843" t="s">
        <v>471</v>
      </c>
      <c r="B437" s="844">
        <v>0</v>
      </c>
      <c r="C437" s="844">
        <f>C438+C443</f>
        <v>0</v>
      </c>
    </row>
    <row r="438" spans="1:3">
      <c r="A438" s="845" t="s">
        <v>472</v>
      </c>
      <c r="B438" s="846">
        <f>SUM(B440:B442)</f>
        <v>0</v>
      </c>
      <c r="C438" s="846">
        <f>SUM(C440:C442)</f>
        <v>0</v>
      </c>
    </row>
    <row r="439" spans="1:3">
      <c r="A439" s="847" t="s">
        <v>260</v>
      </c>
      <c r="B439" s="848"/>
      <c r="C439" s="634"/>
    </row>
    <row r="440" spans="1:3">
      <c r="A440" s="847"/>
      <c r="B440" s="848"/>
      <c r="C440" s="634"/>
    </row>
    <row r="441" spans="1:3">
      <c r="A441" s="847"/>
      <c r="B441" s="848"/>
      <c r="C441" s="634"/>
    </row>
    <row r="442" spans="1:3" ht="14.25" thickBot="1">
      <c r="A442" s="849"/>
      <c r="B442" s="850"/>
      <c r="C442" s="638"/>
    </row>
    <row r="443" spans="1:3">
      <c r="A443" s="845" t="s">
        <v>473</v>
      </c>
      <c r="B443" s="846">
        <v>0</v>
      </c>
      <c r="C443" s="846">
        <f>SUM(C445:C447)</f>
        <v>0</v>
      </c>
    </row>
    <row r="444" spans="1:3">
      <c r="A444" s="847" t="s">
        <v>260</v>
      </c>
      <c r="B444" s="851"/>
      <c r="C444" s="852"/>
    </row>
    <row r="445" spans="1:3">
      <c r="A445" s="853" t="s">
        <v>474</v>
      </c>
      <c r="B445" s="851">
        <v>0</v>
      </c>
      <c r="C445" s="852">
        <v>0</v>
      </c>
    </row>
    <row r="446" spans="1:3">
      <c r="A446" s="853" t="s">
        <v>475</v>
      </c>
      <c r="B446" s="848">
        <v>0</v>
      </c>
      <c r="C446" s="634">
        <v>0</v>
      </c>
    </row>
    <row r="447" spans="1:3" ht="14.25" thickBot="1">
      <c r="A447" s="854"/>
      <c r="B447" s="850"/>
      <c r="C447" s="638"/>
    </row>
    <row r="448" spans="1:3" ht="14.25" thickBot="1">
      <c r="A448" s="843" t="s">
        <v>476</v>
      </c>
      <c r="B448" s="844">
        <f>B449</f>
        <v>9397925.459999999</v>
      </c>
      <c r="C448" s="844">
        <f>C449</f>
        <v>6091928.7599999998</v>
      </c>
    </row>
    <row r="449" spans="1:9">
      <c r="A449" s="855" t="s">
        <v>472</v>
      </c>
      <c r="B449" s="851">
        <f>SUM(B451:B453)</f>
        <v>9397925.459999999</v>
      </c>
      <c r="C449" s="851">
        <f>SUM(C451:C453)</f>
        <v>6091928.7599999998</v>
      </c>
    </row>
    <row r="450" spans="1:9">
      <c r="A450" s="853" t="s">
        <v>260</v>
      </c>
      <c r="B450" s="848"/>
      <c r="C450" s="634"/>
    </row>
    <row r="451" spans="1:9">
      <c r="A451" s="853" t="s">
        <v>477</v>
      </c>
      <c r="B451" s="848">
        <v>0</v>
      </c>
      <c r="C451" s="634">
        <v>0</v>
      </c>
    </row>
    <row r="452" spans="1:9">
      <c r="A452" s="853" t="s">
        <v>631</v>
      </c>
      <c r="B452" s="848">
        <v>9086042.6199999992</v>
      </c>
      <c r="C452" s="634">
        <v>6074213.54</v>
      </c>
    </row>
    <row r="453" spans="1:9" ht="14.25" thickBot="1">
      <c r="A453" s="854" t="s">
        <v>632</v>
      </c>
      <c r="B453" s="850">
        <v>311882.84000000003</v>
      </c>
      <c r="C453" s="638">
        <v>17715.22</v>
      </c>
    </row>
    <row r="454" spans="1:9">
      <c r="A454" s="856" t="s">
        <v>473</v>
      </c>
      <c r="B454" s="857">
        <v>0</v>
      </c>
      <c r="C454" s="857">
        <f>SUM(C456:C458)</f>
        <v>0</v>
      </c>
    </row>
    <row r="455" spans="1:9">
      <c r="A455" s="853" t="s">
        <v>260</v>
      </c>
      <c r="B455" s="848"/>
      <c r="C455" s="848"/>
    </row>
    <row r="456" spans="1:9">
      <c r="A456" s="853" t="s">
        <v>474</v>
      </c>
      <c r="B456" s="848">
        <v>0</v>
      </c>
      <c r="C456" s="848">
        <v>0</v>
      </c>
    </row>
    <row r="457" spans="1:9">
      <c r="A457" s="853" t="s">
        <v>475</v>
      </c>
      <c r="B457" s="848">
        <v>0</v>
      </c>
      <c r="C457" s="848">
        <v>0</v>
      </c>
    </row>
    <row r="458" spans="1:9" ht="15.75" thickBot="1">
      <c r="A458" s="858"/>
      <c r="B458" s="859"/>
      <c r="C458" s="859"/>
    </row>
    <row r="459" spans="1:9" ht="14.25">
      <c r="A459" s="839"/>
      <c r="B459" s="839"/>
      <c r="C459" s="839"/>
    </row>
    <row r="460" spans="1:9" ht="14.25">
      <c r="A460" s="839"/>
      <c r="B460" s="839"/>
      <c r="C460" s="839"/>
    </row>
    <row r="461" spans="1:9" ht="43.5" customHeight="1">
      <c r="A461" s="501" t="s">
        <v>478</v>
      </c>
      <c r="B461" s="643"/>
      <c r="C461" s="643"/>
      <c r="D461" s="643"/>
      <c r="E461" s="502"/>
      <c r="F461" s="502"/>
      <c r="G461" s="502"/>
      <c r="H461" s="502"/>
      <c r="I461" s="502"/>
    </row>
    <row r="462" spans="1:9" ht="15" thickBot="1">
      <c r="A462" s="860"/>
      <c r="B462" s="860"/>
      <c r="C462" s="860"/>
      <c r="D462" s="860"/>
      <c r="E462" s="339"/>
      <c r="F462" s="339"/>
      <c r="G462" s="339"/>
      <c r="H462" s="339"/>
      <c r="I462" s="339"/>
    </row>
    <row r="463" spans="1:9" ht="55.5" customHeight="1" thickBot="1">
      <c r="A463" s="655" t="s">
        <v>479</v>
      </c>
      <c r="B463" s="861"/>
      <c r="C463" s="861"/>
      <c r="D463" s="712"/>
      <c r="E463" s="862" t="s">
        <v>258</v>
      </c>
    </row>
    <row r="464" spans="1:9" ht="24.75" customHeight="1" thickBot="1">
      <c r="A464" s="863" t="s">
        <v>118</v>
      </c>
      <c r="B464" s="864"/>
      <c r="C464" s="655" t="s">
        <v>257</v>
      </c>
      <c r="D464" s="865"/>
      <c r="E464" s="866"/>
    </row>
    <row r="465" spans="1:7" ht="20.25" customHeight="1" thickBot="1">
      <c r="A465" s="815">
        <v>0</v>
      </c>
      <c r="B465" s="867"/>
      <c r="C465" s="868">
        <v>0</v>
      </c>
      <c r="D465" s="869"/>
      <c r="E465" s="870"/>
    </row>
    <row r="466" spans="1:7" ht="14.25">
      <c r="A466" s="839"/>
      <c r="B466" s="839"/>
      <c r="C466" s="839"/>
    </row>
    <row r="467" spans="1:7" ht="14.25">
      <c r="A467" s="839"/>
      <c r="B467" s="839"/>
      <c r="C467" s="839"/>
    </row>
    <row r="468" spans="1:7" ht="14.25">
      <c r="A468" s="839"/>
      <c r="B468" s="839"/>
      <c r="C468" s="839"/>
    </row>
    <row r="469" spans="1:7" ht="14.25">
      <c r="A469" s="839"/>
      <c r="B469" s="839"/>
      <c r="C469" s="839"/>
    </row>
    <row r="470" spans="1:7" ht="14.25">
      <c r="A470" s="839"/>
      <c r="B470" s="839"/>
      <c r="C470" s="839"/>
    </row>
    <row r="471" spans="1:7" ht="14.25">
      <c r="A471" s="839"/>
      <c r="B471" s="839"/>
      <c r="C471" s="839"/>
    </row>
    <row r="472" spans="1:7" ht="14.25">
      <c r="A472" s="839"/>
      <c r="B472" s="839"/>
      <c r="C472" s="839"/>
    </row>
    <row r="473" spans="1:7" ht="14.25">
      <c r="A473" s="839"/>
      <c r="B473" s="839"/>
      <c r="C473" s="839"/>
    </row>
    <row r="474" spans="1:7" ht="14.25">
      <c r="A474" s="839"/>
      <c r="B474" s="839"/>
      <c r="C474" s="839"/>
    </row>
    <row r="475" spans="1:7" ht="14.25">
      <c r="A475" s="839" t="s">
        <v>480</v>
      </c>
      <c r="B475" s="839"/>
      <c r="C475" s="839"/>
    </row>
    <row r="476" spans="1:7" ht="14.25">
      <c r="A476" s="590" t="s">
        <v>481</v>
      </c>
      <c r="B476" s="590"/>
      <c r="C476" s="590"/>
    </row>
    <row r="477" spans="1:7" ht="15" thickBot="1">
      <c r="A477" s="839"/>
      <c r="B477" s="839"/>
      <c r="C477" s="839"/>
    </row>
    <row r="478" spans="1:7" ht="24.75" thickBot="1">
      <c r="A478" s="871" t="s">
        <v>482</v>
      </c>
      <c r="B478" s="872"/>
      <c r="C478" s="872"/>
      <c r="D478" s="873"/>
      <c r="E478" s="874" t="s">
        <v>469</v>
      </c>
      <c r="F478" s="875" t="s">
        <v>470</v>
      </c>
      <c r="G478" s="876"/>
    </row>
    <row r="479" spans="1:7" ht="14.25" customHeight="1" thickBot="1">
      <c r="A479" s="877" t="s">
        <v>483</v>
      </c>
      <c r="B479" s="878"/>
      <c r="C479" s="878"/>
      <c r="D479" s="879"/>
      <c r="E479" s="880">
        <f>SUM(E480:E487)</f>
        <v>28259095.789999999</v>
      </c>
      <c r="F479" s="880">
        <f>SUM(F480:F487)</f>
        <v>29205227.449999999</v>
      </c>
      <c r="G479" s="881"/>
    </row>
    <row r="480" spans="1:7">
      <c r="A480" s="882" t="s">
        <v>484</v>
      </c>
      <c r="B480" s="883"/>
      <c r="C480" s="883"/>
      <c r="D480" s="884"/>
      <c r="E480" s="885">
        <v>6338881.3300000001</v>
      </c>
      <c r="F480" s="885">
        <v>6613015.2999999998</v>
      </c>
      <c r="G480" s="550"/>
    </row>
    <row r="481" spans="1:7">
      <c r="A481" s="798" t="s">
        <v>485</v>
      </c>
      <c r="B481" s="886"/>
      <c r="C481" s="886"/>
      <c r="D481" s="799"/>
      <c r="E481" s="804">
        <v>20057025.359999999</v>
      </c>
      <c r="F481" s="804">
        <v>20209526.969999999</v>
      </c>
      <c r="G481" s="550"/>
    </row>
    <row r="482" spans="1:7">
      <c r="A482" s="798" t="s">
        <v>486</v>
      </c>
      <c r="B482" s="886"/>
      <c r="C482" s="886"/>
      <c r="D482" s="799"/>
      <c r="E482" s="804">
        <v>1719988.59</v>
      </c>
      <c r="F482" s="804">
        <v>2115247.5</v>
      </c>
      <c r="G482" s="550"/>
    </row>
    <row r="483" spans="1:7">
      <c r="A483" s="887" t="s">
        <v>487</v>
      </c>
      <c r="B483" s="888"/>
      <c r="C483" s="888"/>
      <c r="D483" s="889"/>
      <c r="E483" s="804">
        <v>0</v>
      </c>
      <c r="F483" s="804">
        <v>0</v>
      </c>
      <c r="G483" s="550"/>
    </row>
    <row r="484" spans="1:7">
      <c r="A484" s="798" t="s">
        <v>488</v>
      </c>
      <c r="B484" s="886"/>
      <c r="C484" s="886"/>
      <c r="D484" s="799"/>
      <c r="E484" s="804">
        <v>0</v>
      </c>
      <c r="F484" s="804">
        <v>0</v>
      </c>
      <c r="G484" s="550"/>
    </row>
    <row r="485" spans="1:7" ht="13.5" customHeight="1">
      <c r="A485" s="798" t="s">
        <v>489</v>
      </c>
      <c r="B485" s="886"/>
      <c r="C485" s="886"/>
      <c r="D485" s="799"/>
      <c r="E485" s="804">
        <v>0</v>
      </c>
      <c r="F485" s="804">
        <v>0</v>
      </c>
      <c r="G485" s="550"/>
    </row>
    <row r="486" spans="1:7" ht="13.5" customHeight="1">
      <c r="A486" s="798" t="s">
        <v>490</v>
      </c>
      <c r="B486" s="886"/>
      <c r="C486" s="886"/>
      <c r="D486" s="799"/>
      <c r="E486" s="804">
        <v>63563.85</v>
      </c>
      <c r="F486" s="804">
        <v>105807.96</v>
      </c>
      <c r="G486" s="550"/>
    </row>
    <row r="487" spans="1:7" ht="14.25" customHeight="1" thickBot="1">
      <c r="A487" s="890" t="s">
        <v>491</v>
      </c>
      <c r="B487" s="891"/>
      <c r="C487" s="891"/>
      <c r="D487" s="892"/>
      <c r="E487" s="893">
        <v>79636.66</v>
      </c>
      <c r="F487" s="893">
        <v>161629.72</v>
      </c>
      <c r="G487" s="550"/>
    </row>
    <row r="488" spans="1:7" ht="14.25" customHeight="1" thickBot="1">
      <c r="A488" s="877" t="s">
        <v>492</v>
      </c>
      <c r="B488" s="878"/>
      <c r="C488" s="878"/>
      <c r="D488" s="879"/>
      <c r="E488" s="894">
        <v>7350.17</v>
      </c>
      <c r="F488" s="894">
        <v>1459</v>
      </c>
      <c r="G488" s="895"/>
    </row>
    <row r="489" spans="1:7" ht="14.25" customHeight="1" thickBot="1">
      <c r="A489" s="896" t="s">
        <v>493</v>
      </c>
      <c r="B489" s="897"/>
      <c r="C489" s="897"/>
      <c r="D489" s="898"/>
      <c r="E489" s="899">
        <v>0</v>
      </c>
      <c r="F489" s="899">
        <v>0</v>
      </c>
      <c r="G489" s="895"/>
    </row>
    <row r="490" spans="1:7" ht="14.25" customHeight="1" thickBot="1">
      <c r="A490" s="896" t="s">
        <v>494</v>
      </c>
      <c r="B490" s="897"/>
      <c r="C490" s="897"/>
      <c r="D490" s="898"/>
      <c r="E490" s="894">
        <v>0</v>
      </c>
      <c r="F490" s="894">
        <v>0</v>
      </c>
      <c r="G490" s="895"/>
    </row>
    <row r="491" spans="1:7" ht="14.25" customHeight="1" thickBot="1">
      <c r="A491" s="877" t="s">
        <v>495</v>
      </c>
      <c r="B491" s="878"/>
      <c r="C491" s="878"/>
      <c r="D491" s="879"/>
      <c r="E491" s="894">
        <v>0</v>
      </c>
      <c r="F491" s="894">
        <v>0</v>
      </c>
      <c r="G491" s="895"/>
    </row>
    <row r="492" spans="1:7" ht="14.25" customHeight="1" thickBot="1">
      <c r="A492" s="877" t="s">
        <v>496</v>
      </c>
      <c r="B492" s="878"/>
      <c r="C492" s="878"/>
      <c r="D492" s="879"/>
      <c r="E492" s="880">
        <f>SUM(E493+E501+E504+E507)</f>
        <v>1998242.82</v>
      </c>
      <c r="F492" s="880">
        <f>SUM(F493+F501+F504+F507)</f>
        <v>2159366.16</v>
      </c>
      <c r="G492" s="881"/>
    </row>
    <row r="493" spans="1:7">
      <c r="A493" s="882" t="s">
        <v>497</v>
      </c>
      <c r="B493" s="883"/>
      <c r="C493" s="883"/>
      <c r="D493" s="884"/>
      <c r="E493" s="900">
        <v>0</v>
      </c>
      <c r="F493" s="900">
        <v>0</v>
      </c>
      <c r="G493" s="901"/>
    </row>
    <row r="494" spans="1:7">
      <c r="A494" s="801" t="s">
        <v>498</v>
      </c>
      <c r="B494" s="902"/>
      <c r="C494" s="902"/>
      <c r="D494" s="802"/>
      <c r="E494" s="903">
        <v>0</v>
      </c>
      <c r="F494" s="903">
        <v>0</v>
      </c>
      <c r="G494" s="904"/>
    </row>
    <row r="495" spans="1:7">
      <c r="A495" s="801" t="s">
        <v>499</v>
      </c>
      <c r="B495" s="902"/>
      <c r="C495" s="902"/>
      <c r="D495" s="802"/>
      <c r="E495" s="903">
        <v>0</v>
      </c>
      <c r="F495" s="903">
        <v>0</v>
      </c>
      <c r="G495" s="904"/>
    </row>
    <row r="496" spans="1:7">
      <c r="A496" s="801" t="s">
        <v>500</v>
      </c>
      <c r="B496" s="902"/>
      <c r="C496" s="902"/>
      <c r="D496" s="802"/>
      <c r="E496" s="903">
        <v>0</v>
      </c>
      <c r="F496" s="903">
        <v>0</v>
      </c>
      <c r="G496" s="904"/>
    </row>
    <row r="497" spans="1:7">
      <c r="A497" s="801" t="s">
        <v>501</v>
      </c>
      <c r="B497" s="902"/>
      <c r="C497" s="902"/>
      <c r="D497" s="802"/>
      <c r="E497" s="903">
        <v>0</v>
      </c>
      <c r="F497" s="903">
        <v>0</v>
      </c>
      <c r="G497" s="904"/>
    </row>
    <row r="498" spans="1:7">
      <c r="A498" s="801" t="s">
        <v>502</v>
      </c>
      <c r="B498" s="902"/>
      <c r="C498" s="902"/>
      <c r="D498" s="802"/>
      <c r="E498" s="903">
        <v>0</v>
      </c>
      <c r="F498" s="903">
        <v>0</v>
      </c>
      <c r="G498" s="904"/>
    </row>
    <row r="499" spans="1:7">
      <c r="A499" s="801" t="s">
        <v>503</v>
      </c>
      <c r="B499" s="902"/>
      <c r="C499" s="902"/>
      <c r="D499" s="802"/>
      <c r="E499" s="903">
        <v>0</v>
      </c>
      <c r="F499" s="903">
        <v>0</v>
      </c>
      <c r="G499" s="904"/>
    </row>
    <row r="500" spans="1:7">
      <c r="A500" s="801" t="s">
        <v>504</v>
      </c>
      <c r="B500" s="902"/>
      <c r="C500" s="902"/>
      <c r="D500" s="802"/>
      <c r="E500" s="903">
        <v>0</v>
      </c>
      <c r="F500" s="903">
        <v>0</v>
      </c>
      <c r="G500" s="904"/>
    </row>
    <row r="501" spans="1:7" ht="13.5" customHeight="1">
      <c r="A501" s="798" t="s">
        <v>505</v>
      </c>
      <c r="B501" s="886"/>
      <c r="C501" s="886"/>
      <c r="D501" s="799"/>
      <c r="E501" s="905">
        <f>SUM(E502:E503)</f>
        <v>0</v>
      </c>
      <c r="F501" s="905">
        <f>SUM(F502:F503)</f>
        <v>0</v>
      </c>
      <c r="G501" s="901"/>
    </row>
    <row r="502" spans="1:7">
      <c r="A502" s="801" t="s">
        <v>506</v>
      </c>
      <c r="B502" s="902"/>
      <c r="C502" s="902"/>
      <c r="D502" s="802"/>
      <c r="E502" s="903">
        <v>0</v>
      </c>
      <c r="F502" s="903">
        <v>0</v>
      </c>
      <c r="G502" s="904"/>
    </row>
    <row r="503" spans="1:7">
      <c r="A503" s="801" t="s">
        <v>507</v>
      </c>
      <c r="B503" s="902"/>
      <c r="C503" s="902"/>
      <c r="D503" s="802"/>
      <c r="E503" s="903">
        <v>0</v>
      </c>
      <c r="F503" s="903">
        <v>0</v>
      </c>
      <c r="G503" s="904"/>
    </row>
    <row r="504" spans="1:7">
      <c r="A504" s="798" t="s">
        <v>508</v>
      </c>
      <c r="B504" s="886"/>
      <c r="C504" s="886"/>
      <c r="D504" s="799"/>
      <c r="E504" s="905">
        <f>SUM(E505:E506)</f>
        <v>0</v>
      </c>
      <c r="F504" s="905">
        <f>SUM(F505:F506)</f>
        <v>0</v>
      </c>
      <c r="G504" s="901"/>
    </row>
    <row r="505" spans="1:7">
      <c r="A505" s="801" t="s">
        <v>509</v>
      </c>
      <c r="B505" s="902"/>
      <c r="C505" s="902"/>
      <c r="D505" s="802"/>
      <c r="E505" s="903">
        <v>0</v>
      </c>
      <c r="F505" s="903">
        <v>0</v>
      </c>
      <c r="G505" s="904"/>
    </row>
    <row r="506" spans="1:7">
      <c r="A506" s="801" t="s">
        <v>510</v>
      </c>
      <c r="B506" s="902"/>
      <c r="C506" s="902"/>
      <c r="D506" s="802"/>
      <c r="E506" s="903">
        <v>0</v>
      </c>
      <c r="F506" s="903">
        <v>0</v>
      </c>
      <c r="G506" s="904"/>
    </row>
    <row r="507" spans="1:7">
      <c r="A507" s="798" t="s">
        <v>511</v>
      </c>
      <c r="B507" s="886"/>
      <c r="C507" s="886"/>
      <c r="D507" s="799"/>
      <c r="E507" s="905">
        <v>1998242.82</v>
      </c>
      <c r="F507" s="905">
        <v>2159366.16</v>
      </c>
      <c r="G507" s="901"/>
    </row>
    <row r="508" spans="1:7">
      <c r="A508" s="801" t="s">
        <v>512</v>
      </c>
      <c r="B508" s="902"/>
      <c r="C508" s="902"/>
      <c r="D508" s="802"/>
      <c r="E508" s="804">
        <v>1203263.56</v>
      </c>
      <c r="F508" s="804">
        <v>876381.39</v>
      </c>
      <c r="G508" s="550"/>
    </row>
    <row r="509" spans="1:7">
      <c r="A509" s="801" t="s">
        <v>513</v>
      </c>
      <c r="B509" s="902"/>
      <c r="C509" s="902"/>
      <c r="D509" s="802"/>
      <c r="E509" s="804">
        <v>0</v>
      </c>
      <c r="F509" s="804">
        <v>0</v>
      </c>
      <c r="G509" s="550"/>
    </row>
    <row r="510" spans="1:7">
      <c r="A510" s="801" t="s">
        <v>514</v>
      </c>
      <c r="B510" s="902"/>
      <c r="C510" s="902"/>
      <c r="D510" s="802"/>
      <c r="E510" s="799">
        <v>0</v>
      </c>
      <c r="F510" s="799">
        <v>0</v>
      </c>
      <c r="G510" s="550"/>
    </row>
    <row r="511" spans="1:7">
      <c r="A511" s="801" t="s">
        <v>515</v>
      </c>
      <c r="B511" s="902"/>
      <c r="C511" s="902"/>
      <c r="D511" s="802"/>
      <c r="E511" s="804">
        <v>0</v>
      </c>
      <c r="F511" s="804">
        <v>0</v>
      </c>
      <c r="G511" s="550"/>
    </row>
    <row r="512" spans="1:7">
      <c r="A512" s="801" t="s">
        <v>516</v>
      </c>
      <c r="B512" s="902"/>
      <c r="C512" s="902"/>
      <c r="D512" s="802"/>
      <c r="E512" s="804">
        <v>0</v>
      </c>
      <c r="F512" s="804">
        <v>0</v>
      </c>
      <c r="G512" s="550"/>
    </row>
    <row r="513" spans="1:7">
      <c r="A513" s="801" t="s">
        <v>517</v>
      </c>
      <c r="B513" s="902"/>
      <c r="C513" s="902"/>
      <c r="D513" s="802"/>
      <c r="E513" s="804">
        <v>0</v>
      </c>
      <c r="F513" s="804">
        <v>0</v>
      </c>
      <c r="G513" s="550"/>
    </row>
    <row r="514" spans="1:7">
      <c r="A514" s="801" t="s">
        <v>518</v>
      </c>
      <c r="B514" s="902"/>
      <c r="C514" s="902"/>
      <c r="D514" s="802"/>
      <c r="E514" s="804">
        <v>0</v>
      </c>
      <c r="F514" s="804">
        <v>0</v>
      </c>
      <c r="G514" s="550"/>
    </row>
    <row r="515" spans="1:7">
      <c r="A515" s="801" t="s">
        <v>519</v>
      </c>
      <c r="B515" s="902"/>
      <c r="C515" s="902"/>
      <c r="D515" s="802"/>
      <c r="E515" s="804">
        <v>0</v>
      </c>
      <c r="F515" s="804">
        <v>0</v>
      </c>
      <c r="G515" s="550"/>
    </row>
    <row r="516" spans="1:7">
      <c r="A516" s="801" t="s">
        <v>520</v>
      </c>
      <c r="B516" s="902"/>
      <c r="C516" s="902"/>
      <c r="D516" s="802"/>
      <c r="E516" s="804">
        <v>0</v>
      </c>
      <c r="F516" s="804">
        <v>0</v>
      </c>
      <c r="G516" s="550"/>
    </row>
    <row r="517" spans="1:7" ht="13.5" customHeight="1">
      <c r="A517" s="801" t="s">
        <v>521</v>
      </c>
      <c r="B517" s="902"/>
      <c r="C517" s="902"/>
      <c r="D517" s="802"/>
      <c r="E517" s="804">
        <v>773711.96</v>
      </c>
      <c r="F517" s="804">
        <v>1246962.73</v>
      </c>
      <c r="G517" s="550"/>
    </row>
    <row r="518" spans="1:7" ht="13.5" customHeight="1">
      <c r="A518" s="801" t="s">
        <v>522</v>
      </c>
      <c r="B518" s="902"/>
      <c r="C518" s="902"/>
      <c r="D518" s="802"/>
      <c r="E518" s="804">
        <v>0</v>
      </c>
      <c r="F518" s="804">
        <v>0</v>
      </c>
      <c r="G518" s="550"/>
    </row>
    <row r="519" spans="1:7" ht="13.5" customHeight="1">
      <c r="A519" s="801" t="s">
        <v>523</v>
      </c>
      <c r="B519" s="902"/>
      <c r="C519" s="902"/>
      <c r="D519" s="802"/>
      <c r="E519" s="804">
        <v>0</v>
      </c>
      <c r="F519" s="804">
        <v>0</v>
      </c>
      <c r="G519" s="550"/>
    </row>
    <row r="520" spans="1:7">
      <c r="A520" s="906" t="s">
        <v>524</v>
      </c>
      <c r="B520" s="907"/>
      <c r="C520" s="907"/>
      <c r="D520" s="908"/>
      <c r="E520" s="804">
        <v>0</v>
      </c>
      <c r="F520" s="804">
        <v>0</v>
      </c>
      <c r="G520" s="550"/>
    </row>
    <row r="521" spans="1:7" ht="22.5" customHeight="1" thickBot="1">
      <c r="A521" s="909" t="s">
        <v>525</v>
      </c>
      <c r="B521" s="910"/>
      <c r="C521" s="910"/>
      <c r="D521" s="911"/>
      <c r="E521" s="804">
        <v>21267.3</v>
      </c>
      <c r="F521" s="804">
        <v>36022.04</v>
      </c>
      <c r="G521" s="550"/>
    </row>
    <row r="522" spans="1:7" ht="14.25" thickBot="1">
      <c r="A522" s="871" t="s">
        <v>526</v>
      </c>
      <c r="B522" s="872"/>
      <c r="C522" s="872"/>
      <c r="D522" s="873"/>
      <c r="E522" s="912">
        <f>SUM(E479+E488+E489+E490+E491+E492)</f>
        <v>30264688.780000001</v>
      </c>
      <c r="F522" s="912">
        <f>SUM(F479+F488+F489+F490+F491+F492)</f>
        <v>31366052.609999999</v>
      </c>
      <c r="G522" s="881"/>
    </row>
    <row r="524" spans="1:7" ht="13.5" customHeight="1">
      <c r="A524" s="310" t="s">
        <v>527</v>
      </c>
      <c r="B524" s="282"/>
      <c r="C524" s="282"/>
      <c r="D524" s="282"/>
    </row>
    <row r="525" spans="1:7" ht="15.75" thickBot="1">
      <c r="A525" s="839"/>
      <c r="B525" s="839"/>
      <c r="C525" s="624"/>
    </row>
    <row r="526" spans="1:7" ht="15.75" customHeight="1">
      <c r="A526" s="913" t="s">
        <v>42</v>
      </c>
      <c r="B526" s="914"/>
      <c r="C526" s="915" t="s">
        <v>469</v>
      </c>
      <c r="D526" s="915" t="s">
        <v>470</v>
      </c>
    </row>
    <row r="527" spans="1:7" ht="15.75" customHeight="1" thickBot="1">
      <c r="A527" s="916"/>
      <c r="B527" s="917"/>
      <c r="C527" s="918"/>
      <c r="D527" s="919"/>
    </row>
    <row r="528" spans="1:7">
      <c r="A528" s="629" t="s">
        <v>528</v>
      </c>
      <c r="B528" s="630"/>
      <c r="C528" s="852">
        <v>10236647.609999999</v>
      </c>
      <c r="D528" s="852">
        <v>14416822.689999999</v>
      </c>
    </row>
    <row r="529" spans="1:6">
      <c r="A529" s="633" t="s">
        <v>529</v>
      </c>
      <c r="B529" s="634"/>
      <c r="C529" s="634">
        <v>0</v>
      </c>
      <c r="D529" s="634">
        <v>0</v>
      </c>
    </row>
    <row r="530" spans="1:6">
      <c r="A530" s="744" t="s">
        <v>530</v>
      </c>
      <c r="B530" s="745"/>
      <c r="C530" s="634">
        <v>14198200.869999999</v>
      </c>
      <c r="D530" s="634">
        <v>12625808.710000001</v>
      </c>
    </row>
    <row r="531" spans="1:6" ht="13.5" customHeight="1">
      <c r="A531" s="633" t="s">
        <v>531</v>
      </c>
      <c r="B531" s="634"/>
      <c r="C531" s="634">
        <v>0</v>
      </c>
      <c r="D531" s="634">
        <v>0</v>
      </c>
    </row>
    <row r="532" spans="1:6" ht="13.5" customHeight="1">
      <c r="A532" s="744" t="s">
        <v>532</v>
      </c>
      <c r="B532" s="745"/>
      <c r="C532" s="634">
        <v>0</v>
      </c>
      <c r="D532" s="634">
        <v>0</v>
      </c>
    </row>
    <row r="533" spans="1:6" ht="13.5" customHeight="1">
      <c r="A533" s="744" t="s">
        <v>533</v>
      </c>
      <c r="B533" s="745"/>
      <c r="C533" s="634">
        <v>23921.87</v>
      </c>
      <c r="D533" s="634">
        <v>23512.95</v>
      </c>
    </row>
    <row r="534" spans="1:6" ht="13.5" customHeight="1">
      <c r="A534" s="744" t="s">
        <v>534</v>
      </c>
      <c r="B534" s="745"/>
      <c r="C534" s="634">
        <v>0</v>
      </c>
      <c r="D534" s="634">
        <v>0</v>
      </c>
    </row>
    <row r="535" spans="1:6" ht="21.75" customHeight="1">
      <c r="A535" s="798" t="s">
        <v>535</v>
      </c>
      <c r="B535" s="799"/>
      <c r="C535" s="634">
        <v>428758.72</v>
      </c>
      <c r="D535" s="634">
        <v>317814.13</v>
      </c>
    </row>
    <row r="536" spans="1:6" ht="13.5" customHeight="1">
      <c r="A536" s="633" t="s">
        <v>536</v>
      </c>
      <c r="B536" s="634"/>
      <c r="C536" s="634">
        <v>0</v>
      </c>
      <c r="D536" s="634">
        <v>0</v>
      </c>
    </row>
    <row r="537" spans="1:6" ht="14.25" thickBot="1">
      <c r="A537" s="748" t="s">
        <v>66</v>
      </c>
      <c r="B537" s="749"/>
      <c r="C537" s="920">
        <v>88982</v>
      </c>
      <c r="D537" s="920">
        <v>95740</v>
      </c>
    </row>
    <row r="538" spans="1:6" ht="16.5" thickBot="1">
      <c r="A538" s="805" t="s">
        <v>293</v>
      </c>
      <c r="B538" s="806"/>
      <c r="C538" s="921">
        <f>SUM(C528:C537)</f>
        <v>24976511.069999997</v>
      </c>
      <c r="D538" s="921">
        <f>SUM(D528:D537)</f>
        <v>27479698.479999997</v>
      </c>
    </row>
    <row r="541" spans="1:6" ht="14.25">
      <c r="A541" s="590" t="s">
        <v>537</v>
      </c>
      <c r="B541" s="590"/>
      <c r="C541" s="590"/>
    </row>
    <row r="542" spans="1:6" ht="15" thickBot="1">
      <c r="A542" s="839"/>
      <c r="B542" s="839"/>
      <c r="C542" s="839"/>
    </row>
    <row r="543" spans="1:6" ht="26.25" thickBot="1">
      <c r="A543" s="922" t="s">
        <v>56</v>
      </c>
      <c r="B543" s="923"/>
      <c r="C543" s="923"/>
      <c r="D543" s="924"/>
      <c r="E543" s="842" t="s">
        <v>469</v>
      </c>
      <c r="F543" s="627" t="s">
        <v>470</v>
      </c>
    </row>
    <row r="544" spans="1:6" ht="14.25" customHeight="1" thickBot="1">
      <c r="A544" s="713" t="s">
        <v>538</v>
      </c>
      <c r="B544" s="925"/>
      <c r="C544" s="925"/>
      <c r="D544" s="926"/>
      <c r="E544" s="927">
        <f>E545+E546+E547</f>
        <v>3404571.77</v>
      </c>
      <c r="F544" s="927">
        <f>F545+F546+F547</f>
        <v>3974479.44</v>
      </c>
    </row>
    <row r="545" spans="1:6" ht="13.5" customHeight="1">
      <c r="A545" s="928" t="s">
        <v>539</v>
      </c>
      <c r="B545" s="929"/>
      <c r="C545" s="929"/>
      <c r="D545" s="930"/>
      <c r="E545" s="931">
        <v>3913814</v>
      </c>
      <c r="F545" s="931">
        <v>3330000</v>
      </c>
    </row>
    <row r="546" spans="1:6" ht="13.5" customHeight="1">
      <c r="A546" s="853" t="s">
        <v>540</v>
      </c>
      <c r="B546" s="932"/>
      <c r="C546" s="932"/>
      <c r="D546" s="933"/>
      <c r="E546" s="694">
        <v>0</v>
      </c>
      <c r="F546" s="694">
        <v>0</v>
      </c>
    </row>
    <row r="547" spans="1:6" ht="14.25" customHeight="1" thickBot="1">
      <c r="A547" s="854" t="s">
        <v>541</v>
      </c>
      <c r="B547" s="934"/>
      <c r="C547" s="934"/>
      <c r="D547" s="935"/>
      <c r="E547" s="936">
        <v>-509242.23</v>
      </c>
      <c r="F547" s="936">
        <v>644479.43999999994</v>
      </c>
    </row>
    <row r="548" spans="1:6" ht="14.25" thickBot="1">
      <c r="A548" s="713" t="s">
        <v>58</v>
      </c>
      <c r="B548" s="925"/>
      <c r="C548" s="925"/>
      <c r="D548" s="926"/>
      <c r="E548" s="771">
        <v>0</v>
      </c>
      <c r="F548" s="771">
        <v>0</v>
      </c>
    </row>
    <row r="549" spans="1:6" ht="14.25" thickBot="1">
      <c r="A549" s="937" t="s">
        <v>542</v>
      </c>
      <c r="B549" s="938"/>
      <c r="C549" s="938"/>
      <c r="D549" s="939"/>
      <c r="E549" s="940">
        <f>SUM(E550:E559)</f>
        <v>1806868.23</v>
      </c>
      <c r="F549" s="940">
        <f>SUM(F550:F559)</f>
        <v>9422327.7200000007</v>
      </c>
    </row>
    <row r="550" spans="1:6">
      <c r="A550" s="928" t="s">
        <v>543</v>
      </c>
      <c r="B550" s="929"/>
      <c r="C550" s="929"/>
      <c r="D550" s="930"/>
      <c r="E550" s="941">
        <v>0</v>
      </c>
      <c r="F550" s="941">
        <v>0</v>
      </c>
    </row>
    <row r="551" spans="1:6">
      <c r="A551" s="853" t="s">
        <v>544</v>
      </c>
      <c r="B551" s="932"/>
      <c r="C551" s="932"/>
      <c r="D551" s="933"/>
      <c r="E551" s="942">
        <v>0</v>
      </c>
      <c r="F551" s="942">
        <v>0</v>
      </c>
    </row>
    <row r="552" spans="1:6">
      <c r="A552" s="853" t="s">
        <v>545</v>
      </c>
      <c r="B552" s="932"/>
      <c r="C552" s="932"/>
      <c r="D552" s="933"/>
      <c r="E552" s="943">
        <v>230201.97</v>
      </c>
      <c r="F552" s="943">
        <v>137606.04</v>
      </c>
    </row>
    <row r="553" spans="1:6">
      <c r="A553" s="853" t="s">
        <v>546</v>
      </c>
      <c r="B553" s="932"/>
      <c r="C553" s="932"/>
      <c r="D553" s="933"/>
      <c r="E553" s="694">
        <v>0</v>
      </c>
      <c r="F553" s="694">
        <v>0</v>
      </c>
    </row>
    <row r="554" spans="1:6">
      <c r="A554" s="853" t="s">
        <v>547</v>
      </c>
      <c r="B554" s="932"/>
      <c r="C554" s="932"/>
      <c r="D554" s="933"/>
      <c r="E554" s="694">
        <v>0</v>
      </c>
      <c r="F554" s="694">
        <v>0</v>
      </c>
    </row>
    <row r="555" spans="1:6">
      <c r="A555" s="853" t="s">
        <v>548</v>
      </c>
      <c r="B555" s="932"/>
      <c r="C555" s="932"/>
      <c r="D555" s="933"/>
      <c r="E555" s="944">
        <v>605779.77</v>
      </c>
      <c r="F555" s="944">
        <v>4835696.1900000004</v>
      </c>
    </row>
    <row r="556" spans="1:6">
      <c r="A556" s="853" t="s">
        <v>549</v>
      </c>
      <c r="B556" s="932"/>
      <c r="C556" s="932"/>
      <c r="D556" s="933"/>
      <c r="E556" s="944">
        <v>687486.02</v>
      </c>
      <c r="F556" s="944">
        <v>1036016.16</v>
      </c>
    </row>
    <row r="557" spans="1:6" ht="13.5" customHeight="1">
      <c r="A557" s="853" t="s">
        <v>550</v>
      </c>
      <c r="B557" s="932"/>
      <c r="C557" s="932"/>
      <c r="D557" s="933"/>
      <c r="E557" s="694">
        <v>0</v>
      </c>
      <c r="F557" s="694">
        <v>0</v>
      </c>
    </row>
    <row r="558" spans="1:6" ht="13.5" customHeight="1">
      <c r="A558" s="853" t="s">
        <v>551</v>
      </c>
      <c r="B558" s="932"/>
      <c r="C558" s="932"/>
      <c r="D558" s="933"/>
      <c r="E558" s="944">
        <v>0</v>
      </c>
      <c r="F558" s="944">
        <v>0</v>
      </c>
    </row>
    <row r="559" spans="1:6" ht="57.75" customHeight="1" thickBot="1">
      <c r="A559" s="854" t="s">
        <v>552</v>
      </c>
      <c r="B559" s="934"/>
      <c r="C559" s="934"/>
      <c r="D559" s="935"/>
      <c r="E559" s="944">
        <v>283400.46999999997</v>
      </c>
      <c r="F559" s="944">
        <v>3413009.33</v>
      </c>
    </row>
    <row r="560" spans="1:6" ht="14.25" thickBot="1">
      <c r="A560" s="782" t="s">
        <v>293</v>
      </c>
      <c r="B560" s="945"/>
      <c r="C560" s="945"/>
      <c r="D560" s="946"/>
      <c r="E560" s="710">
        <f>SUM(E544+E548+E549)</f>
        <v>5211440</v>
      </c>
      <c r="F560" s="710">
        <f>SUM(F544+F548+F549)</f>
        <v>13396807.16</v>
      </c>
    </row>
    <row r="562" spans="1:6" ht="13.5" customHeight="1">
      <c r="A562" s="310" t="s">
        <v>553</v>
      </c>
      <c r="B562" s="282"/>
      <c r="C562" s="282"/>
      <c r="D562" s="282"/>
    </row>
    <row r="563" spans="1:6" ht="15.75" thickBot="1">
      <c r="A563" s="839"/>
      <c r="B563" s="839"/>
      <c r="C563" s="624"/>
      <c r="D563" s="624"/>
    </row>
    <row r="564" spans="1:6" ht="26.25" thickBot="1">
      <c r="A564" s="556" t="s">
        <v>60</v>
      </c>
      <c r="B564" s="557"/>
      <c r="C564" s="557"/>
      <c r="D564" s="558"/>
      <c r="E564" s="842" t="s">
        <v>469</v>
      </c>
      <c r="F564" s="627" t="s">
        <v>470</v>
      </c>
    </row>
    <row r="565" spans="1:6" ht="30.75" customHeight="1" thickBot="1">
      <c r="A565" s="947" t="s">
        <v>554</v>
      </c>
      <c r="B565" s="948"/>
      <c r="C565" s="948"/>
      <c r="D565" s="949"/>
      <c r="E565" s="950">
        <v>0</v>
      </c>
      <c r="F565" s="950">
        <v>0</v>
      </c>
    </row>
    <row r="566" spans="1:6" ht="14.25" customHeight="1" thickBot="1">
      <c r="A566" s="713" t="s">
        <v>555</v>
      </c>
      <c r="B566" s="925"/>
      <c r="C566" s="925"/>
      <c r="D566" s="926"/>
      <c r="E566" s="844">
        <v>12109291.01</v>
      </c>
      <c r="F566" s="844">
        <v>12583015.66</v>
      </c>
    </row>
    <row r="567" spans="1:6" ht="13.5" customHeight="1">
      <c r="A567" s="570" t="s">
        <v>556</v>
      </c>
      <c r="B567" s="951"/>
      <c r="C567" s="951"/>
      <c r="D567" s="755"/>
      <c r="E567" s="756">
        <v>0</v>
      </c>
      <c r="F567" s="756">
        <v>0</v>
      </c>
    </row>
    <row r="568" spans="1:6" ht="13.5" customHeight="1">
      <c r="A568" s="608" t="s">
        <v>557</v>
      </c>
      <c r="B568" s="952"/>
      <c r="C568" s="952"/>
      <c r="D568" s="760"/>
      <c r="E568" s="953">
        <v>11339486.779999999</v>
      </c>
      <c r="F568" s="953">
        <v>10242179.57</v>
      </c>
    </row>
    <row r="569" spans="1:6" ht="21.75" customHeight="1">
      <c r="A569" s="724" t="s">
        <v>558</v>
      </c>
      <c r="B569" s="954"/>
      <c r="C569" s="954"/>
      <c r="D569" s="757"/>
      <c r="E569" s="955">
        <v>0</v>
      </c>
      <c r="F569" s="955">
        <v>0</v>
      </c>
    </row>
    <row r="570" spans="1:6" ht="13.5" customHeight="1">
      <c r="A570" s="724" t="s">
        <v>559</v>
      </c>
      <c r="B570" s="954"/>
      <c r="C570" s="954"/>
      <c r="D570" s="757"/>
      <c r="E570" s="955">
        <v>774065.45</v>
      </c>
      <c r="F570" s="955">
        <v>774065.45</v>
      </c>
    </row>
    <row r="571" spans="1:6" ht="13.5" customHeight="1">
      <c r="A571" s="724" t="s">
        <v>560</v>
      </c>
      <c r="B571" s="954"/>
      <c r="C571" s="954"/>
      <c r="D571" s="757"/>
      <c r="E571" s="848">
        <v>10565421.33</v>
      </c>
      <c r="F571" s="848">
        <v>9468114.1199999992</v>
      </c>
    </row>
    <row r="572" spans="1:6" ht="13.5" customHeight="1">
      <c r="A572" s="724" t="s">
        <v>561</v>
      </c>
      <c r="B572" s="954"/>
      <c r="C572" s="954"/>
      <c r="D572" s="757"/>
      <c r="E572" s="848">
        <v>0</v>
      </c>
      <c r="F572" s="848">
        <v>0</v>
      </c>
    </row>
    <row r="573" spans="1:6">
      <c r="A573" s="608" t="s">
        <v>562</v>
      </c>
      <c r="B573" s="952"/>
      <c r="C573" s="952"/>
      <c r="D573" s="760"/>
      <c r="E573" s="953">
        <f>SUM(E574:E578)</f>
        <v>769804.23</v>
      </c>
      <c r="F573" s="953">
        <f>SUM(F574:F578)</f>
        <v>2340836.09</v>
      </c>
    </row>
    <row r="574" spans="1:6" ht="13.5" customHeight="1">
      <c r="A574" s="724" t="s">
        <v>563</v>
      </c>
      <c r="B574" s="954"/>
      <c r="C574" s="954"/>
      <c r="D574" s="757"/>
      <c r="E574" s="848">
        <v>0</v>
      </c>
      <c r="F574" s="848">
        <v>0</v>
      </c>
    </row>
    <row r="575" spans="1:6" ht="13.5" customHeight="1">
      <c r="A575" s="724" t="s">
        <v>564</v>
      </c>
      <c r="B575" s="954"/>
      <c r="C575" s="954"/>
      <c r="D575" s="757"/>
      <c r="E575" s="848">
        <v>230539.61</v>
      </c>
      <c r="F575" s="848">
        <v>155098.32</v>
      </c>
    </row>
    <row r="576" spans="1:6" ht="13.5" customHeight="1">
      <c r="A576" s="727" t="s">
        <v>565</v>
      </c>
      <c r="B576" s="956"/>
      <c r="C576" s="956"/>
      <c r="D576" s="957"/>
      <c r="E576" s="848">
        <v>8755.18</v>
      </c>
      <c r="F576" s="848">
        <v>14813.62</v>
      </c>
    </row>
    <row r="577" spans="1:6" ht="13.5" customHeight="1">
      <c r="A577" s="727" t="s">
        <v>566</v>
      </c>
      <c r="B577" s="956"/>
      <c r="C577" s="956"/>
      <c r="D577" s="957"/>
      <c r="E577" s="848">
        <v>0</v>
      </c>
      <c r="F577" s="848">
        <v>0</v>
      </c>
    </row>
    <row r="578" spans="1:6" ht="40.5" customHeight="1" thickBot="1">
      <c r="A578" s="730" t="s">
        <v>567</v>
      </c>
      <c r="B578" s="958"/>
      <c r="C578" s="958"/>
      <c r="D578" s="764"/>
      <c r="E578" s="850">
        <v>530509.43999999994</v>
      </c>
      <c r="F578" s="850">
        <v>2170924.15</v>
      </c>
    </row>
    <row r="579" spans="1:6" ht="14.25" thickBot="1">
      <c r="A579" s="782" t="s">
        <v>568</v>
      </c>
      <c r="B579" s="945"/>
      <c r="C579" s="945"/>
      <c r="D579" s="946"/>
      <c r="E579" s="710">
        <f>SUM(E565+E566)</f>
        <v>12109291.01</v>
      </c>
      <c r="F579" s="710">
        <f>SUM(F565+F566)</f>
        <v>12583015.66</v>
      </c>
    </row>
    <row r="582" spans="1:6" ht="14.25">
      <c r="A582" s="959" t="s">
        <v>569</v>
      </c>
      <c r="B582" s="272"/>
      <c r="C582" s="272"/>
      <c r="D582" s="960"/>
      <c r="E582" s="960"/>
      <c r="F582" s="960"/>
    </row>
    <row r="583" spans="1:6" ht="14.25" thickBot="1">
      <c r="A583"/>
      <c r="B583"/>
      <c r="C583"/>
    </row>
    <row r="584" spans="1:6" ht="32.25" thickBot="1">
      <c r="A584" s="961"/>
      <c r="B584" s="962"/>
      <c r="C584" s="962"/>
      <c r="D584" s="963"/>
      <c r="E584" s="790" t="s">
        <v>469</v>
      </c>
      <c r="F584" s="964" t="s">
        <v>470</v>
      </c>
    </row>
    <row r="585" spans="1:6" ht="14.25" customHeight="1" thickBot="1">
      <c r="A585" s="937" t="s">
        <v>64</v>
      </c>
      <c r="B585" s="938"/>
      <c r="C585" s="938"/>
      <c r="D585" s="939"/>
      <c r="E585" s="844">
        <v>0</v>
      </c>
      <c r="F585" s="844">
        <v>0</v>
      </c>
    </row>
    <row r="586" spans="1:6" ht="14.25" thickBot="1">
      <c r="A586" s="877" t="s">
        <v>570</v>
      </c>
      <c r="B586" s="878"/>
      <c r="C586" s="878"/>
      <c r="D586" s="879"/>
      <c r="E586" s="844">
        <f>SUM(E587:E588)</f>
        <v>7881323.0300000003</v>
      </c>
      <c r="F586" s="844">
        <f>SUM(F587:F588)</f>
        <v>8208537.0300000003</v>
      </c>
    </row>
    <row r="587" spans="1:6" ht="22.5" customHeight="1">
      <c r="A587" s="965" t="s">
        <v>571</v>
      </c>
      <c r="B587" s="966"/>
      <c r="C587" s="966"/>
      <c r="D587" s="967"/>
      <c r="E587" s="852">
        <v>7881323.0300000003</v>
      </c>
      <c r="F587" s="852">
        <v>8208537.0300000003</v>
      </c>
    </row>
    <row r="588" spans="1:6" ht="15.75" customHeight="1" thickBot="1">
      <c r="A588" s="968" t="s">
        <v>572</v>
      </c>
      <c r="B588" s="969"/>
      <c r="C588" s="969"/>
      <c r="D588" s="970"/>
      <c r="E588" s="920">
        <v>0</v>
      </c>
      <c r="F588" s="920">
        <v>0</v>
      </c>
    </row>
    <row r="589" spans="1:6" ht="14.25" thickBot="1">
      <c r="A589" s="877" t="s">
        <v>573</v>
      </c>
      <c r="B589" s="878"/>
      <c r="C589" s="878"/>
      <c r="D589" s="879"/>
      <c r="E589" s="844">
        <f>SUM(E590:E596)</f>
        <v>353731.25</v>
      </c>
      <c r="F589" s="844">
        <f>SUM(F590:F596)</f>
        <v>375621.24</v>
      </c>
    </row>
    <row r="590" spans="1:6">
      <c r="A590" s="965" t="s">
        <v>574</v>
      </c>
      <c r="B590" s="966"/>
      <c r="C590" s="966"/>
      <c r="D590" s="967"/>
      <c r="E590" s="971">
        <v>0</v>
      </c>
      <c r="F590" s="971">
        <v>0</v>
      </c>
    </row>
    <row r="591" spans="1:6">
      <c r="A591" s="972" t="s">
        <v>575</v>
      </c>
      <c r="B591" s="973"/>
      <c r="C591" s="973"/>
      <c r="D591" s="974"/>
      <c r="E591" s="852">
        <v>0</v>
      </c>
      <c r="F591" s="852">
        <v>0</v>
      </c>
    </row>
    <row r="592" spans="1:6">
      <c r="A592" s="975" t="s">
        <v>576</v>
      </c>
      <c r="B592" s="976"/>
      <c r="C592" s="976"/>
      <c r="D592" s="977"/>
      <c r="E592" s="852">
        <v>0</v>
      </c>
      <c r="F592" s="852">
        <v>0</v>
      </c>
    </row>
    <row r="593" spans="1:6" ht="13.5" customHeight="1">
      <c r="A593" s="975" t="s">
        <v>577</v>
      </c>
      <c r="B593" s="976"/>
      <c r="C593" s="976"/>
      <c r="D593" s="977"/>
      <c r="E593" s="634">
        <v>0</v>
      </c>
      <c r="F593" s="634">
        <v>0</v>
      </c>
    </row>
    <row r="594" spans="1:6" ht="13.5" customHeight="1">
      <c r="A594" s="975" t="s">
        <v>578</v>
      </c>
      <c r="B594" s="976"/>
      <c r="C594" s="976"/>
      <c r="D594" s="977"/>
      <c r="E594" s="920">
        <v>0</v>
      </c>
      <c r="F594" s="920">
        <v>0</v>
      </c>
    </row>
    <row r="595" spans="1:6" ht="13.5" customHeight="1">
      <c r="A595" s="975" t="s">
        <v>579</v>
      </c>
      <c r="B595" s="976"/>
      <c r="C595" s="976"/>
      <c r="D595" s="977"/>
      <c r="E595" s="920">
        <v>353731.25</v>
      </c>
      <c r="F595" s="920">
        <v>375621.24</v>
      </c>
    </row>
    <row r="596" spans="1:6" ht="14.25" thickBot="1">
      <c r="A596" s="909" t="s">
        <v>580</v>
      </c>
      <c r="B596" s="910"/>
      <c r="C596" s="910"/>
      <c r="D596" s="911"/>
      <c r="E596" s="920">
        <v>0</v>
      </c>
      <c r="F596" s="920">
        <v>0</v>
      </c>
    </row>
    <row r="597" spans="1:6" ht="14.25" thickBot="1">
      <c r="A597" s="782" t="s">
        <v>293</v>
      </c>
      <c r="B597" s="945"/>
      <c r="C597" s="945"/>
      <c r="D597" s="946"/>
      <c r="E597" s="710">
        <f>E585+E586+E589</f>
        <v>8235054.2800000003</v>
      </c>
      <c r="F597" s="710">
        <f>F585+F586+F589</f>
        <v>8584158.2699999996</v>
      </c>
    </row>
    <row r="600" spans="1:6" ht="14.25">
      <c r="A600" s="590" t="s">
        <v>581</v>
      </c>
      <c r="B600" s="590"/>
      <c r="C600" s="590"/>
    </row>
    <row r="601" spans="1:6" ht="14.25" thickBot="1">
      <c r="A601" s="840"/>
      <c r="B601" s="593"/>
      <c r="C601" s="593"/>
    </row>
    <row r="602" spans="1:6" ht="26.25" thickBot="1">
      <c r="A602" s="556"/>
      <c r="B602" s="557"/>
      <c r="C602" s="557"/>
      <c r="D602" s="558"/>
      <c r="E602" s="842" t="s">
        <v>469</v>
      </c>
      <c r="F602" s="627" t="s">
        <v>470</v>
      </c>
    </row>
    <row r="603" spans="1:6" ht="14.25" thickBot="1">
      <c r="A603" s="713" t="s">
        <v>570</v>
      </c>
      <c r="B603" s="925"/>
      <c r="C603" s="925"/>
      <c r="D603" s="926"/>
      <c r="E603" s="844">
        <f>SUM(E604:E605)</f>
        <v>82791.710000000006</v>
      </c>
      <c r="F603" s="844">
        <f>SUM(F604:F605)</f>
        <v>4574.66</v>
      </c>
    </row>
    <row r="604" spans="1:6">
      <c r="A604" s="928" t="s">
        <v>582</v>
      </c>
      <c r="B604" s="929"/>
      <c r="C604" s="929"/>
      <c r="D604" s="930"/>
      <c r="E604" s="630">
        <v>0</v>
      </c>
      <c r="F604" s="630">
        <v>0</v>
      </c>
    </row>
    <row r="605" spans="1:6" ht="14.25" thickBot="1">
      <c r="A605" s="855" t="s">
        <v>583</v>
      </c>
      <c r="B605" s="978"/>
      <c r="C605" s="978"/>
      <c r="D605" s="979"/>
      <c r="E605" s="638">
        <v>82791.710000000006</v>
      </c>
      <c r="F605" s="638">
        <v>4574.66</v>
      </c>
    </row>
    <row r="606" spans="1:6" ht="14.25" thickBot="1">
      <c r="A606" s="713" t="s">
        <v>584</v>
      </c>
      <c r="B606" s="925"/>
      <c r="C606" s="925"/>
      <c r="D606" s="926"/>
      <c r="E606" s="844">
        <f>SUM(E607:E614)</f>
        <v>7249379.6900000004</v>
      </c>
      <c r="F606" s="844">
        <f>SUM(F607:F614)</f>
        <v>6460328.04</v>
      </c>
    </row>
    <row r="607" spans="1:6">
      <c r="A607" s="928" t="s">
        <v>585</v>
      </c>
      <c r="B607" s="929"/>
      <c r="C607" s="929"/>
      <c r="D607" s="930"/>
      <c r="E607" s="851">
        <v>0</v>
      </c>
      <c r="F607" s="851">
        <v>0</v>
      </c>
    </row>
    <row r="608" spans="1:6">
      <c r="A608" s="853" t="s">
        <v>586</v>
      </c>
      <c r="B608" s="932"/>
      <c r="C608" s="932"/>
      <c r="D608" s="933"/>
      <c r="E608" s="848">
        <v>0</v>
      </c>
      <c r="F608" s="848">
        <v>0</v>
      </c>
    </row>
    <row r="609" spans="1:6">
      <c r="A609" s="853" t="s">
        <v>587</v>
      </c>
      <c r="B609" s="932"/>
      <c r="C609" s="932"/>
      <c r="D609" s="933"/>
      <c r="E609" s="848">
        <v>0</v>
      </c>
      <c r="F609" s="848">
        <v>0</v>
      </c>
    </row>
    <row r="610" spans="1:6" ht="13.5" customHeight="1">
      <c r="A610" s="853" t="s">
        <v>588</v>
      </c>
      <c r="B610" s="932"/>
      <c r="C610" s="932"/>
      <c r="D610" s="933"/>
      <c r="E610" s="848">
        <v>0</v>
      </c>
      <c r="F610" s="848">
        <v>0</v>
      </c>
    </row>
    <row r="611" spans="1:6" ht="13.5" customHeight="1">
      <c r="A611" s="853" t="s">
        <v>589</v>
      </c>
      <c r="B611" s="932"/>
      <c r="C611" s="932"/>
      <c r="D611" s="933"/>
      <c r="E611" s="980">
        <v>6668007.5</v>
      </c>
      <c r="F611" s="980">
        <v>6154608.1699999999</v>
      </c>
    </row>
    <row r="612" spans="1:6" ht="13.5" customHeight="1">
      <c r="A612" s="853" t="s">
        <v>590</v>
      </c>
      <c r="B612" s="932"/>
      <c r="C612" s="932"/>
      <c r="D612" s="933"/>
      <c r="E612" s="980">
        <v>248639.94</v>
      </c>
      <c r="F612" s="980">
        <v>57533.64</v>
      </c>
    </row>
    <row r="613" spans="1:6">
      <c r="A613" s="853" t="s">
        <v>591</v>
      </c>
      <c r="B613" s="932"/>
      <c r="C613" s="932"/>
      <c r="D613" s="933"/>
      <c r="E613" s="980">
        <v>329682.69</v>
      </c>
      <c r="F613" s="980">
        <v>248186.23</v>
      </c>
    </row>
    <row r="614" spans="1:6" ht="14.25" thickBot="1">
      <c r="A614" s="854" t="s">
        <v>391</v>
      </c>
      <c r="B614" s="934"/>
      <c r="C614" s="934"/>
      <c r="D614" s="935"/>
      <c r="E614" s="980">
        <v>3049.56</v>
      </c>
      <c r="F614" s="980">
        <v>0</v>
      </c>
    </row>
    <row r="615" spans="1:6" ht="14.25" thickBot="1">
      <c r="A615" s="556"/>
      <c r="B615" s="981"/>
      <c r="C615" s="981"/>
      <c r="D615" s="558"/>
      <c r="E615" s="710">
        <f>SUM(E603+E606)</f>
        <v>7332171.4000000004</v>
      </c>
      <c r="F615" s="710">
        <f>SUM(F603+F606)</f>
        <v>6464902.7000000002</v>
      </c>
    </row>
    <row r="622" spans="1:6" ht="15.75">
      <c r="A622" s="982" t="s">
        <v>592</v>
      </c>
      <c r="B622" s="982"/>
      <c r="C622" s="982"/>
      <c r="D622" s="982"/>
      <c r="E622" s="982"/>
      <c r="F622" s="982"/>
    </row>
    <row r="623" spans="1:6" ht="14.25" thickBot="1">
      <c r="A623" s="983"/>
      <c r="B623" s="684"/>
      <c r="C623" s="684"/>
      <c r="D623" s="684"/>
      <c r="E623" s="684"/>
      <c r="F623" s="684"/>
    </row>
    <row r="624" spans="1:6" s="1007" customFormat="1" thickBot="1">
      <c r="A624" s="1055" t="s">
        <v>593</v>
      </c>
      <c r="B624" s="1056"/>
      <c r="C624" s="1057" t="s">
        <v>313</v>
      </c>
      <c r="D624" s="1058"/>
      <c r="E624" s="1058"/>
      <c r="F624" s="1059"/>
    </row>
    <row r="625" spans="1:6" s="1007" customFormat="1" thickBot="1">
      <c r="A625" s="1060"/>
      <c r="B625" s="1061"/>
      <c r="C625" s="1062" t="s">
        <v>594</v>
      </c>
      <c r="D625" s="1063" t="s">
        <v>595</v>
      </c>
      <c r="E625" s="1064" t="s">
        <v>471</v>
      </c>
      <c r="F625" s="1063" t="s">
        <v>476</v>
      </c>
    </row>
    <row r="626" spans="1:6" s="1007" customFormat="1" ht="13.9" customHeight="1">
      <c r="A626" s="1077" t="s">
        <v>627</v>
      </c>
      <c r="B626" s="1078"/>
      <c r="C626" s="1065">
        <f>SUM(C627:C631)</f>
        <v>826233.31</v>
      </c>
      <c r="D626" s="1065">
        <f t="shared" ref="D626:F626" si="24">SUM(D627:D631)</f>
        <v>16425.96</v>
      </c>
      <c r="E626" s="1065">
        <f t="shared" si="24"/>
        <v>142879.48000000001</v>
      </c>
      <c r="F626" s="1086">
        <f t="shared" si="24"/>
        <v>202889.91</v>
      </c>
    </row>
    <row r="627" spans="1:6" s="1007" customFormat="1" ht="12.75">
      <c r="A627" s="1082" t="s">
        <v>597</v>
      </c>
      <c r="B627" s="1067"/>
      <c r="C627" s="1065">
        <v>0</v>
      </c>
      <c r="D627" s="1066">
        <v>0</v>
      </c>
      <c r="E627" s="1068">
        <v>12669</v>
      </c>
      <c r="F627" s="1066">
        <v>0</v>
      </c>
    </row>
    <row r="628" spans="1:6" s="1007" customFormat="1" ht="13.9" customHeight="1">
      <c r="A628" s="1082" t="s">
        <v>599</v>
      </c>
      <c r="B628" s="1087"/>
      <c r="C628" s="1065">
        <v>821496.53</v>
      </c>
      <c r="D628" s="1066">
        <v>14231.6</v>
      </c>
      <c r="E628" s="1068">
        <v>102858.06</v>
      </c>
      <c r="F628" s="1066">
        <v>179889.91</v>
      </c>
    </row>
    <row r="629" spans="1:6" s="1007" customFormat="1" ht="13.9" customHeight="1">
      <c r="A629" s="1082" t="s">
        <v>633</v>
      </c>
      <c r="B629" s="1079"/>
      <c r="C629" s="1065">
        <v>0</v>
      </c>
      <c r="D629" s="1066">
        <v>0</v>
      </c>
      <c r="E629" s="1068">
        <v>10201.77</v>
      </c>
      <c r="F629" s="1066">
        <v>0</v>
      </c>
    </row>
    <row r="630" spans="1:6" s="1007" customFormat="1" ht="12.75">
      <c r="A630" s="1082" t="s">
        <v>596</v>
      </c>
      <c r="B630" s="1067"/>
      <c r="C630" s="1065">
        <v>0</v>
      </c>
      <c r="D630" s="1066">
        <v>0</v>
      </c>
      <c r="E630" s="1068">
        <v>1521.86</v>
      </c>
      <c r="F630" s="1066">
        <v>23000</v>
      </c>
    </row>
    <row r="631" spans="1:6" s="1007" customFormat="1" thickBot="1">
      <c r="A631" s="1082" t="s">
        <v>598</v>
      </c>
      <c r="B631" s="1076"/>
      <c r="C631" s="1083">
        <v>4736.78</v>
      </c>
      <c r="D631" s="1084">
        <v>2194.36</v>
      </c>
      <c r="E631" s="1085">
        <v>15628.79</v>
      </c>
      <c r="F631" s="1084">
        <v>0</v>
      </c>
    </row>
    <row r="632" spans="1:6" s="1007" customFormat="1" thickBot="1">
      <c r="A632" s="1069" t="s">
        <v>324</v>
      </c>
      <c r="B632" s="1070"/>
      <c r="C632" s="1053">
        <f>C626</f>
        <v>826233.31</v>
      </c>
      <c r="D632" s="1053">
        <f>D626</f>
        <v>16425.96</v>
      </c>
      <c r="E632" s="1053">
        <f>E626</f>
        <v>142879.48000000001</v>
      </c>
      <c r="F632" s="1053">
        <f>F626</f>
        <v>202889.91</v>
      </c>
    </row>
    <row r="635" spans="1:6" ht="30" customHeight="1">
      <c r="A635" s="784" t="s">
        <v>600</v>
      </c>
      <c r="B635" s="784"/>
      <c r="C635" s="784"/>
      <c r="D635" s="784"/>
      <c r="E635" s="339"/>
      <c r="F635" s="339"/>
    </row>
    <row r="637" spans="1:6" ht="15">
      <c r="A637" s="501" t="s">
        <v>601</v>
      </c>
      <c r="B637" s="643"/>
      <c r="C637" s="643"/>
      <c r="D637" s="643"/>
    </row>
    <row r="638" spans="1:6" ht="14.25" thickBot="1">
      <c r="A638" s="503"/>
      <c r="B638" s="684"/>
      <c r="C638" s="684"/>
      <c r="D638" s="684"/>
    </row>
    <row r="639" spans="1:6" ht="51.75" thickBot="1">
      <c r="A639" s="773" t="s">
        <v>240</v>
      </c>
      <c r="B639" s="985"/>
      <c r="C639" s="667" t="s">
        <v>602</v>
      </c>
      <c r="D639" s="667" t="s">
        <v>603</v>
      </c>
    </row>
    <row r="640" spans="1:6" ht="14.25" thickBot="1">
      <c r="A640" s="986" t="s">
        <v>604</v>
      </c>
      <c r="B640" s="987"/>
      <c r="C640" s="1088">
        <v>249</v>
      </c>
      <c r="D640" s="1089">
        <v>247</v>
      </c>
    </row>
    <row r="642" spans="1:6">
      <c r="A642" s="988"/>
      <c r="B642" s="988"/>
      <c r="C642" s="988"/>
      <c r="D642" s="988"/>
      <c r="E642" s="988"/>
      <c r="F642" s="988"/>
    </row>
    <row r="643" spans="1:6" ht="14.25">
      <c r="A643" s="807" t="s">
        <v>605</v>
      </c>
      <c r="B643" s="502"/>
      <c r="C643" s="502"/>
      <c r="D643" s="502"/>
      <c r="E643" s="502"/>
      <c r="F643" s="988"/>
    </row>
    <row r="644" spans="1:6" ht="16.5" thickBot="1">
      <c r="A644" s="684"/>
      <c r="B644" s="982"/>
      <c r="C644" s="982"/>
      <c r="D644" s="684"/>
      <c r="E644" s="684"/>
    </row>
    <row r="645" spans="1:6" ht="51.75" thickBot="1">
      <c r="A645" s="984" t="s">
        <v>606</v>
      </c>
      <c r="B645" s="662" t="s">
        <v>607</v>
      </c>
      <c r="C645" s="662" t="s">
        <v>339</v>
      </c>
      <c r="D645" s="509" t="s">
        <v>608</v>
      </c>
      <c r="E645" s="508" t="s">
        <v>609</v>
      </c>
    </row>
    <row r="646" spans="1:6">
      <c r="A646" s="989" t="s">
        <v>291</v>
      </c>
      <c r="B646" s="990" t="s">
        <v>610</v>
      </c>
      <c r="C646" s="576">
        <v>0</v>
      </c>
      <c r="D646" s="991" t="s">
        <v>610</v>
      </c>
      <c r="E646" s="990" t="s">
        <v>610</v>
      </c>
    </row>
    <row r="647" spans="1:6">
      <c r="A647" s="992" t="s">
        <v>21</v>
      </c>
      <c r="B647" s="528"/>
      <c r="C647" s="528"/>
      <c r="D647" s="527"/>
      <c r="E647" s="528"/>
    </row>
    <row r="648" spans="1:6">
      <c r="A648" s="992" t="s">
        <v>22</v>
      </c>
      <c r="B648" s="528"/>
      <c r="C648" s="528"/>
      <c r="D648" s="527"/>
      <c r="E648" s="528"/>
    </row>
    <row r="649" spans="1:6">
      <c r="A649" s="992" t="s">
        <v>23</v>
      </c>
      <c r="B649" s="528"/>
      <c r="C649" s="528"/>
      <c r="D649" s="527"/>
      <c r="E649" s="528"/>
    </row>
    <row r="650" spans="1:6">
      <c r="A650" s="992" t="s">
        <v>24</v>
      </c>
      <c r="B650" s="528"/>
      <c r="C650" s="528"/>
      <c r="D650" s="527"/>
      <c r="E650" s="528"/>
    </row>
    <row r="651" spans="1:6">
      <c r="A651" s="992" t="s">
        <v>611</v>
      </c>
      <c r="B651" s="528"/>
      <c r="C651" s="528"/>
      <c r="D651" s="527"/>
      <c r="E651" s="528"/>
    </row>
    <row r="652" spans="1:6">
      <c r="A652" s="992" t="s">
        <v>612</v>
      </c>
      <c r="B652" s="528"/>
      <c r="C652" s="528"/>
      <c r="D652" s="527"/>
      <c r="E652" s="528"/>
    </row>
    <row r="653" spans="1:6" ht="14.25" thickBot="1">
      <c r="A653" s="993" t="s">
        <v>613</v>
      </c>
      <c r="B653" s="994"/>
      <c r="C653" s="994"/>
      <c r="D653" s="995"/>
      <c r="E653" s="994"/>
    </row>
    <row r="656" spans="1:6" ht="14.25">
      <c r="A656" s="807" t="s">
        <v>614</v>
      </c>
      <c r="B656" s="996"/>
      <c r="C656" s="996"/>
      <c r="D656" s="996"/>
      <c r="E656" s="996"/>
      <c r="F656" s="988"/>
    </row>
    <row r="657" spans="1:5" ht="16.5" thickBot="1">
      <c r="A657" s="684"/>
      <c r="B657" s="982"/>
      <c r="C657" s="982"/>
      <c r="D657" s="684"/>
      <c r="E657" s="684"/>
    </row>
    <row r="658" spans="1:5" ht="63.75" thickBot="1">
      <c r="A658" s="997" t="s">
        <v>606</v>
      </c>
      <c r="B658" s="998" t="s">
        <v>607</v>
      </c>
      <c r="C658" s="998" t="s">
        <v>339</v>
      </c>
      <c r="D658" s="999" t="s">
        <v>615</v>
      </c>
      <c r="E658" s="1000" t="s">
        <v>609</v>
      </c>
    </row>
    <row r="659" spans="1:5">
      <c r="A659" s="989" t="s">
        <v>291</v>
      </c>
      <c r="B659" s="576" t="s">
        <v>610</v>
      </c>
      <c r="C659" s="576">
        <v>0</v>
      </c>
      <c r="D659" s="576" t="s">
        <v>610</v>
      </c>
      <c r="E659" s="576" t="s">
        <v>610</v>
      </c>
    </row>
    <row r="660" spans="1:5">
      <c r="A660" s="992" t="s">
        <v>21</v>
      </c>
      <c r="B660" s="528"/>
      <c r="C660" s="528"/>
      <c r="D660" s="527"/>
      <c r="E660" s="528"/>
    </row>
    <row r="661" spans="1:5">
      <c r="A661" s="992" t="s">
        <v>22</v>
      </c>
      <c r="B661" s="528"/>
      <c r="C661" s="528"/>
      <c r="D661" s="527"/>
      <c r="E661" s="528"/>
    </row>
    <row r="662" spans="1:5">
      <c r="A662" s="992" t="s">
        <v>23</v>
      </c>
      <c r="B662" s="528"/>
      <c r="C662" s="528"/>
      <c r="D662" s="527"/>
      <c r="E662" s="528"/>
    </row>
    <row r="663" spans="1:5">
      <c r="A663" s="992" t="s">
        <v>24</v>
      </c>
      <c r="B663" s="528"/>
      <c r="C663" s="528"/>
      <c r="D663" s="527"/>
      <c r="E663" s="528"/>
    </row>
    <row r="664" spans="1:5">
      <c r="A664" s="992" t="s">
        <v>611</v>
      </c>
      <c r="B664" s="528"/>
      <c r="C664" s="528"/>
      <c r="D664" s="527"/>
      <c r="E664" s="528"/>
    </row>
    <row r="665" spans="1:5">
      <c r="A665" s="992" t="s">
        <v>612</v>
      </c>
      <c r="B665" s="528"/>
      <c r="C665" s="528"/>
      <c r="D665" s="527"/>
      <c r="E665" s="528"/>
    </row>
    <row r="666" spans="1:5" ht="14.25" thickBot="1">
      <c r="A666" s="993" t="s">
        <v>613</v>
      </c>
      <c r="B666" s="994"/>
      <c r="C666" s="994"/>
      <c r="D666" s="995"/>
      <c r="E666" s="994"/>
    </row>
    <row r="674" spans="1:7" ht="15">
      <c r="A674" s="1001"/>
      <c r="B674" s="1001"/>
      <c r="C674" s="1002">
        <v>45736</v>
      </c>
      <c r="D674" s="1001"/>
      <c r="E674" s="1001"/>
      <c r="F674" s="1001"/>
    </row>
    <row r="675" spans="1:7" ht="30">
      <c r="A675" s="1003" t="s">
        <v>616</v>
      </c>
      <c r="B675" s="1003"/>
      <c r="C675" s="1002" t="s">
        <v>617</v>
      </c>
      <c r="D675" s="1001"/>
      <c r="E675" s="1003"/>
      <c r="F675" s="1004" t="s">
        <v>618</v>
      </c>
      <c r="G675" s="1004"/>
    </row>
    <row r="676" spans="1:7" ht="15" customHeight="1">
      <c r="A676" s="1003" t="s">
        <v>619</v>
      </c>
      <c r="B676" s="624"/>
      <c r="C676" s="1004" t="s">
        <v>189</v>
      </c>
      <c r="D676" s="427"/>
      <c r="E676" s="1003"/>
      <c r="F676" s="427" t="s">
        <v>620</v>
      </c>
      <c r="G676" s="42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2024</vt:lpstr>
      <vt:lpstr>Rachunek zysków i strat 2024</vt:lpstr>
      <vt:lpstr>Zest.zmian w fund.2024</vt:lpstr>
      <vt:lpstr>Noty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finansowe za 2021 r.</dc:title>
  <dc:creator>Lange Monika</dc:creator>
  <cp:lastModifiedBy>Gruszyk Edyta</cp:lastModifiedBy>
  <cp:lastPrinted>2019-04-16T13:55:03Z</cp:lastPrinted>
  <dcterms:created xsi:type="dcterms:W3CDTF">2011-04-15T12:59:28Z</dcterms:created>
  <dcterms:modified xsi:type="dcterms:W3CDTF">2025-04-17T09:32:50Z</dcterms:modified>
</cp:coreProperties>
</file>