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mokotów\"/>
    </mc:Choice>
  </mc:AlternateContent>
  <bookViews>
    <workbookView xWindow="480" yWindow="300" windowWidth="20700" windowHeight="9096"/>
  </bookViews>
  <sheets>
    <sheet name="Załącznik 21 noty" sheetId="1" r:id="rId1"/>
  </sheets>
  <calcPr calcId="162913"/>
</workbook>
</file>

<file path=xl/calcChain.xml><?xml version="1.0" encoding="utf-8"?>
<calcChain xmlns="http://schemas.openxmlformats.org/spreadsheetml/2006/main">
  <c r="D384" i="1" l="1"/>
  <c r="F660" i="1" l="1"/>
  <c r="F670" i="1" s="1"/>
  <c r="E660" i="1"/>
  <c r="E670" i="1" s="1"/>
  <c r="D660" i="1"/>
  <c r="D670" i="1" s="1"/>
  <c r="C660" i="1"/>
  <c r="C670" i="1" s="1"/>
  <c r="F640" i="1"/>
  <c r="E640" i="1"/>
  <c r="F637" i="1"/>
  <c r="E637" i="1"/>
  <c r="E649" i="1" s="1"/>
  <c r="F623" i="1"/>
  <c r="E623" i="1"/>
  <c r="F620" i="1"/>
  <c r="F631" i="1" s="1"/>
  <c r="E620" i="1"/>
  <c r="E631" i="1" s="1"/>
  <c r="F607" i="1"/>
  <c r="E607" i="1"/>
  <c r="F602" i="1"/>
  <c r="E602" i="1"/>
  <c r="E600" i="1" s="1"/>
  <c r="E613" i="1" s="1"/>
  <c r="F583" i="1"/>
  <c r="E583" i="1"/>
  <c r="F578" i="1"/>
  <c r="F594" i="1" s="1"/>
  <c r="E578" i="1"/>
  <c r="D572" i="1"/>
  <c r="C572" i="1"/>
  <c r="F541" i="1"/>
  <c r="E541" i="1"/>
  <c r="F538" i="1"/>
  <c r="E538" i="1"/>
  <c r="F535" i="1"/>
  <c r="E535" i="1"/>
  <c r="F527" i="1"/>
  <c r="E527" i="1"/>
  <c r="E526" i="1" s="1"/>
  <c r="F526" i="1"/>
  <c r="F513" i="1"/>
  <c r="E513" i="1"/>
  <c r="C488" i="1"/>
  <c r="B488" i="1"/>
  <c r="C483" i="1"/>
  <c r="B483" i="1"/>
  <c r="B482" i="1" s="1"/>
  <c r="C482" i="1"/>
  <c r="C477" i="1"/>
  <c r="B477" i="1"/>
  <c r="C472" i="1"/>
  <c r="C471" i="1" s="1"/>
  <c r="B472" i="1"/>
  <c r="B471" i="1" s="1"/>
  <c r="C442" i="1"/>
  <c r="E433" i="1"/>
  <c r="D433" i="1"/>
  <c r="C433" i="1"/>
  <c r="B433" i="1"/>
  <c r="D417" i="1"/>
  <c r="D416" i="1" s="1"/>
  <c r="D425" i="1" s="1"/>
  <c r="C417" i="1"/>
  <c r="C416" i="1"/>
  <c r="C425" i="1" s="1"/>
  <c r="I407" i="1"/>
  <c r="I406" i="1"/>
  <c r="I405" i="1"/>
  <c r="I404" i="1"/>
  <c r="I403" i="1"/>
  <c r="I402" i="1" s="1"/>
  <c r="H402" i="1"/>
  <c r="G402" i="1"/>
  <c r="F402" i="1"/>
  <c r="E402" i="1"/>
  <c r="D402" i="1"/>
  <c r="C402" i="1"/>
  <c r="B402" i="1"/>
  <c r="I401" i="1"/>
  <c r="I400" i="1"/>
  <c r="I399" i="1"/>
  <c r="H398" i="1"/>
  <c r="G398" i="1"/>
  <c r="F398" i="1"/>
  <c r="E398" i="1"/>
  <c r="D398" i="1"/>
  <c r="C398" i="1"/>
  <c r="B398" i="1"/>
  <c r="I397" i="1"/>
  <c r="D378" i="1"/>
  <c r="C378" i="1"/>
  <c r="D366" i="1"/>
  <c r="C366" i="1"/>
  <c r="D358" i="1"/>
  <c r="D371" i="1" s="1"/>
  <c r="C358" i="1"/>
  <c r="C371" i="1" s="1"/>
  <c r="D339" i="1"/>
  <c r="C339" i="1"/>
  <c r="D328" i="1"/>
  <c r="D350" i="1" s="1"/>
  <c r="C328" i="1"/>
  <c r="C350" i="1" s="1"/>
  <c r="D298" i="1"/>
  <c r="D319" i="1" s="1"/>
  <c r="C298" i="1"/>
  <c r="C319" i="1" s="1"/>
  <c r="D286" i="1"/>
  <c r="C286" i="1"/>
  <c r="E267" i="1"/>
  <c r="E270" i="1" s="1"/>
  <c r="D267" i="1"/>
  <c r="D270" i="1" s="1"/>
  <c r="C267" i="1"/>
  <c r="C270" i="1" s="1"/>
  <c r="B267" i="1"/>
  <c r="B270" i="1" s="1"/>
  <c r="E259" i="1"/>
  <c r="E262" i="1" s="1"/>
  <c r="D259" i="1"/>
  <c r="D262" i="1" s="1"/>
  <c r="C259" i="1"/>
  <c r="C262" i="1" s="1"/>
  <c r="B259" i="1"/>
  <c r="B262" i="1" s="1"/>
  <c r="D245" i="1"/>
  <c r="C245" i="1"/>
  <c r="D233" i="1"/>
  <c r="C233" i="1"/>
  <c r="D229" i="1"/>
  <c r="C229" i="1"/>
  <c r="D225" i="1"/>
  <c r="C225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F198" i="1"/>
  <c r="F219" i="1" s="1"/>
  <c r="E198" i="1"/>
  <c r="E219" i="1" s="1"/>
  <c r="D198" i="1"/>
  <c r="D219" i="1" s="1"/>
  <c r="C198" i="1"/>
  <c r="C219" i="1" s="1"/>
  <c r="G197" i="1"/>
  <c r="G196" i="1"/>
  <c r="G195" i="1"/>
  <c r="G194" i="1"/>
  <c r="G193" i="1"/>
  <c r="G192" i="1"/>
  <c r="G191" i="1"/>
  <c r="G190" i="1"/>
  <c r="G189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C82" i="1"/>
  <c r="B82" i="1"/>
  <c r="E81" i="1"/>
  <c r="C68" i="1"/>
  <c r="C66" i="1"/>
  <c r="C58" i="1"/>
  <c r="C55" i="1"/>
  <c r="C49" i="1"/>
  <c r="C46" i="1"/>
  <c r="C52" i="1" s="1"/>
  <c r="H36" i="1"/>
  <c r="G36" i="1"/>
  <c r="F36" i="1"/>
  <c r="E36" i="1"/>
  <c r="D36" i="1"/>
  <c r="C36" i="1"/>
  <c r="B36" i="1"/>
  <c r="H34" i="1"/>
  <c r="G34" i="1"/>
  <c r="F34" i="1"/>
  <c r="E34" i="1"/>
  <c r="D34" i="1"/>
  <c r="C34" i="1"/>
  <c r="B34" i="1"/>
  <c r="I33" i="1"/>
  <c r="I32" i="1"/>
  <c r="I31" i="1"/>
  <c r="I28" i="1"/>
  <c r="I27" i="1"/>
  <c r="H26" i="1"/>
  <c r="G26" i="1"/>
  <c r="F26" i="1"/>
  <c r="E26" i="1"/>
  <c r="D26" i="1"/>
  <c r="C26" i="1"/>
  <c r="B26" i="1"/>
  <c r="I25" i="1"/>
  <c r="I24" i="1"/>
  <c r="I23" i="1"/>
  <c r="H22" i="1"/>
  <c r="H29" i="1" s="1"/>
  <c r="G22" i="1"/>
  <c r="F22" i="1"/>
  <c r="E22" i="1"/>
  <c r="E29" i="1" s="1"/>
  <c r="D22" i="1"/>
  <c r="D29" i="1" s="1"/>
  <c r="C22" i="1"/>
  <c r="B22" i="1"/>
  <c r="I21" i="1"/>
  <c r="I18" i="1"/>
  <c r="I17" i="1"/>
  <c r="H16" i="1"/>
  <c r="G16" i="1"/>
  <c r="F16" i="1"/>
  <c r="E16" i="1"/>
  <c r="D16" i="1"/>
  <c r="C16" i="1"/>
  <c r="B16" i="1"/>
  <c r="I15" i="1"/>
  <c r="I14" i="1"/>
  <c r="I13" i="1"/>
  <c r="H12" i="1"/>
  <c r="H19" i="1" s="1"/>
  <c r="G12" i="1"/>
  <c r="F12" i="1"/>
  <c r="E12" i="1"/>
  <c r="E19" i="1" s="1"/>
  <c r="D12" i="1"/>
  <c r="D19" i="1" s="1"/>
  <c r="C12" i="1"/>
  <c r="B12" i="1"/>
  <c r="I11" i="1"/>
  <c r="E556" i="1" l="1"/>
  <c r="B19" i="1"/>
  <c r="B29" i="1"/>
  <c r="F29" i="1"/>
  <c r="I181" i="1"/>
  <c r="I398" i="1"/>
  <c r="F556" i="1"/>
  <c r="F19" i="1"/>
  <c r="F37" i="1" s="1"/>
  <c r="C19" i="1"/>
  <c r="C29" i="1"/>
  <c r="G29" i="1"/>
  <c r="E594" i="1"/>
  <c r="F600" i="1"/>
  <c r="F613" i="1" s="1"/>
  <c r="F649" i="1"/>
  <c r="C61" i="1"/>
  <c r="C69" i="1" s="1"/>
  <c r="C89" i="1"/>
  <c r="E82" i="1"/>
  <c r="E94" i="1"/>
  <c r="C408" i="1"/>
  <c r="E408" i="1"/>
  <c r="G408" i="1"/>
  <c r="C237" i="1"/>
  <c r="I408" i="1"/>
  <c r="I16" i="1"/>
  <c r="I26" i="1"/>
  <c r="I34" i="1"/>
  <c r="B89" i="1"/>
  <c r="D89" i="1"/>
  <c r="E85" i="1"/>
  <c r="E89" i="1" s="1"/>
  <c r="D237" i="1"/>
  <c r="B408" i="1"/>
  <c r="D408" i="1"/>
  <c r="F408" i="1"/>
  <c r="H408" i="1"/>
  <c r="G19" i="1"/>
  <c r="G37" i="1" s="1"/>
  <c r="I22" i="1"/>
  <c r="E37" i="1"/>
  <c r="I12" i="1"/>
  <c r="C37" i="1"/>
  <c r="H37" i="1"/>
  <c r="D37" i="1"/>
  <c r="B37" i="1"/>
  <c r="G198" i="1"/>
  <c r="G219" i="1" s="1"/>
  <c r="I36" i="1"/>
  <c r="I19" i="1" l="1"/>
  <c r="I29" i="1"/>
  <c r="I37" i="1" s="1"/>
</calcChain>
</file>

<file path=xl/sharedStrings.xml><?xml version="1.0" encoding="utf-8"?>
<sst xmlns="http://schemas.openxmlformats.org/spreadsheetml/2006/main" count="649" uniqueCount="440">
  <si>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</si>
  <si>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</si>
  <si>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</si>
  <si>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</si>
  <si>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</si>
  <si>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</si>
  <si>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</si>
  <si>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</si>
  <si>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</si>
  <si>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</si>
  <si>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</si>
  <si>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</si>
  <si>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</si>
  <si>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</si>
  <si>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</si>
  <si>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</si>
  <si>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</si>
  <si>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</si>
  <si>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</si>
  <si>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</si>
  <si>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</si>
  <si>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</si>
  <si>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</si>
  <si>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</si>
  <si>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</si>
  <si>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</si>
  <si>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</si>
  <si>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</si>
  <si>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</si>
  <si>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</si>
  <si>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</si>
  <si>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</si>
  <si>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</si>
  <si>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</si>
  <si>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</si>
  <si>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</si>
  <si>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</si>
  <si>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</si>
  <si>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</si>
  <si>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</si>
  <si>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</si>
  <si>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</si>
  <si>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</si>
  <si>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</si>
  <si>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</si>
  <si>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</si>
  <si>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</si>
  <si>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</si>
  <si>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</si>
  <si>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</si>
  <si>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</si>
  <si>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</si>
  <si>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</si>
  <si>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</si>
  <si>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</si>
  <si>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</si>
  <si>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</si>
  <si>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</si>
  <si>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</si>
  <si>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</si>
  <si>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</si>
  <si>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</si>
  <si>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</si>
  <si>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</si>
  <si>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</si>
  <si>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</si>
  <si>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</si>
  <si>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</si>
  <si>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</si>
  <si>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</si>
  <si>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</si>
  <si>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</si>
  <si>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</si>
  <si>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</si>
  <si>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</si>
  <si>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</si>
  <si>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</si>
  <si>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</si>
  <si>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</si>
  <si>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</si>
  <si>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</si>
  <si>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</si>
  <si>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</si>
  <si>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</si>
  <si>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</si>
  <si>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</si>
  <si>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</si>
  <si>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</si>
  <si>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</si>
  <si>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</si>
  <si>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</si>
  <si>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</si>
  <si>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</si>
  <si>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</si>
  <si>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</si>
  <si>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</si>
  <si>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</si>
  <si>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</si>
  <si>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</si>
  <si>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</si>
  <si>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</si>
  <si>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</si>
  <si>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</si>
  <si>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</si>
  <si>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</si>
  <si>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</si>
  <si>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</si>
  <si>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</si>
  <si>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</si>
  <si>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</si>
  <si>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</si>
  <si>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</si>
  <si>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</si>
  <si>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</si>
  <si>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</si>
  <si>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</si>
  <si>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</si>
  <si>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</si>
  <si>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</si>
  <si>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</si>
  <si>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</si>
  <si>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</si>
  <si>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</si>
  <si>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</si>
  <si>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</si>
  <si>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</si>
  <si>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</si>
  <si>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</si>
  <si>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</si>
  <si>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</si>
  <si>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</si>
  <si>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</si>
  <si>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</si>
  <si>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</si>
  <si>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</si>
  <si>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</si>
  <si>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</si>
  <si>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</si>
  <si>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</si>
  <si>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</si>
  <si>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</si>
  <si>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</si>
  <si>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</si>
  <si>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</si>
  <si>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</si>
  <si>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</si>
  <si>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</si>
  <si>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</si>
  <si>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</si>
  <si>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</si>
  <si>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</si>
  <si>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</si>
  <si>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</si>
  <si>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</si>
  <si>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</si>
  <si>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</si>
  <si>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</si>
  <si>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</si>
  <si>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</si>
  <si>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</si>
  <si>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</si>
  <si>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</si>
  <si>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</si>
  <si>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</si>
  <si>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</si>
  <si>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</si>
  <si>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</si>
  <si>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</si>
  <si>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</si>
  <si>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</si>
  <si>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</si>
  <si>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</si>
  <si>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</si>
  <si>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</si>
  <si>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</si>
  <si>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</si>
  <si>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</si>
  <si>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</si>
  <si>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</si>
  <si>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</si>
  <si>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</si>
  <si>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</si>
  <si>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</si>
  <si>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</si>
  <si>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</si>
  <si>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</si>
  <si>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</si>
  <si>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</si>
  <si>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</si>
  <si>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</si>
  <si>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</si>
  <si>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</si>
  <si>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</si>
  <si>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</si>
  <si>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</si>
  <si>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</si>
  <si>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</si>
  <si>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</si>
  <si>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</si>
  <si>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</si>
  <si>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</si>
  <si>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</si>
  <si>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</si>
  <si>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</si>
  <si>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</si>
  <si>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</si>
  <si>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</si>
  <si>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</si>
  <si>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</si>
  <si>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</si>
  <si>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</si>
  <si>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</si>
  <si>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</si>
  <si>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</si>
  <si>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</si>
  <si>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</si>
  <si>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</si>
  <si>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</si>
  <si>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</si>
  <si>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</si>
  <si>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</si>
  <si>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</si>
  <si>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</si>
  <si>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</si>
  <si>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</si>
  <si>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</si>
  <si>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</si>
  <si>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</si>
  <si>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</si>
  <si>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</si>
  <si>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</si>
  <si>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</si>
  <si>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</si>
  <si>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</si>
  <si>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</si>
  <si>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</si>
  <si>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</si>
  <si>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</si>
  <si>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</si>
  <si>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</si>
  <si>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</si>
  <si>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</si>
  <si>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</si>
  <si>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</si>
  <si>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</si>
  <si>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</si>
  <si>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</si>
  <si>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</si>
  <si>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</si>
  <si>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</si>
  <si>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</si>
  <si>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</si>
  <si>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</si>
  <si>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</si>
  <si>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</si>
  <si>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</si>
  <si>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</si>
  <si>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</si>
  <si>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</si>
  <si>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</si>
  <si>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</si>
  <si>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</si>
  <si>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</si>
  <si>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</si>
  <si>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</si>
  <si>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</si>
  <si>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</si>
  <si>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</si>
  <si>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</si>
  <si>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</si>
  <si>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</si>
  <si>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</si>
  <si>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</si>
  <si>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</si>
  <si>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</si>
  <si>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</si>
  <si>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</si>
  <si>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</si>
  <si>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</si>
  <si>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</si>
  <si>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</si>
  <si>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</si>
  <si>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</si>
  <si>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</si>
  <si>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</si>
  <si>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</si>
  <si>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</si>
  <si>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</si>
  <si>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</si>
  <si>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</si>
  <si>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</si>
  <si>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</si>
  <si>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</si>
  <si>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</si>
  <si>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</si>
  <si>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</si>
  <si>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</si>
  <si>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</si>
  <si>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</si>
  <si>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</si>
  <si>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</si>
  <si>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</si>
  <si>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</si>
  <si>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</si>
  <si>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</si>
  <si>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</si>
  <si>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</si>
  <si>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</si>
  <si>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</si>
  <si>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</si>
  <si>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</si>
  <si>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</si>
  <si>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</si>
  <si>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</si>
  <si>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</si>
  <si>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</si>
  <si>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</si>
  <si>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</si>
  <si>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</si>
  <si>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</si>
  <si>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</si>
  <si>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</si>
  <si>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</si>
  <si>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</si>
  <si>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</si>
  <si>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</si>
  <si>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</si>
  <si>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</si>
  <si>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</si>
  <si>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</si>
  <si>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</si>
  <si>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</si>
  <si>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</si>
  <si>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</si>
  <si>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</si>
  <si>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</si>
  <si>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</si>
  <si>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</si>
  <si>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</si>
  <si>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</si>
  <si>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</si>
  <si>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</si>
  <si>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</si>
  <si>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</si>
  <si>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</si>
  <si>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</si>
  <si>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</si>
  <si>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</si>
  <si>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</si>
  <si>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</si>
  <si>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</si>
  <si>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</si>
  <si>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</si>
  <si>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</si>
  <si>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</si>
  <si>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</si>
  <si>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</si>
  <si>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</si>
  <si>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</si>
  <si>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</si>
  <si>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</si>
  <si>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</si>
  <si>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</si>
  <si>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</si>
  <si>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</si>
  <si>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</si>
  <si>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</si>
  <si>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</si>
  <si>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</si>
  <si>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</si>
  <si>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</si>
  <si>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</si>
  <si>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</si>
  <si>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</si>
  <si>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</si>
  <si>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</si>
  <si>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</si>
  <si>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</si>
  <si>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</si>
  <si>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</si>
  <si>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</si>
  <si>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</si>
  <si>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</si>
  <si>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</si>
  <si>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</si>
  <si>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</si>
  <si>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</si>
  <si>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</si>
  <si>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</si>
  <si>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</si>
  <si>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</si>
  <si>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</si>
  <si>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</si>
  <si>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</si>
  <si>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</si>
  <si>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</si>
  <si>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</si>
  <si>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</si>
  <si>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</si>
  <si>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</si>
  <si>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</si>
  <si>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</si>
  <si>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</si>
  <si>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</si>
  <si>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</si>
  <si>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</si>
  <si>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</si>
  <si>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</si>
  <si>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</si>
  <si>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</si>
  <si>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</si>
  <si>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</si>
  <si>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</si>
  <si>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</si>
  <si>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</si>
  <si>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</si>
  <si>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</si>
  <si>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</si>
  <si>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</si>
  <si>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</si>
  <si>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</si>
  <si>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</si>
  <si>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</si>
  <si>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</si>
  <si>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</si>
  <si>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</si>
  <si>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</si>
  <si>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nie wystąpiły</t>
  </si>
  <si>
    <t>Miejskie Przedsiębiorstwo Oczyszczania w m.st. Warszawie Spółka z o.o</t>
  </si>
  <si>
    <t>odpisy odsetek od należności przedawnionych, niezasądzonych</t>
  </si>
  <si>
    <t>jjjj</t>
  </si>
  <si>
    <t>zakup środków dezynfekujących, rękawic, masek ochronnych, kombinezonów, dozowników, termometrów, osłon z plexi, genaratora ozonu (zadania własne)</t>
  </si>
  <si>
    <t>dezynfekcja i ozonowanie pomieszczeń, montaż przegród ochronnych z plexi, koszty transportu (zadania własne)</t>
  </si>
  <si>
    <t>zakup środków dezynfekujących, rękawic, masek ochronnych, przyłbic, dozowników, osłon z plexi (zadania zlecone, program "Wspieraj seniora")</t>
  </si>
  <si>
    <t>Przedsiębiorstwo Gospodarki Maszynami Budownictwa "Warszawa" Spółka z o.o</t>
  </si>
  <si>
    <t>TBS Warszawa Południe Spółka z o.o</t>
  </si>
  <si>
    <t>Miejskie Przedsiębiorstwo Taksówkowe Spółka z o.o</t>
  </si>
  <si>
    <t>Miejskie Przedsiębiorstwo Ralizacji Inwestycji Sp.z o.o</t>
  </si>
  <si>
    <t>Miejskie Przedsiębiorstwo Wodociągów i Kanalizacji w m.st. Warszawie SA</t>
  </si>
  <si>
    <t>Tramwaje Warszawskie Spółka z 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</si>
</sst>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7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  <xf numFmtId="0" fontId="53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9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3" borderId="0" applyNumberFormat="0" applyBorder="0" applyAlignment="0" applyProtection="0"/>
    <xf numFmtId="0" fontId="53" fillId="22" borderId="0" applyNumberFormat="0" applyBorder="0" applyAlignment="0" applyProtection="0"/>
    <xf numFmtId="0" fontId="55" fillId="13" borderId="0" applyNumberFormat="0" applyBorder="0" applyAlignment="0" applyProtection="0"/>
    <xf numFmtId="0" fontId="56" fillId="23" borderId="116" applyNumberFormat="0" applyAlignment="0" applyProtection="0"/>
    <xf numFmtId="0" fontId="57" fillId="14" borderId="117" applyNumberFormat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9" fillId="27" borderId="0" applyNumberFormat="0" applyBorder="0" applyAlignment="0" applyProtection="0"/>
    <xf numFmtId="0" fontId="60" fillId="0" borderId="118" applyNumberFormat="0" applyFill="0" applyAlignment="0" applyProtection="0"/>
    <xf numFmtId="0" fontId="61" fillId="0" borderId="119" applyNumberFormat="0" applyFill="0" applyAlignment="0" applyProtection="0"/>
    <xf numFmtId="0" fontId="62" fillId="0" borderId="120" applyNumberFormat="0" applyFill="0" applyAlignment="0" applyProtection="0"/>
    <xf numFmtId="0" fontId="62" fillId="0" borderId="0" applyNumberFormat="0" applyFill="0" applyBorder="0" applyAlignment="0" applyProtection="0"/>
    <xf numFmtId="0" fontId="63" fillId="22" borderId="116" applyNumberFormat="0" applyAlignment="0" applyProtection="0"/>
    <xf numFmtId="0" fontId="64" fillId="0" borderId="121" applyNumberFormat="0" applyFill="0" applyAlignment="0" applyProtection="0"/>
    <xf numFmtId="0" fontId="65" fillId="22" borderId="0" applyNumberFormat="0" applyBorder="0" applyAlignment="0" applyProtection="0"/>
    <xf numFmtId="0" fontId="1" fillId="21" borderId="122" applyNumberFormat="0" applyFont="0" applyAlignment="0" applyProtection="0"/>
    <xf numFmtId="0" fontId="66" fillId="23" borderId="123" applyNumberFormat="0" applyAlignment="0" applyProtection="0"/>
    <xf numFmtId="4" fontId="67" fillId="28" borderId="124" applyNumberFormat="0" applyProtection="0">
      <alignment vertical="center"/>
    </xf>
    <xf numFmtId="4" fontId="68" fillId="28" borderId="124" applyNumberFormat="0" applyProtection="0">
      <alignment vertical="center"/>
    </xf>
    <xf numFmtId="4" fontId="67" fillId="28" borderId="124" applyNumberFormat="0" applyProtection="0">
      <alignment horizontal="left" vertical="center" indent="1"/>
    </xf>
    <xf numFmtId="0" fontId="67" fillId="28" borderId="124" applyNumberFormat="0" applyProtection="0">
      <alignment horizontal="left" vertical="top" indent="1"/>
    </xf>
    <xf numFmtId="4" fontId="67" fillId="29" borderId="0" applyNumberFormat="0" applyProtection="0">
      <alignment horizontal="left" vertical="center" indent="1"/>
    </xf>
    <xf numFmtId="4" fontId="6" fillId="30" borderId="124" applyNumberFormat="0" applyProtection="0">
      <alignment horizontal="right" vertical="center"/>
    </xf>
    <xf numFmtId="4" fontId="6" fillId="31" borderId="124" applyNumberFormat="0" applyProtection="0">
      <alignment horizontal="right" vertical="center"/>
    </xf>
    <xf numFmtId="4" fontId="6" fillId="32" borderId="124" applyNumberFormat="0" applyProtection="0">
      <alignment horizontal="right" vertical="center"/>
    </xf>
    <xf numFmtId="4" fontId="6" fillId="33" borderId="124" applyNumberFormat="0" applyProtection="0">
      <alignment horizontal="right" vertical="center"/>
    </xf>
    <xf numFmtId="4" fontId="6" fillId="34" borderId="124" applyNumberFormat="0" applyProtection="0">
      <alignment horizontal="right" vertical="center"/>
    </xf>
    <xf numFmtId="4" fontId="6" fillId="35" borderId="124" applyNumberFormat="0" applyProtection="0">
      <alignment horizontal="right" vertical="center"/>
    </xf>
    <xf numFmtId="4" fontId="6" fillId="36" borderId="124" applyNumberFormat="0" applyProtection="0">
      <alignment horizontal="right" vertical="center"/>
    </xf>
    <xf numFmtId="4" fontId="6" fillId="37" borderId="124" applyNumberFormat="0" applyProtection="0">
      <alignment horizontal="right" vertical="center"/>
    </xf>
    <xf numFmtId="4" fontId="6" fillId="38" borderId="124" applyNumberFormat="0" applyProtection="0">
      <alignment horizontal="right" vertical="center"/>
    </xf>
    <xf numFmtId="4" fontId="67" fillId="39" borderId="125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4" fontId="69" fillId="41" borderId="0" applyNumberFormat="0" applyProtection="0">
      <alignment horizontal="left" vertical="center" indent="1"/>
    </xf>
    <xf numFmtId="4" fontId="6" fillId="29" borderId="124" applyNumberFormat="0" applyProtection="0">
      <alignment horizontal="right" vertical="center"/>
    </xf>
    <xf numFmtId="4" fontId="70" fillId="40" borderId="0" applyNumberFormat="0" applyProtection="0">
      <alignment horizontal="left" vertical="center" indent="1"/>
    </xf>
    <xf numFmtId="4" fontId="70" fillId="29" borderId="0" applyNumberFormat="0" applyProtection="0">
      <alignment horizontal="left" vertical="center" indent="1"/>
    </xf>
    <xf numFmtId="0" fontId="1" fillId="41" borderId="124" applyNumberFormat="0" applyProtection="0">
      <alignment horizontal="left" vertical="center" indent="1"/>
    </xf>
    <xf numFmtId="0" fontId="1" fillId="41" borderId="124" applyNumberFormat="0" applyProtection="0">
      <alignment horizontal="left" vertical="top" indent="1"/>
    </xf>
    <xf numFmtId="0" fontId="1" fillId="29" borderId="124" applyNumberFormat="0" applyProtection="0">
      <alignment horizontal="left" vertical="center" indent="1"/>
    </xf>
    <xf numFmtId="0" fontId="1" fillId="29" borderId="124" applyNumberFormat="0" applyProtection="0">
      <alignment horizontal="left" vertical="top" indent="1"/>
    </xf>
    <xf numFmtId="0" fontId="1" fillId="42" borderId="124" applyNumberFormat="0" applyProtection="0">
      <alignment horizontal="left" vertical="center" indent="1"/>
    </xf>
    <xf numFmtId="0" fontId="1" fillId="42" borderId="124" applyNumberFormat="0" applyProtection="0">
      <alignment horizontal="left" vertical="top" indent="1"/>
    </xf>
    <xf numFmtId="0" fontId="1" fillId="40" borderId="124" applyNumberFormat="0" applyProtection="0">
      <alignment horizontal="left" vertical="center" indent="1"/>
    </xf>
    <xf numFmtId="0" fontId="1" fillId="40" borderId="124" applyNumberFormat="0" applyProtection="0">
      <alignment horizontal="left" vertical="top" indent="1"/>
    </xf>
    <xf numFmtId="0" fontId="1" fillId="43" borderId="12" applyNumberFormat="0">
      <protection locked="0"/>
    </xf>
    <xf numFmtId="4" fontId="6" fillId="44" borderId="124" applyNumberFormat="0" applyProtection="0">
      <alignment vertical="center"/>
    </xf>
    <xf numFmtId="4" fontId="71" fillId="44" borderId="124" applyNumberFormat="0" applyProtection="0">
      <alignment vertical="center"/>
    </xf>
    <xf numFmtId="4" fontId="6" fillId="44" borderId="124" applyNumberFormat="0" applyProtection="0">
      <alignment horizontal="left" vertical="center" indent="1"/>
    </xf>
    <xf numFmtId="0" fontId="6" fillId="44" borderId="124" applyNumberFormat="0" applyProtection="0">
      <alignment horizontal="left" vertical="top" indent="1"/>
    </xf>
    <xf numFmtId="4" fontId="6" fillId="40" borderId="124" applyNumberFormat="0" applyProtection="0">
      <alignment horizontal="right" vertical="center"/>
    </xf>
    <xf numFmtId="4" fontId="71" fillId="40" borderId="124" applyNumberFormat="0" applyProtection="0">
      <alignment horizontal="right" vertical="center"/>
    </xf>
    <xf numFmtId="4" fontId="6" fillId="29" borderId="124" applyNumberFormat="0" applyProtection="0">
      <alignment horizontal="left" vertical="center" indent="1"/>
    </xf>
    <xf numFmtId="0" fontId="6" fillId="29" borderId="124" applyNumberFormat="0" applyProtection="0">
      <alignment horizontal="left" vertical="top" indent="1"/>
    </xf>
    <xf numFmtId="4" fontId="72" fillId="45" borderId="0" applyNumberFormat="0" applyProtection="0">
      <alignment horizontal="left" vertical="center" indent="1"/>
    </xf>
    <xf numFmtId="4" fontId="73" fillId="40" borderId="124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58" fillId="0" borderId="126" applyNumberFormat="0" applyFill="0" applyAlignment="0" applyProtection="0"/>
    <xf numFmtId="0" fontId="75" fillId="0" borderId="0" applyNumberFormat="0" applyFill="0" applyBorder="0" applyAlignment="0" applyProtection="0"/>
  </cellStyleXfs>
  <cellXfs count="92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1" fillId="0" borderId="20" xfId="0" applyFont="1" applyFill="1" applyBorder="1"/>
    <xf numFmtId="4" fontId="11" fillId="0" borderId="21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0" fontId="11" fillId="0" borderId="16" xfId="0" applyFont="1" applyFill="1" applyBorder="1"/>
    <xf numFmtId="4" fontId="11" fillId="0" borderId="12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11" fillId="2" borderId="20" xfId="0" applyFont="1" applyFill="1" applyBorder="1"/>
    <xf numFmtId="4" fontId="11" fillId="2" borderId="21" xfId="0" applyNumberFormat="1" applyFont="1" applyFill="1" applyBorder="1" applyAlignment="1">
      <alignment horizontal="right"/>
    </xf>
    <xf numFmtId="4" fontId="11" fillId="2" borderId="22" xfId="0" applyNumberFormat="1" applyFont="1" applyFill="1" applyBorder="1" applyAlignment="1">
      <alignment horizontal="right"/>
    </xf>
    <xf numFmtId="0" fontId="11" fillId="2" borderId="24" xfId="0" applyFont="1" applyFill="1" applyBorder="1"/>
    <xf numFmtId="4" fontId="11" fillId="2" borderId="25" xfId="0" applyNumberFormat="1" applyFont="1" applyFill="1" applyBorder="1" applyAlignment="1">
      <alignment horizontal="right"/>
    </xf>
    <xf numFmtId="4" fontId="11" fillId="2" borderId="26" xfId="0" applyNumberFormat="1" applyFont="1" applyFill="1" applyBorder="1" applyAlignment="1">
      <alignment horizontal="right"/>
    </xf>
    <xf numFmtId="0" fontId="15" fillId="0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4" fontId="16" fillId="3" borderId="34" xfId="0" applyNumberFormat="1" applyFont="1" applyFill="1" applyBorder="1" applyAlignment="1">
      <alignment horizontal="right"/>
    </xf>
    <xf numFmtId="4" fontId="16" fillId="4" borderId="34" xfId="0" applyNumberFormat="1" applyFont="1" applyFill="1" applyBorder="1" applyAlignment="1">
      <alignment horizontal="right"/>
    </xf>
    <xf numFmtId="4" fontId="18" fillId="0" borderId="34" xfId="0" applyNumberFormat="1" applyFont="1" applyBorder="1" applyAlignment="1">
      <alignment horizontal="right"/>
    </xf>
    <xf numFmtId="4" fontId="18" fillId="0" borderId="37" xfId="0" applyNumberFormat="1" applyFont="1" applyBorder="1" applyAlignment="1">
      <alignment horizontal="right"/>
    </xf>
    <xf numFmtId="4" fontId="16" fillId="4" borderId="33" xfId="0" applyNumberFormat="1" applyFont="1" applyFill="1" applyBorder="1" applyAlignment="1">
      <alignment horizontal="right"/>
    </xf>
    <xf numFmtId="4" fontId="18" fillId="0" borderId="34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3" borderId="43" xfId="0" applyNumberFormat="1" applyFont="1" applyFill="1" applyBorder="1" applyAlignment="1">
      <alignment horizontal="right"/>
    </xf>
    <xf numFmtId="0" fontId="22" fillId="0" borderId="0" xfId="4" applyFont="1" applyFill="1" applyAlignment="1" applyProtection="1">
      <alignment vertical="center" wrapText="1"/>
    </xf>
    <xf numFmtId="0" fontId="22" fillId="0" borderId="0" xfId="4" applyFont="1" applyFill="1" applyAlignment="1" applyProtection="1">
      <alignment vertical="center"/>
    </xf>
    <xf numFmtId="0" fontId="23" fillId="2" borderId="44" xfId="4" applyFont="1" applyFill="1" applyBorder="1" applyAlignment="1" applyProtection="1">
      <alignment horizontal="center" vertical="center" wrapText="1"/>
    </xf>
    <xf numFmtId="4" fontId="23" fillId="2" borderId="44" xfId="4" applyNumberFormat="1" applyFont="1" applyFill="1" applyBorder="1" applyAlignment="1" applyProtection="1">
      <alignment horizontal="center" vertical="center" wrapText="1"/>
    </xf>
    <xf numFmtId="0" fontId="23" fillId="2" borderId="5" xfId="4" applyFont="1" applyFill="1" applyBorder="1" applyAlignment="1" applyProtection="1">
      <alignment horizontal="center" vertical="center" wrapText="1"/>
    </xf>
    <xf numFmtId="0" fontId="23" fillId="0" borderId="31" xfId="4" applyFont="1" applyFill="1" applyBorder="1" applyAlignment="1" applyProtection="1">
      <alignment horizontal="center" vertical="center"/>
    </xf>
    <xf numFmtId="4" fontId="23" fillId="0" borderId="31" xfId="4" applyNumberFormat="1" applyFont="1" applyFill="1" applyBorder="1" applyAlignment="1" applyProtection="1">
      <alignment horizontal="center" vertical="center" wrapText="1"/>
    </xf>
    <xf numFmtId="0" fontId="23" fillId="0" borderId="30" xfId="4" applyFont="1" applyFill="1" applyBorder="1" applyAlignment="1" applyProtection="1">
      <alignment horizontal="center" vertical="center" wrapText="1"/>
    </xf>
    <xf numFmtId="0" fontId="23" fillId="2" borderId="45" xfId="4" applyFont="1" applyFill="1" applyBorder="1" applyAlignment="1" applyProtection="1">
      <alignment vertical="center" wrapText="1"/>
    </xf>
    <xf numFmtId="4" fontId="23" fillId="2" borderId="45" xfId="4" applyNumberFormat="1" applyFont="1" applyFill="1" applyBorder="1" applyAlignment="1" applyProtection="1">
      <alignment vertical="center"/>
    </xf>
    <xf numFmtId="4" fontId="23" fillId="2" borderId="46" xfId="4" applyNumberFormat="1" applyFont="1" applyFill="1" applyBorder="1" applyAlignment="1" applyProtection="1">
      <alignment vertical="center"/>
    </xf>
    <xf numFmtId="0" fontId="23" fillId="0" borderId="47" xfId="4" applyFont="1" applyFill="1" applyBorder="1" applyAlignment="1" applyProtection="1">
      <alignment vertical="center" wrapText="1"/>
    </xf>
    <xf numFmtId="4" fontId="23" fillId="0" borderId="47" xfId="4" applyNumberFormat="1" applyFont="1" applyFill="1" applyBorder="1" applyAlignment="1" applyProtection="1">
      <alignment vertical="center"/>
    </xf>
    <xf numFmtId="4" fontId="23" fillId="0" borderId="48" xfId="4" applyNumberFormat="1" applyFont="1" applyFill="1" applyBorder="1" applyAlignment="1" applyProtection="1">
      <alignment vertical="center"/>
    </xf>
    <xf numFmtId="0" fontId="22" fillId="0" borderId="49" xfId="4" applyFont="1" applyFill="1" applyBorder="1" applyAlignment="1" applyProtection="1">
      <alignment vertical="center" wrapText="1"/>
    </xf>
    <xf numFmtId="4" fontId="22" fillId="0" borderId="49" xfId="4" applyNumberFormat="1" applyFont="1" applyFill="1" applyBorder="1" applyAlignment="1" applyProtection="1">
      <alignment vertical="center"/>
      <protection locked="0"/>
    </xf>
    <xf numFmtId="4" fontId="22" fillId="0" borderId="50" xfId="4" applyNumberFormat="1" applyFont="1" applyFill="1" applyBorder="1" applyAlignment="1" applyProtection="1">
      <alignment vertical="center"/>
    </xf>
    <xf numFmtId="0" fontId="22" fillId="0" borderId="49" xfId="4" quotePrefix="1" applyFont="1" applyFill="1" applyBorder="1" applyAlignment="1" applyProtection="1">
      <alignment vertical="center" wrapText="1"/>
      <protection locked="0"/>
    </xf>
    <xf numFmtId="0" fontId="23" fillId="2" borderId="51" xfId="4" applyFont="1" applyFill="1" applyBorder="1" applyAlignment="1" applyProtection="1">
      <alignment vertical="center" wrapText="1"/>
    </xf>
    <xf numFmtId="4" fontId="23" fillId="2" borderId="51" xfId="4" applyNumberFormat="1" applyFont="1" applyFill="1" applyBorder="1" applyAlignment="1" applyProtection="1">
      <alignment vertical="center"/>
    </xf>
    <xf numFmtId="4" fontId="23" fillId="2" borderId="52" xfId="4" applyNumberFormat="1" applyFont="1" applyFill="1" applyBorder="1" applyAlignment="1" applyProtection="1">
      <alignment vertical="center"/>
    </xf>
    <xf numFmtId="0" fontId="23" fillId="0" borderId="29" xfId="4" applyFont="1" applyFill="1" applyBorder="1" applyAlignment="1" applyProtection="1">
      <alignment horizontal="centerContinuous" vertical="center"/>
    </xf>
    <xf numFmtId="0" fontId="22" fillId="0" borderId="0" xfId="4" applyFont="1" applyFill="1" applyBorder="1" applyAlignment="1" applyProtection="1">
      <alignment vertical="center"/>
    </xf>
    <xf numFmtId="0" fontId="22" fillId="0" borderId="30" xfId="4" applyFont="1" applyFill="1" applyBorder="1" applyAlignment="1" applyProtection="1">
      <alignment vertical="center"/>
    </xf>
    <xf numFmtId="4" fontId="24" fillId="0" borderId="47" xfId="4" applyNumberFormat="1" applyFont="1" applyFill="1" applyBorder="1" applyAlignment="1" applyProtection="1">
      <alignment vertical="center"/>
    </xf>
    <xf numFmtId="0" fontId="11" fillId="3" borderId="53" xfId="0" applyFont="1" applyFill="1" applyBorder="1" applyAlignment="1">
      <alignment horizontal="center" wrapText="1"/>
    </xf>
    <xf numFmtId="0" fontId="11" fillId="3" borderId="54" xfId="0" applyFont="1" applyFill="1" applyBorder="1" applyAlignment="1">
      <alignment horizontal="center" wrapText="1"/>
    </xf>
    <xf numFmtId="0" fontId="11" fillId="3" borderId="55" xfId="0" applyFont="1" applyFill="1" applyBorder="1" applyAlignment="1">
      <alignment horizontal="center" wrapText="1"/>
    </xf>
    <xf numFmtId="0" fontId="15" fillId="0" borderId="20" xfId="0" applyFont="1" applyBorder="1" applyAlignment="1">
      <alignment wrapText="1"/>
    </xf>
    <xf numFmtId="4" fontId="15" fillId="0" borderId="21" xfId="0" applyNumberFormat="1" applyFont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0" fontId="15" fillId="0" borderId="56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57" xfId="0" applyFont="1" applyFill="1" applyBorder="1" applyAlignment="1">
      <alignment wrapText="1"/>
    </xf>
    <xf numFmtId="0" fontId="15" fillId="0" borderId="58" xfId="0" applyFont="1" applyBorder="1" applyAlignment="1">
      <alignment wrapText="1"/>
    </xf>
    <xf numFmtId="4" fontId="15" fillId="0" borderId="59" xfId="0" applyNumberFormat="1" applyFont="1" applyBorder="1" applyAlignment="1">
      <alignment horizontal="right"/>
    </xf>
    <xf numFmtId="2" fontId="15" fillId="0" borderId="59" xfId="0" applyNumberFormat="1" applyFont="1" applyBorder="1" applyAlignment="1">
      <alignment horizontal="right"/>
    </xf>
    <xf numFmtId="2" fontId="15" fillId="0" borderId="60" xfId="0" applyNumberFormat="1" applyFont="1" applyFill="1" applyBorder="1" applyAlignment="1">
      <alignment horizontal="right"/>
    </xf>
    <xf numFmtId="0" fontId="11" fillId="3" borderId="64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1" fillId="3" borderId="65" xfId="0" applyFont="1" applyFill="1" applyBorder="1" applyAlignment="1">
      <alignment horizontal="center" wrapText="1"/>
    </xf>
    <xf numFmtId="0" fontId="11" fillId="3" borderId="66" xfId="0" applyFont="1" applyFill="1" applyBorder="1" applyAlignment="1">
      <alignment horizontal="center" wrapText="1"/>
    </xf>
    <xf numFmtId="0" fontId="11" fillId="3" borderId="67" xfId="0" applyFont="1" applyFill="1" applyBorder="1" applyAlignment="1">
      <alignment horizontal="center" wrapText="1"/>
    </xf>
    <xf numFmtId="0" fontId="11" fillId="0" borderId="47" xfId="0" applyFont="1" applyBorder="1" applyAlignment="1">
      <alignment wrapText="1"/>
    </xf>
    <xf numFmtId="4" fontId="11" fillId="0" borderId="64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" fontId="8" fillId="0" borderId="68" xfId="0" applyNumberFormat="1" applyFont="1" applyBorder="1" applyAlignment="1">
      <alignment vertical="center"/>
    </xf>
    <xf numFmtId="4" fontId="11" fillId="0" borderId="48" xfId="0" applyNumberFormat="1" applyFont="1" applyBorder="1" applyAlignment="1">
      <alignment horizontal="right"/>
    </xf>
    <xf numFmtId="0" fontId="27" fillId="0" borderId="47" xfId="0" applyFont="1" applyFill="1" applyBorder="1" applyAlignment="1">
      <alignment vertical="center" wrapText="1"/>
    </xf>
    <xf numFmtId="2" fontId="15" fillId="0" borderId="64" xfId="0" applyNumberFormat="1" applyFont="1" applyBorder="1" applyAlignment="1">
      <alignment wrapText="1"/>
    </xf>
    <xf numFmtId="2" fontId="15" fillId="0" borderId="12" xfId="0" applyNumberFormat="1" applyFont="1" applyBorder="1" applyAlignment="1">
      <alignment wrapText="1"/>
    </xf>
    <xf numFmtId="2" fontId="15" fillId="0" borderId="48" xfId="0" applyNumberFormat="1" applyFont="1" applyBorder="1" applyAlignment="1">
      <alignment wrapText="1"/>
    </xf>
    <xf numFmtId="0" fontId="27" fillId="0" borderId="69" xfId="0" applyFont="1" applyFill="1" applyBorder="1" applyAlignment="1">
      <alignment vertical="center" wrapText="1"/>
    </xf>
    <xf numFmtId="4" fontId="15" fillId="0" borderId="70" xfId="0" applyNumberFormat="1" applyFont="1" applyBorder="1" applyAlignment="1">
      <alignment horizontal="right"/>
    </xf>
    <xf numFmtId="2" fontId="15" fillId="0" borderId="71" xfId="0" applyNumberFormat="1" applyFont="1" applyBorder="1" applyAlignment="1">
      <alignment horizontal="right"/>
    </xf>
    <xf numFmtId="4" fontId="8" fillId="0" borderId="71" xfId="0" applyNumberFormat="1" applyFont="1" applyBorder="1" applyAlignment="1">
      <alignment vertical="center"/>
    </xf>
    <xf numFmtId="4" fontId="8" fillId="0" borderId="52" xfId="0" applyNumberFormat="1" applyFont="1" applyBorder="1" applyAlignment="1">
      <alignment vertical="center"/>
    </xf>
    <xf numFmtId="4" fontId="8" fillId="0" borderId="70" xfId="0" applyNumberFormat="1" applyFont="1" applyBorder="1" applyAlignment="1">
      <alignment vertical="center"/>
    </xf>
    <xf numFmtId="2" fontId="15" fillId="0" borderId="52" xfId="0" applyNumberFormat="1" applyFont="1" applyBorder="1" applyAlignment="1">
      <alignment horizontal="right"/>
    </xf>
    <xf numFmtId="0" fontId="11" fillId="2" borderId="51" xfId="0" applyFont="1" applyFill="1" applyBorder="1" applyAlignment="1">
      <alignment wrapText="1"/>
    </xf>
    <xf numFmtId="4" fontId="16" fillId="2" borderId="72" xfId="0" applyNumberFormat="1" applyFont="1" applyFill="1" applyBorder="1" applyAlignment="1">
      <alignment horizontal="right"/>
    </xf>
    <xf numFmtId="4" fontId="16" fillId="2" borderId="73" xfId="0" applyNumberFormat="1" applyFont="1" applyFill="1" applyBorder="1" applyAlignment="1">
      <alignment horizontal="right"/>
    </xf>
    <xf numFmtId="4" fontId="16" fillId="2" borderId="74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75" xfId="0" applyNumberFormat="1" applyFont="1" applyFill="1" applyBorder="1" applyAlignment="1">
      <alignment horizontal="right"/>
    </xf>
    <xf numFmtId="0" fontId="15" fillId="3" borderId="76" xfId="0" applyFont="1" applyFill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4" fontId="15" fillId="0" borderId="71" xfId="0" applyNumberFormat="1" applyFont="1" applyBorder="1" applyAlignment="1">
      <alignment horizontal="right"/>
    </xf>
    <xf numFmtId="4" fontId="15" fillId="0" borderId="77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5" fillId="0" borderId="57" xfId="0" applyNumberFormat="1" applyFont="1" applyBorder="1" applyAlignment="1">
      <alignment horizontal="right"/>
    </xf>
    <xf numFmtId="4" fontId="15" fillId="0" borderId="14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 wrapText="1"/>
    </xf>
    <xf numFmtId="4" fontId="34" fillId="5" borderId="44" xfId="0" applyNumberFormat="1" applyFont="1" applyFill="1" applyBorder="1" applyAlignment="1">
      <alignment horizontal="center" vertical="center" wrapText="1"/>
    </xf>
    <xf numFmtId="4" fontId="34" fillId="5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4" fontId="34" fillId="5" borderId="5" xfId="0" applyNumberFormat="1" applyFont="1" applyFill="1" applyBorder="1" applyAlignment="1">
      <alignment horizontal="center" vertical="center" wrapText="1"/>
    </xf>
    <xf numFmtId="4" fontId="34" fillId="0" borderId="45" xfId="0" applyNumberFormat="1" applyFont="1" applyFill="1" applyBorder="1" applyAlignment="1">
      <alignment vertical="center"/>
    </xf>
    <xf numFmtId="4" fontId="34" fillId="0" borderId="62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4" fontId="34" fillId="0" borderId="68" xfId="0" applyNumberFormat="1" applyFont="1" applyBorder="1" applyAlignment="1">
      <alignment vertical="center"/>
    </xf>
    <xf numFmtId="4" fontId="34" fillId="0" borderId="83" xfId="0" applyNumberFormat="1" applyFont="1" applyBorder="1" applyAlignment="1">
      <alignment vertical="center"/>
    </xf>
    <xf numFmtId="4" fontId="34" fillId="0" borderId="47" xfId="0" applyNumberFormat="1" applyFont="1" applyFill="1" applyBorder="1" applyAlignment="1">
      <alignment vertical="center"/>
    </xf>
    <xf numFmtId="4" fontId="34" fillId="0" borderId="84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4" fillId="0" borderId="48" xfId="0" applyNumberFormat="1" applyFont="1" applyBorder="1" applyAlignment="1">
      <alignment vertical="center"/>
    </xf>
    <xf numFmtId="4" fontId="35" fillId="0" borderId="68" xfId="0" applyNumberFormat="1" applyFont="1" applyBorder="1" applyAlignment="1">
      <alignment vertical="center"/>
    </xf>
    <xf numFmtId="4" fontId="35" fillId="0" borderId="83" xfId="0" applyNumberFormat="1" applyFont="1" applyBorder="1" applyAlignment="1">
      <alignment vertical="center"/>
    </xf>
    <xf numFmtId="3" fontId="35" fillId="0" borderId="47" xfId="0" applyNumberFormat="1" applyFont="1" applyFill="1" applyBorder="1" applyAlignment="1">
      <alignment vertical="center"/>
    </xf>
    <xf numFmtId="4" fontId="35" fillId="0" borderId="84" xfId="0" applyNumberFormat="1" applyFont="1" applyBorder="1" applyAlignment="1">
      <alignment vertical="center"/>
    </xf>
    <xf numFmtId="4" fontId="35" fillId="0" borderId="47" xfId="0" applyNumberFormat="1" applyFont="1" applyBorder="1" applyAlignment="1">
      <alignment vertical="center"/>
    </xf>
    <xf numFmtId="4" fontId="35" fillId="0" borderId="48" xfId="0" applyNumberFormat="1" applyFont="1" applyBorder="1" applyAlignment="1">
      <alignment vertical="center"/>
    </xf>
    <xf numFmtId="4" fontId="35" fillId="0" borderId="85" xfId="0" applyNumberFormat="1" applyFont="1" applyBorder="1" applyAlignment="1">
      <alignment vertical="center"/>
    </xf>
    <xf numFmtId="4" fontId="35" fillId="0" borderId="86" xfId="0" applyNumberFormat="1" applyFont="1" applyBorder="1" applyAlignment="1">
      <alignment vertical="center"/>
    </xf>
    <xf numFmtId="3" fontId="35" fillId="0" borderId="87" xfId="0" applyNumberFormat="1" applyFont="1" applyFill="1" applyBorder="1" applyAlignment="1">
      <alignment vertical="center"/>
    </xf>
    <xf numFmtId="4" fontId="35" fillId="0" borderId="88" xfId="0" applyNumberFormat="1" applyFont="1" applyBorder="1" applyAlignment="1">
      <alignment vertical="center"/>
    </xf>
    <xf numFmtId="4" fontId="35" fillId="0" borderId="87" xfId="0" applyNumberFormat="1" applyFont="1" applyBorder="1" applyAlignment="1">
      <alignment vertical="center"/>
    </xf>
    <xf numFmtId="4" fontId="35" fillId="0" borderId="89" xfId="0" applyNumberFormat="1" applyFont="1" applyBorder="1" applyAlignment="1">
      <alignment vertical="center"/>
    </xf>
    <xf numFmtId="4" fontId="34" fillId="5" borderId="90" xfId="0" applyNumberFormat="1" applyFont="1" applyFill="1" applyBorder="1" applyAlignment="1">
      <alignment vertical="center"/>
    </xf>
    <xf numFmtId="4" fontId="34" fillId="5" borderId="91" xfId="0" applyNumberFormat="1" applyFont="1" applyFill="1" applyBorder="1" applyAlignment="1">
      <alignment vertical="center"/>
    </xf>
    <xf numFmtId="4" fontId="34" fillId="5" borderId="44" xfId="0" applyNumberFormat="1" applyFont="1" applyFill="1" applyBorder="1" applyAlignment="1">
      <alignment vertical="center"/>
    </xf>
    <xf numFmtId="4" fontId="34" fillId="0" borderId="63" xfId="0" applyNumberFormat="1" applyFont="1" applyFill="1" applyBorder="1" applyAlignment="1">
      <alignment vertical="center"/>
    </xf>
    <xf numFmtId="4" fontId="34" fillId="0" borderId="92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4" fontId="34" fillId="0" borderId="65" xfId="0" applyNumberFormat="1" applyFont="1" applyBorder="1" applyAlignment="1">
      <alignment vertical="center"/>
    </xf>
    <xf numFmtId="4" fontId="34" fillId="0" borderId="93" xfId="0" applyNumberFormat="1" applyFont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34" fillId="5" borderId="5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30" fillId="0" borderId="0" xfId="0" applyNumberFormat="1" applyFont="1" applyFill="1" applyBorder="1" applyAlignment="1" applyProtection="1">
      <alignment vertical="center"/>
      <protection locked="0"/>
    </xf>
    <xf numFmtId="4" fontId="35" fillId="5" borderId="94" xfId="0" applyNumberFormat="1" applyFont="1" applyFill="1" applyBorder="1" applyAlignment="1" applyProtection="1">
      <alignment horizontal="center" vertical="center" wrapText="1"/>
      <protection locked="0"/>
    </xf>
    <xf numFmtId="4" fontId="35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45" xfId="0" applyNumberFormat="1" applyFont="1" applyFill="1" applyBorder="1" applyAlignment="1" applyProtection="1">
      <alignment vertical="center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5" fillId="0" borderId="45" xfId="0" applyNumberFormat="1" applyFont="1" applyFill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  <protection locked="0"/>
    </xf>
    <xf numFmtId="49" fontId="34" fillId="0" borderId="63" xfId="0" applyNumberFormat="1" applyFont="1" applyFill="1" applyBorder="1" applyAlignment="1" applyProtection="1">
      <alignment vertical="center"/>
      <protection locked="0"/>
    </xf>
    <xf numFmtId="4" fontId="34" fillId="0" borderId="97" xfId="0" applyNumberFormat="1" applyFont="1" applyFill="1" applyBorder="1" applyAlignment="1" applyProtection="1">
      <alignment vertical="center"/>
      <protection locked="0"/>
    </xf>
    <xf numFmtId="4" fontId="34" fillId="0" borderId="63" xfId="0" applyNumberFormat="1" applyFont="1" applyFill="1" applyBorder="1" applyAlignment="1" applyProtection="1">
      <alignment vertical="center"/>
      <protection locked="0"/>
    </xf>
    <xf numFmtId="4" fontId="35" fillId="0" borderId="31" xfId="0" applyNumberFormat="1" applyFont="1" applyFill="1" applyBorder="1" applyAlignment="1" applyProtection="1">
      <alignment vertical="center"/>
      <protection locked="0"/>
    </xf>
    <xf numFmtId="49" fontId="35" fillId="0" borderId="63" xfId="0" applyNumberFormat="1" applyFont="1" applyFill="1" applyBorder="1" applyAlignment="1" applyProtection="1">
      <alignment vertical="center"/>
      <protection locked="0"/>
    </xf>
    <xf numFmtId="4" fontId="34" fillId="0" borderId="96" xfId="0" applyNumberFormat="1" applyFont="1" applyFill="1" applyBorder="1" applyAlignment="1" applyProtection="1">
      <alignment vertical="center"/>
    </xf>
    <xf numFmtId="4" fontId="35" fillId="0" borderId="47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5" fillId="0" borderId="96" xfId="0" applyNumberFormat="1" applyFont="1" applyFill="1" applyBorder="1" applyAlignment="1" applyProtection="1">
      <alignment vertical="center"/>
    </xf>
    <xf numFmtId="49" fontId="35" fillId="0" borderId="47" xfId="0" applyNumberFormat="1" applyFont="1" applyFill="1" applyBorder="1" applyAlignment="1" applyProtection="1">
      <alignment vertical="center"/>
      <protection locked="0"/>
    </xf>
    <xf numFmtId="4" fontId="34" fillId="2" borderId="3" xfId="0" applyNumberFormat="1" applyFont="1" applyFill="1" applyBorder="1" applyAlignment="1" applyProtection="1">
      <alignment vertical="center"/>
      <protection locked="0"/>
    </xf>
    <xf numFmtId="4" fontId="34" fillId="2" borderId="44" xfId="0" applyNumberFormat="1" applyFont="1" applyFill="1" applyBorder="1" applyAlignment="1" applyProtection="1">
      <alignment vertical="center"/>
      <protection locked="0"/>
    </xf>
    <xf numFmtId="0" fontId="36" fillId="0" borderId="0" xfId="5" applyFont="1"/>
    <xf numFmtId="0" fontId="35" fillId="0" borderId="0" xfId="0" applyNumberFormat="1" applyFont="1" applyAlignment="1" applyProtection="1">
      <alignment horizontal="center" vertical="center"/>
      <protection locked="0"/>
    </xf>
    <xf numFmtId="4" fontId="35" fillId="0" borderId="0" xfId="0" applyNumberFormat="1" applyFont="1" applyFill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7" xfId="0" applyNumberFormat="1" applyFont="1" applyBorder="1" applyAlignment="1" applyProtection="1">
      <alignment horizontal="right" vertical="center" wrapText="1"/>
      <protection locked="0"/>
    </xf>
    <xf numFmtId="4" fontId="34" fillId="0" borderId="99" xfId="0" applyNumberFormat="1" applyFont="1" applyFill="1" applyBorder="1" applyAlignment="1" applyProtection="1">
      <alignment horizontal="right" vertical="center" wrapText="1"/>
    </xf>
    <xf numFmtId="4" fontId="35" fillId="0" borderId="12" xfId="0" applyNumberFormat="1" applyFont="1" applyBorder="1" applyAlignment="1" applyProtection="1">
      <alignment horizontal="right" vertical="center" wrapText="1"/>
      <protection locked="0"/>
    </xf>
    <xf numFmtId="4" fontId="34" fillId="0" borderId="100" xfId="0" applyNumberFormat="1" applyFont="1" applyFill="1" applyBorder="1" applyAlignment="1" applyProtection="1">
      <alignment horizontal="right" vertical="center" wrapText="1"/>
    </xf>
    <xf numFmtId="4" fontId="35" fillId="0" borderId="71" xfId="0" applyNumberFormat="1" applyFont="1" applyBorder="1" applyAlignment="1" applyProtection="1">
      <alignment horizontal="right" vertical="center" wrapText="1"/>
      <protection locked="0"/>
    </xf>
    <xf numFmtId="4" fontId="34" fillId="0" borderId="103" xfId="0" applyNumberFormat="1" applyFont="1" applyFill="1" applyBorder="1" applyAlignment="1" applyProtection="1">
      <alignment horizontal="right" vertical="center" wrapText="1"/>
    </xf>
    <xf numFmtId="4" fontId="35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4" fillId="2" borderId="104" xfId="0" applyNumberFormat="1" applyFont="1" applyFill="1" applyBorder="1" applyAlignment="1" applyProtection="1">
      <alignment horizontal="right" vertical="center" wrapText="1"/>
    </xf>
    <xf numFmtId="165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0" xfId="0" applyNumberFormat="1" applyFont="1" applyFill="1" applyBorder="1" applyAlignment="1" applyProtection="1">
      <alignment horizontal="right" vertical="center" wrapText="1"/>
    </xf>
    <xf numFmtId="165" fontId="38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74" xfId="0" applyNumberFormat="1" applyFont="1" applyFill="1" applyBorder="1" applyAlignment="1" applyProtection="1">
      <alignment horizontal="right" vertical="center" wrapText="1"/>
    </xf>
    <xf numFmtId="4" fontId="34" fillId="5" borderId="77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Alignment="1" applyProtection="1">
      <alignment horizontal="left" vertical="center" wrapText="1"/>
      <protection locked="0"/>
    </xf>
    <xf numFmtId="0" fontId="25" fillId="0" borderId="0" xfId="0" applyFont="1"/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44" xfId="0" applyNumberFormat="1" applyFont="1" applyFill="1" applyBorder="1" applyAlignment="1" applyProtection="1">
      <alignment horizontal="right" vertical="center" wrapText="1"/>
    </xf>
    <xf numFmtId="4" fontId="35" fillId="0" borderId="92" xfId="0" applyNumberFormat="1" applyFont="1" applyBorder="1" applyAlignment="1" applyProtection="1">
      <alignment horizontal="right" vertical="center" wrapText="1"/>
      <protection locked="0"/>
    </xf>
    <xf numFmtId="4" fontId="35" fillId="0" borderId="63" xfId="0" applyNumberFormat="1" applyFont="1" applyBorder="1" applyAlignment="1" applyProtection="1">
      <alignment horizontal="right" vertical="center" wrapText="1"/>
      <protection locked="0"/>
    </xf>
    <xf numFmtId="4" fontId="35" fillId="0" borderId="84" xfId="0" applyNumberFormat="1" applyFont="1" applyBorder="1" applyAlignment="1" applyProtection="1">
      <alignment horizontal="right" vertical="center" wrapText="1"/>
      <protection locked="0"/>
    </xf>
    <xf numFmtId="4" fontId="35" fillId="0" borderId="47" xfId="0" applyNumberFormat="1" applyFont="1" applyBorder="1" applyAlignment="1" applyProtection="1">
      <alignment horizontal="right" vertical="center" wrapText="1"/>
      <protection locked="0"/>
    </xf>
    <xf numFmtId="4" fontId="23" fillId="5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4" fontId="34" fillId="2" borderId="44" xfId="0" applyNumberFormat="1" applyFont="1" applyFill="1" applyBorder="1" applyAlignment="1" applyProtection="1">
      <alignment horizontal="right" vertical="center" wrapText="1"/>
    </xf>
    <xf numFmtId="4" fontId="34" fillId="5" borderId="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3" fillId="5" borderId="44" xfId="0" applyNumberFormat="1" applyFont="1" applyFill="1" applyBorder="1" applyAlignment="1">
      <alignment horizontal="center" vertical="center" wrapText="1"/>
    </xf>
    <xf numFmtId="4" fontId="35" fillId="0" borderId="62" xfId="0" applyNumberFormat="1" applyFont="1" applyFill="1" applyBorder="1" applyAlignment="1">
      <alignment horizontal="right" vertical="center" wrapText="1"/>
    </xf>
    <xf numFmtId="4" fontId="35" fillId="0" borderId="45" xfId="0" applyNumberFormat="1" applyFont="1" applyFill="1" applyBorder="1" applyAlignment="1">
      <alignment horizontal="right" vertical="center" wrapText="1"/>
    </xf>
    <xf numFmtId="4" fontId="35" fillId="0" borderId="52" xfId="0" applyNumberFormat="1" applyFont="1" applyFill="1" applyBorder="1" applyAlignment="1">
      <alignment horizontal="right" vertical="center" wrapText="1"/>
    </xf>
    <xf numFmtId="4" fontId="35" fillId="0" borderId="63" xfId="0" applyNumberFormat="1" applyFont="1" applyFill="1" applyBorder="1" applyAlignment="1">
      <alignment horizontal="right" vertical="center" wrapText="1"/>
    </xf>
    <xf numFmtId="4" fontId="34" fillId="5" borderId="1" xfId="0" applyNumberFormat="1" applyFont="1" applyFill="1" applyBorder="1" applyAlignment="1">
      <alignment horizontal="right" vertical="center" wrapText="1"/>
    </xf>
    <xf numFmtId="4" fontId="34" fillId="5" borderId="44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34" fillId="5" borderId="44" xfId="0" applyNumberFormat="1" applyFont="1" applyFill="1" applyBorder="1" applyAlignment="1">
      <alignment horizontal="center" vertical="center"/>
    </xf>
    <xf numFmtId="4" fontId="34" fillId="5" borderId="69" xfId="0" applyNumberFormat="1" applyFont="1" applyFill="1" applyBorder="1" applyAlignment="1">
      <alignment horizontal="center" vertical="center"/>
    </xf>
    <xf numFmtId="4" fontId="23" fillId="2" borderId="44" xfId="0" applyNumberFormat="1" applyFont="1" applyFill="1" applyBorder="1" applyAlignment="1">
      <alignment horizontal="center" vertical="center" wrapText="1"/>
    </xf>
    <xf numFmtId="4" fontId="34" fillId="2" borderId="44" xfId="0" applyNumberFormat="1" applyFont="1" applyFill="1" applyBorder="1" applyAlignment="1">
      <alignment horizontal="center" vertical="center" wrapText="1"/>
    </xf>
    <xf numFmtId="4" fontId="34" fillId="2" borderId="4" xfId="0" applyNumberFormat="1" applyFont="1" applyFill="1" applyBorder="1" applyAlignment="1">
      <alignment horizontal="center" vertical="center" wrapText="1"/>
    </xf>
    <xf numFmtId="4" fontId="23" fillId="2" borderId="69" xfId="0" applyNumberFormat="1" applyFont="1" applyFill="1" applyBorder="1" applyAlignment="1">
      <alignment horizontal="left" vertical="center" wrapText="1"/>
    </xf>
    <xf numFmtId="4" fontId="35" fillId="0" borderId="47" xfId="0" applyNumberFormat="1" applyFont="1" applyFill="1" applyBorder="1" applyAlignment="1">
      <alignment horizontal="left" vertical="center" wrapText="1"/>
    </xf>
    <xf numFmtId="4" fontId="35" fillId="0" borderId="63" xfId="0" applyNumberFormat="1" applyFont="1" applyFill="1" applyBorder="1" applyAlignment="1">
      <alignment vertical="center"/>
    </xf>
    <xf numFmtId="4" fontId="35" fillId="0" borderId="92" xfId="0" applyNumberFormat="1" applyFont="1" applyFill="1" applyBorder="1" applyAlignment="1">
      <alignment vertical="center"/>
    </xf>
    <xf numFmtId="4" fontId="35" fillId="0" borderId="47" xfId="0" applyNumberFormat="1" applyFont="1" applyFill="1" applyBorder="1" applyAlignment="1">
      <alignment vertical="center"/>
    </xf>
    <xf numFmtId="4" fontId="38" fillId="0" borderId="96" xfId="0" applyNumberFormat="1" applyFont="1" applyFill="1" applyBorder="1" applyAlignment="1">
      <alignment horizontal="left" vertical="center" wrapText="1"/>
    </xf>
    <xf numFmtId="4" fontId="35" fillId="0" borderId="84" xfId="0" applyNumberFormat="1" applyFont="1" applyFill="1" applyBorder="1" applyAlignment="1">
      <alignment vertical="center"/>
    </xf>
    <xf numFmtId="4" fontId="38" fillId="0" borderId="29" xfId="0" applyNumberFormat="1" applyFont="1" applyFill="1" applyBorder="1" applyAlignment="1">
      <alignment horizontal="left" vertical="center" wrapText="1"/>
    </xf>
    <xf numFmtId="4" fontId="35" fillId="0" borderId="31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4" fillId="5" borderId="3" xfId="0" applyNumberFormat="1" applyFont="1" applyFill="1" applyBorder="1" applyAlignment="1">
      <alignment horizontal="left" vertical="center"/>
    </xf>
    <xf numFmtId="4" fontId="34" fillId="5" borderId="3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30" fillId="0" borderId="0" xfId="0" applyNumberFormat="1" applyFont="1" applyAlignment="1">
      <alignment horizontal="justify" vertical="center"/>
    </xf>
    <xf numFmtId="4" fontId="35" fillId="0" borderId="0" xfId="0" applyNumberFormat="1" applyFont="1" applyAlignment="1">
      <alignment vertical="center"/>
    </xf>
    <xf numFmtId="0" fontId="40" fillId="0" borderId="0" xfId="4" applyFont="1" applyBorder="1" applyAlignment="1"/>
    <xf numFmtId="4" fontId="35" fillId="0" borderId="62" xfId="0" applyNumberFormat="1" applyFont="1" applyBorder="1" applyAlignment="1" applyProtection="1">
      <alignment horizontal="right" vertical="center"/>
      <protection locked="0"/>
    </xf>
    <xf numFmtId="4" fontId="35" fillId="0" borderId="45" xfId="0" applyNumberFormat="1" applyFont="1" applyBorder="1" applyAlignment="1" applyProtection="1">
      <alignment horizontal="right" vertical="center" wrapText="1"/>
      <protection locked="0"/>
    </xf>
    <xf numFmtId="4" fontId="35" fillId="0" borderId="84" xfId="0" applyNumberFormat="1" applyFont="1" applyBorder="1" applyAlignment="1" applyProtection="1">
      <alignment horizontal="right" vertical="center"/>
      <protection locked="0"/>
    </xf>
    <xf numFmtId="4" fontId="38" fillId="0" borderId="84" xfId="0" applyNumberFormat="1" applyFont="1" applyBorder="1" applyAlignment="1" applyProtection="1">
      <alignment horizontal="right" vertical="center"/>
      <protection locked="0"/>
    </xf>
    <xf numFmtId="4" fontId="38" fillId="0" borderId="47" xfId="0" applyNumberFormat="1" applyFont="1" applyBorder="1" applyAlignment="1" applyProtection="1">
      <alignment horizontal="right" vertical="center" wrapText="1"/>
      <protection locked="0"/>
    </xf>
    <xf numFmtId="0" fontId="40" fillId="0" borderId="0" xfId="4" applyFont="1" applyBorder="1" applyAlignment="1">
      <alignment wrapText="1"/>
    </xf>
    <xf numFmtId="4" fontId="35" fillId="0" borderId="88" xfId="0" applyNumberFormat="1" applyFont="1" applyBorder="1" applyAlignment="1" applyProtection="1">
      <alignment horizontal="right" vertical="center"/>
      <protection locked="0"/>
    </xf>
    <xf numFmtId="4" fontId="35" fillId="0" borderId="87" xfId="0" applyNumberFormat="1" applyFont="1" applyBorder="1" applyAlignment="1" applyProtection="1">
      <alignment horizontal="right" vertical="center" wrapText="1"/>
      <protection locked="0"/>
    </xf>
    <xf numFmtId="4" fontId="35" fillId="0" borderId="106" xfId="0" applyNumberFormat="1" applyFont="1" applyBorder="1" applyAlignment="1" applyProtection="1">
      <alignment horizontal="right" vertical="center"/>
      <protection locked="0"/>
    </xf>
    <xf numFmtId="4" fontId="35" fillId="0" borderId="96" xfId="0" applyNumberFormat="1" applyFont="1" applyBorder="1" applyAlignment="1" applyProtection="1">
      <alignment horizontal="right" vertical="center"/>
      <protection locked="0"/>
    </xf>
    <xf numFmtId="4" fontId="35" fillId="0" borderId="0" xfId="0" applyNumberFormat="1" applyFont="1" applyBorder="1" applyAlignment="1" applyProtection="1">
      <alignment horizontal="right" vertical="center"/>
      <protection locked="0"/>
    </xf>
    <xf numFmtId="4" fontId="35" fillId="0" borderId="31" xfId="0" applyNumberFormat="1" applyFont="1" applyBorder="1" applyAlignment="1" applyProtection="1">
      <alignment horizontal="right" vertical="center" wrapText="1"/>
      <protection locked="0"/>
    </xf>
    <xf numFmtId="4" fontId="34" fillId="2" borderId="5" xfId="0" applyNumberFormat="1" applyFont="1" applyFill="1" applyBorder="1" applyAlignment="1" applyProtection="1">
      <alignment horizontal="right" vertical="center"/>
    </xf>
    <xf numFmtId="4" fontId="34" fillId="5" borderId="44" xfId="0" applyNumberFormat="1" applyFont="1" applyFill="1" applyBorder="1" applyAlignment="1" applyProtection="1">
      <alignment horizontal="right" vertical="center"/>
    </xf>
    <xf numFmtId="4" fontId="34" fillId="0" borderId="27" xfId="0" applyNumberFormat="1" applyFont="1" applyBorder="1" applyAlignment="1" applyProtection="1">
      <alignment horizontal="right" vertical="center" wrapText="1"/>
      <protection locked="0"/>
    </xf>
    <xf numFmtId="4" fontId="34" fillId="0" borderId="28" xfId="0" applyNumberFormat="1" applyFont="1" applyFill="1" applyBorder="1" applyAlignment="1" applyProtection="1">
      <alignment horizontal="right" vertical="center" wrapText="1"/>
    </xf>
    <xf numFmtId="4" fontId="3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4" xfId="0" applyNumberFormat="1" applyFont="1" applyFill="1" applyBorder="1" applyAlignment="1" applyProtection="1">
      <alignment horizontal="right" vertical="center" wrapText="1"/>
    </xf>
    <xf numFmtId="165" fontId="38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67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66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3" fillId="2" borderId="9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44" xfId="0" applyNumberFormat="1" applyFont="1" applyFill="1" applyBorder="1" applyAlignment="1" applyProtection="1">
      <alignment horizontal="right" vertical="center"/>
    </xf>
    <xf numFmtId="4" fontId="34" fillId="0" borderId="92" xfId="0" applyNumberFormat="1" applyFont="1" applyFill="1" applyBorder="1" applyAlignment="1" applyProtection="1">
      <alignment horizontal="right" vertical="center"/>
      <protection locked="0"/>
    </xf>
    <xf numFmtId="4" fontId="34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92" xfId="0" applyNumberFormat="1" applyFont="1" applyFill="1" applyBorder="1" applyAlignment="1" applyProtection="1">
      <alignment horizontal="right" vertical="center"/>
      <protection locked="0"/>
    </xf>
    <xf numFmtId="4" fontId="35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84" xfId="0" applyNumberFormat="1" applyFont="1" applyFill="1" applyBorder="1" applyAlignment="1" applyProtection="1">
      <alignment horizontal="right" vertical="center"/>
      <protection locked="0"/>
    </xf>
    <xf numFmtId="4" fontId="35" fillId="0" borderId="47" xfId="0" applyNumberFormat="1" applyFont="1" applyFill="1" applyBorder="1" applyAlignment="1" applyProtection="1">
      <alignment horizontal="right" vertical="center"/>
      <protection locked="0"/>
    </xf>
    <xf numFmtId="4" fontId="35" fillId="0" borderId="47" xfId="0" applyNumberFormat="1" applyFont="1" applyBorder="1" applyAlignment="1" applyProtection="1">
      <alignment horizontal="right" vertical="center"/>
      <protection locked="0"/>
    </xf>
    <xf numFmtId="4" fontId="35" fillId="0" borderId="87" xfId="0" applyNumberFormat="1" applyFont="1" applyBorder="1" applyAlignment="1" applyProtection="1">
      <alignment horizontal="right" vertical="center"/>
      <protection locked="0"/>
    </xf>
    <xf numFmtId="4" fontId="35" fillId="0" borderId="107" xfId="0" applyNumberFormat="1" applyFont="1" applyBorder="1" applyAlignment="1" applyProtection="1">
      <alignment horizontal="right" vertical="center"/>
      <protection locked="0"/>
    </xf>
    <xf numFmtId="4" fontId="35" fillId="0" borderId="51" xfId="0" applyNumberFormat="1" applyFont="1" applyBorder="1" applyAlignment="1" applyProtection="1">
      <alignment horizontal="right" vertical="center"/>
      <protection locked="0"/>
    </xf>
    <xf numFmtId="4" fontId="34" fillId="2" borderId="5" xfId="0" applyNumberFormat="1" applyFont="1" applyFill="1" applyBorder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3" xfId="0" applyNumberFormat="1" applyFont="1" applyBorder="1" applyAlignment="1" applyProtection="1">
      <alignment vertical="center"/>
      <protection locked="0"/>
    </xf>
    <xf numFmtId="4" fontId="38" fillId="0" borderId="63" xfId="0" applyNumberFormat="1" applyFont="1" applyBorder="1" applyAlignment="1" applyProtection="1">
      <alignment vertical="center"/>
      <protection locked="0"/>
    </xf>
    <xf numFmtId="4" fontId="38" fillId="0" borderId="67" xfId="0" applyNumberFormat="1" applyFont="1" applyBorder="1" applyAlignment="1" applyProtection="1">
      <alignment vertical="center"/>
      <protection locked="0"/>
    </xf>
    <xf numFmtId="4" fontId="34" fillId="0" borderId="67" xfId="0" applyNumberFormat="1" applyFont="1" applyBorder="1" applyAlignment="1" applyProtection="1">
      <alignment vertical="center"/>
      <protection locked="0"/>
    </xf>
    <xf numFmtId="4" fontId="38" fillId="0" borderId="47" xfId="0" applyNumberFormat="1" applyFont="1" applyBorder="1" applyAlignment="1" applyProtection="1">
      <alignment horizontal="right" vertical="center"/>
      <protection locked="0"/>
    </xf>
    <xf numFmtId="4" fontId="38" fillId="0" borderId="48" xfId="0" applyNumberFormat="1" applyFont="1" applyBorder="1" applyAlignment="1" applyProtection="1">
      <alignment horizontal="right" vertical="center"/>
      <protection locked="0"/>
    </xf>
    <xf numFmtId="4" fontId="34" fillId="2" borderId="44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horizontal="justify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35" fillId="0" borderId="4" xfId="0" applyNumberFormat="1" applyFont="1" applyFill="1" applyBorder="1" applyAlignment="1" applyProtection="1">
      <alignment horizontal="right" vertical="center"/>
      <protection locked="0"/>
    </xf>
    <xf numFmtId="4" fontId="35" fillId="0" borderId="44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34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75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9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6" xfId="0" applyNumberFormat="1" applyFont="1" applyFill="1" applyBorder="1" applyAlignment="1">
      <alignment horizontal="left" vertical="center" wrapText="1"/>
    </xf>
    <xf numFmtId="4" fontId="34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 wrapText="1"/>
      <protection locked="0"/>
    </xf>
    <xf numFmtId="4" fontId="34" fillId="0" borderId="90" xfId="0" applyNumberFormat="1" applyFont="1" applyFill="1" applyBorder="1" applyAlignment="1" applyProtection="1">
      <alignment vertical="center" wrapText="1"/>
      <protection locked="0"/>
    </xf>
    <xf numFmtId="4" fontId="34" fillId="0" borderId="108" xfId="0" applyNumberFormat="1" applyFont="1" applyFill="1" applyBorder="1" applyAlignment="1" applyProtection="1">
      <alignment vertical="center" wrapText="1"/>
      <protection locked="0"/>
    </xf>
    <xf numFmtId="4" fontId="34" fillId="0" borderId="105" xfId="0" applyNumberFormat="1" applyFont="1" applyFill="1" applyBorder="1" applyAlignment="1" applyProtection="1">
      <alignment vertical="center" wrapText="1"/>
      <protection locked="0"/>
    </xf>
    <xf numFmtId="4" fontId="38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09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4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3" xfId="0" applyNumberFormat="1" applyFont="1" applyFill="1" applyBorder="1" applyAlignment="1" applyProtection="1">
      <alignment vertical="center" wrapText="1"/>
      <protection locked="0"/>
    </xf>
    <xf numFmtId="4" fontId="38" fillId="0" borderId="47" xfId="0" applyNumberFormat="1" applyFont="1" applyFill="1" applyBorder="1" applyAlignment="1" applyProtection="1">
      <alignment vertical="center" wrapText="1"/>
      <protection locked="0"/>
    </xf>
    <xf numFmtId="4" fontId="44" fillId="0" borderId="47" xfId="0" applyNumberFormat="1" applyFont="1" applyFill="1" applyBorder="1" applyAlignment="1" applyProtection="1">
      <alignment vertical="center" wrapText="1"/>
      <protection locked="0"/>
    </xf>
    <xf numFmtId="4" fontId="23" fillId="2" borderId="44" xfId="0" applyNumberFormat="1" applyFont="1" applyFill="1" applyBorder="1" applyAlignment="1">
      <alignment horizontal="left" vertical="center" wrapText="1"/>
    </xf>
    <xf numFmtId="4" fontId="34" fillId="2" borderId="90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29" fillId="0" borderId="0" xfId="0" applyNumberFormat="1" applyFont="1" applyAlignment="1">
      <alignment horizontal="left" vertical="center"/>
    </xf>
    <xf numFmtId="4" fontId="45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5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left" vertical="center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4" fillId="0" borderId="47" xfId="0" applyNumberFormat="1" applyFont="1" applyFill="1" applyBorder="1" applyAlignment="1" applyProtection="1">
      <alignment horizontal="right" vertical="center" wrapText="1"/>
    </xf>
    <xf numFmtId="4" fontId="35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11" xfId="0" applyFont="1" applyFill="1" applyBorder="1" applyAlignment="1">
      <alignment horizontal="center" wrapText="1"/>
    </xf>
    <xf numFmtId="0" fontId="11" fillId="3" borderId="112" xfId="0" applyFont="1" applyFill="1" applyBorder="1" applyAlignment="1">
      <alignment horizontal="center" wrapText="1"/>
    </xf>
    <xf numFmtId="0" fontId="11" fillId="3" borderId="75" xfId="0" applyFont="1" applyFill="1" applyBorder="1" applyAlignment="1">
      <alignment horizontal="center" wrapText="1"/>
    </xf>
    <xf numFmtId="0" fontId="11" fillId="3" borderId="71" xfId="0" applyFont="1" applyFill="1" applyBorder="1" applyAlignment="1">
      <alignment horizontal="center" wrapText="1"/>
    </xf>
    <xf numFmtId="0" fontId="11" fillId="3" borderId="77" xfId="0" applyFont="1" applyFill="1" applyBorder="1" applyAlignment="1">
      <alignment horizontal="center" wrapText="1"/>
    </xf>
    <xf numFmtId="0" fontId="15" fillId="0" borderId="76" xfId="0" applyFont="1" applyBorder="1" applyAlignment="1">
      <alignment wrapText="1"/>
    </xf>
    <xf numFmtId="2" fontId="15" fillId="0" borderId="7" xfId="0" applyNumberFormat="1" applyFont="1" applyFill="1" applyBorder="1" applyAlignment="1">
      <alignment wrapText="1"/>
    </xf>
    <xf numFmtId="4" fontId="22" fillId="0" borderId="7" xfId="0" applyNumberFormat="1" applyFont="1" applyFill="1" applyBorder="1" applyAlignment="1">
      <alignment vertical="center" wrapText="1"/>
    </xf>
    <xf numFmtId="4" fontId="22" fillId="0" borderId="104" xfId="0" applyNumberFormat="1" applyFont="1" applyFill="1" applyBorder="1" applyAlignment="1">
      <alignment vertical="center" wrapText="1"/>
    </xf>
    <xf numFmtId="4" fontId="23" fillId="2" borderId="70" xfId="0" applyNumberFormat="1" applyFont="1" applyFill="1" applyBorder="1" applyAlignment="1">
      <alignment vertical="center" wrapText="1"/>
    </xf>
    <xf numFmtId="4" fontId="23" fillId="2" borderId="71" xfId="0" applyNumberFormat="1" applyFont="1" applyFill="1" applyBorder="1" applyAlignment="1">
      <alignment horizontal="right" vertical="center" wrapText="1"/>
    </xf>
    <xf numFmtId="4" fontId="23" fillId="2" borderId="77" xfId="0" applyNumberFormat="1" applyFont="1" applyFill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center" vertical="center"/>
    </xf>
    <xf numFmtId="4" fontId="22" fillId="0" borderId="47" xfId="0" applyNumberFormat="1" applyFont="1" applyBorder="1" applyAlignment="1">
      <alignment horizontal="right" vertical="center"/>
    </xf>
    <xf numFmtId="4" fontId="23" fillId="5" borderId="44" xfId="0" applyNumberFormat="1" applyFont="1" applyFill="1" applyBorder="1" applyAlignment="1">
      <alignment horizontal="right" vertical="center"/>
    </xf>
    <xf numFmtId="4" fontId="34" fillId="2" borderId="3" xfId="0" applyNumberFormat="1" applyFont="1" applyFill="1" applyBorder="1" applyAlignment="1">
      <alignment horizontal="left" vertical="center"/>
    </xf>
    <xf numFmtId="4" fontId="34" fillId="2" borderId="4" xfId="0" applyNumberFormat="1" applyFont="1" applyFill="1" applyBorder="1" applyAlignment="1">
      <alignment horizontal="left" vertical="center"/>
    </xf>
    <xf numFmtId="4" fontId="34" fillId="2" borderId="5" xfId="0" applyNumberFormat="1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2" fillId="0" borderId="62" xfId="0" applyNumberFormat="1" applyFont="1" applyFill="1" applyBorder="1" applyAlignment="1">
      <alignment horizontal="right" vertical="center" wrapText="1"/>
    </xf>
    <xf numFmtId="4" fontId="22" fillId="0" borderId="45" xfId="0" applyNumberFormat="1" applyFont="1" applyFill="1" applyBorder="1" applyAlignment="1">
      <alignment horizontal="right" vertical="center" wrapText="1"/>
    </xf>
    <xf numFmtId="4" fontId="22" fillId="0" borderId="92" xfId="0" applyNumberFormat="1" applyFont="1" applyFill="1" applyBorder="1" applyAlignment="1">
      <alignment horizontal="right" vertical="center" wrapText="1"/>
    </xf>
    <xf numFmtId="4" fontId="22" fillId="0" borderId="63" xfId="0" applyNumberFormat="1" applyFont="1" applyFill="1" applyBorder="1" applyAlignment="1">
      <alignment horizontal="right" vertical="center" wrapText="1"/>
    </xf>
    <xf numFmtId="4" fontId="22" fillId="0" borderId="88" xfId="0" applyNumberFormat="1" applyFont="1" applyFill="1" applyBorder="1" applyAlignment="1">
      <alignment horizontal="right" vertical="center" wrapText="1"/>
    </xf>
    <xf numFmtId="4" fontId="22" fillId="0" borderId="87" xfId="0" applyNumberFormat="1" applyFont="1" applyFill="1" applyBorder="1" applyAlignment="1">
      <alignment horizontal="right" vertical="center" wrapText="1"/>
    </xf>
    <xf numFmtId="4" fontId="22" fillId="0" borderId="107" xfId="0" applyNumberFormat="1" applyFont="1" applyFill="1" applyBorder="1" applyAlignment="1">
      <alignment horizontal="right" vertical="center" wrapText="1"/>
    </xf>
    <xf numFmtId="4" fontId="22" fillId="0" borderId="51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Alignment="1" applyProtection="1">
      <alignment horizontal="left"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34" fillId="2" borderId="3" xfId="0" applyNumberFormat="1" applyFont="1" applyFill="1" applyBorder="1" applyAlignment="1" applyProtection="1">
      <alignment horizontal="center" vertical="center"/>
      <protection locked="0"/>
    </xf>
    <xf numFmtId="4" fontId="2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/>
    </xf>
    <xf numFmtId="4" fontId="44" fillId="0" borderId="45" xfId="0" applyNumberFormat="1" applyFont="1" applyFill="1" applyBorder="1" applyAlignment="1" applyProtection="1">
      <alignment vertical="center"/>
      <protection locked="0"/>
    </xf>
    <xf numFmtId="4" fontId="35" fillId="0" borderId="45" xfId="0" applyNumberFormat="1" applyFont="1" applyBorder="1" applyAlignment="1" applyProtection="1">
      <alignment vertical="center"/>
      <protection locked="0"/>
    </xf>
    <xf numFmtId="4" fontId="44" fillId="0" borderId="47" xfId="0" applyNumberFormat="1" applyFont="1" applyFill="1" applyBorder="1" applyAlignment="1" applyProtection="1">
      <alignment vertical="center"/>
      <protection locked="0"/>
    </xf>
    <xf numFmtId="4" fontId="35" fillId="0" borderId="47" xfId="0" applyNumberFormat="1" applyFont="1" applyBorder="1" applyAlignment="1" applyProtection="1">
      <alignment vertical="center"/>
      <protection locked="0"/>
    </xf>
    <xf numFmtId="4" fontId="35" fillId="0" borderId="48" xfId="0" applyNumberFormat="1" applyFont="1" applyBorder="1" applyAlignment="1" applyProtection="1">
      <alignment vertical="center"/>
      <protection locked="0"/>
    </xf>
    <xf numFmtId="4" fontId="44" fillId="0" borderId="51" xfId="0" applyNumberFormat="1" applyFont="1" applyFill="1" applyBorder="1" applyAlignment="1" applyProtection="1">
      <alignment vertical="center"/>
      <protection locked="0"/>
    </xf>
    <xf numFmtId="4" fontId="35" fillId="0" borderId="51" xfId="0" applyNumberFormat="1" applyFont="1" applyBorder="1" applyAlignment="1" applyProtection="1">
      <alignment vertical="center"/>
      <protection locked="0"/>
    </xf>
    <xf numFmtId="4" fontId="35" fillId="0" borderId="52" xfId="0" applyNumberFormat="1" applyFont="1" applyBorder="1" applyAlignment="1" applyProtection="1">
      <alignment vertical="center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5" fillId="0" borderId="67" xfId="0" applyNumberFormat="1" applyFont="1" applyBorder="1" applyAlignment="1" applyProtection="1">
      <alignment vertical="center"/>
      <protection locked="0"/>
    </xf>
    <xf numFmtId="4" fontId="44" fillId="0" borderId="96" xfId="0" applyNumberFormat="1" applyFont="1" applyFill="1" applyBorder="1" applyAlignment="1" applyProtection="1">
      <alignment vertical="center"/>
      <protection locked="0"/>
    </xf>
    <xf numFmtId="4" fontId="44" fillId="0" borderId="101" xfId="0" applyNumberFormat="1" applyFont="1" applyFill="1" applyBorder="1" applyAlignment="1" applyProtection="1">
      <alignment vertical="center"/>
      <protection locked="0"/>
    </xf>
    <xf numFmtId="4" fontId="44" fillId="0" borderId="97" xfId="0" applyNumberFormat="1" applyFont="1" applyFill="1" applyBorder="1" applyAlignment="1" applyProtection="1">
      <alignment vertical="center"/>
      <protection locked="0"/>
    </xf>
    <xf numFmtId="4" fontId="44" fillId="0" borderId="29" xfId="0" applyNumberFormat="1" applyFont="1" applyFill="1" applyBorder="1" applyAlignment="1" applyProtection="1">
      <alignment vertical="center"/>
      <protection locked="0"/>
    </xf>
    <xf numFmtId="4" fontId="35" fillId="0" borderId="31" xfId="0" applyNumberFormat="1" applyFont="1" applyBorder="1" applyAlignment="1" applyProtection="1">
      <alignment vertical="center"/>
      <protection locked="0"/>
    </xf>
    <xf numFmtId="4" fontId="29" fillId="0" borderId="0" xfId="0" applyNumberFormat="1" applyFont="1" applyAlignment="1">
      <alignment horizontal="left" vertical="center" wrapText="1"/>
    </xf>
    <xf numFmtId="4" fontId="8" fillId="0" borderId="69" xfId="0" applyNumberFormat="1" applyFont="1" applyFill="1" applyBorder="1" applyAlignment="1">
      <alignment vertical="center"/>
    </xf>
    <xf numFmtId="4" fontId="49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49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8" fillId="0" borderId="44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30" fillId="0" borderId="63" xfId="0" applyNumberFormat="1" applyFont="1" applyBorder="1" applyAlignment="1" applyProtection="1">
      <alignment vertical="center"/>
      <protection locked="0"/>
    </xf>
    <xf numFmtId="4" fontId="30" fillId="0" borderId="67" xfId="0" applyNumberFormat="1" applyFont="1" applyBorder="1" applyAlignment="1" applyProtection="1">
      <alignment vertical="center"/>
      <protection locked="0"/>
    </xf>
    <xf numFmtId="4" fontId="30" fillId="0" borderId="47" xfId="0" applyNumberFormat="1" applyFont="1" applyBorder="1" applyAlignment="1" applyProtection="1">
      <alignment vertical="center"/>
      <protection locked="0"/>
    </xf>
    <xf numFmtId="4" fontId="30" fillId="0" borderId="48" xfId="0" applyNumberFormat="1" applyFont="1" applyBorder="1" applyAlignment="1" applyProtection="1">
      <alignment vertical="center"/>
      <protection locked="0"/>
    </xf>
    <xf numFmtId="4" fontId="30" fillId="0" borderId="69" xfId="0" applyNumberFormat="1" applyFont="1" applyBorder="1" applyAlignment="1" applyProtection="1">
      <alignment vertical="center"/>
      <protection locked="0"/>
    </xf>
    <xf numFmtId="4" fontId="30" fillId="0" borderId="2" xfId="0" applyNumberFormat="1" applyFont="1" applyBorder="1" applyAlignment="1" applyProtection="1">
      <alignment vertical="center"/>
      <protection locked="0"/>
    </xf>
    <xf numFmtId="4" fontId="48" fillId="0" borderId="44" xfId="0" applyNumberFormat="1" applyFont="1" applyBorder="1" applyAlignment="1" applyProtection="1">
      <alignment vertical="center"/>
      <protection locked="0"/>
    </xf>
    <xf numFmtId="4" fontId="48" fillId="0" borderId="5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48" fillId="0" borderId="31" xfId="0" applyNumberFormat="1" applyFont="1" applyBorder="1" applyAlignment="1" applyProtection="1">
      <alignment vertical="center"/>
      <protection locked="0"/>
    </xf>
    <xf numFmtId="4" fontId="48" fillId="0" borderId="30" xfId="0" applyNumberFormat="1" applyFont="1" applyBorder="1" applyAlignment="1" applyProtection="1">
      <alignment vertical="center"/>
      <protection locked="0"/>
    </xf>
    <xf numFmtId="4" fontId="30" fillId="0" borderId="63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46" fillId="0" borderId="47" xfId="0" applyNumberFormat="1" applyFont="1" applyBorder="1" applyAlignment="1" applyProtection="1">
      <alignment vertical="center"/>
      <protection locked="0"/>
    </xf>
    <xf numFmtId="4" fontId="46" fillId="0" borderId="48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0" fillId="0" borderId="47" xfId="0" applyNumberFormat="1" applyFont="1" applyFill="1" applyBorder="1" applyAlignment="1" applyProtection="1">
      <alignment vertical="center"/>
    </xf>
    <xf numFmtId="4" fontId="30" fillId="0" borderId="47" xfId="0" applyNumberFormat="1" applyFont="1" applyFill="1" applyBorder="1" applyAlignment="1" applyProtection="1">
      <alignment vertical="center"/>
      <protection locked="0"/>
    </xf>
    <xf numFmtId="4" fontId="30" fillId="0" borderId="48" xfId="0" applyNumberFormat="1" applyFont="1" applyFill="1" applyBorder="1" applyAlignment="1" applyProtection="1">
      <alignment vertical="center"/>
      <protection locked="0"/>
    </xf>
    <xf numFmtId="4" fontId="48" fillId="2" borderId="44" xfId="0" applyNumberFormat="1" applyFont="1" applyFill="1" applyBorder="1" applyAlignment="1" applyProtection="1">
      <alignment vertical="center"/>
    </xf>
    <xf numFmtId="4" fontId="35" fillId="0" borderId="47" xfId="0" applyNumberFormat="1" applyFont="1" applyBorder="1" applyAlignment="1" applyProtection="1">
      <alignment vertical="center" wrapText="1"/>
      <protection locked="0"/>
    </xf>
    <xf numFmtId="4" fontId="35" fillId="0" borderId="87" xfId="0" applyNumberFormat="1" applyFont="1" applyBorder="1" applyAlignment="1" applyProtection="1">
      <alignment vertical="center"/>
      <protection locked="0"/>
    </xf>
    <xf numFmtId="4" fontId="35" fillId="0" borderId="89" xfId="0" applyNumberFormat="1" applyFont="1" applyBorder="1" applyAlignment="1" applyProtection="1">
      <alignment vertical="center"/>
      <protection locked="0"/>
    </xf>
    <xf numFmtId="4" fontId="29" fillId="5" borderId="44" xfId="0" applyNumberFormat="1" applyFont="1" applyFill="1" applyBorder="1" applyAlignment="1" applyProtection="1">
      <alignment vertical="center"/>
    </xf>
    <xf numFmtId="4" fontId="35" fillId="0" borderId="44" xfId="0" applyNumberFormat="1" applyFont="1" applyBorder="1" applyAlignment="1" applyProtection="1">
      <alignment vertical="center"/>
      <protection locked="0"/>
    </xf>
    <xf numFmtId="4" fontId="38" fillId="0" borderId="45" xfId="0" applyNumberFormat="1" applyFont="1" applyBorder="1" applyAlignment="1" applyProtection="1">
      <alignment vertical="center"/>
      <protection locked="0"/>
    </xf>
    <xf numFmtId="4" fontId="38" fillId="0" borderId="46" xfId="0" applyNumberFormat="1" applyFont="1" applyBorder="1" applyAlignment="1" applyProtection="1">
      <alignment vertical="center"/>
      <protection locked="0"/>
    </xf>
    <xf numFmtId="4" fontId="38" fillId="0" borderId="47" xfId="0" applyNumberFormat="1" applyFont="1" applyBorder="1" applyAlignment="1" applyProtection="1">
      <alignment vertical="center"/>
      <protection locked="0"/>
    </xf>
    <xf numFmtId="4" fontId="38" fillId="0" borderId="48" xfId="0" applyNumberFormat="1" applyFont="1" applyBorder="1" applyAlignment="1" applyProtection="1">
      <alignment vertical="center"/>
      <protection locked="0"/>
    </xf>
    <xf numFmtId="4" fontId="38" fillId="0" borderId="51" xfId="0" applyNumberFormat="1" applyFont="1" applyBorder="1" applyAlignment="1" applyProtection="1">
      <alignment vertical="center"/>
      <protection locked="0"/>
    </xf>
    <xf numFmtId="4" fontId="38" fillId="0" borderId="52" xfId="0" applyNumberFormat="1" applyFont="1" applyBorder="1" applyAlignment="1" applyProtection="1">
      <alignment vertical="center"/>
      <protection locked="0"/>
    </xf>
    <xf numFmtId="4" fontId="35" fillId="0" borderId="5" xfId="0" applyNumberFormat="1" applyFont="1" applyBorder="1" applyAlignment="1" applyProtection="1">
      <alignment vertical="center"/>
      <protection locked="0"/>
    </xf>
    <xf numFmtId="4" fontId="35" fillId="0" borderId="44" xfId="0" applyNumberFormat="1" applyFont="1" applyFill="1" applyBorder="1" applyAlignment="1" applyProtection="1">
      <alignment vertical="center"/>
    </xf>
    <xf numFmtId="4" fontId="38" fillId="0" borderId="45" xfId="0" applyNumberFormat="1" applyFont="1" applyFill="1" applyBorder="1" applyAlignment="1" applyProtection="1">
      <alignment vertical="center"/>
    </xf>
    <xf numFmtId="4" fontId="38" fillId="0" borderId="47" xfId="0" applyNumberFormat="1" applyFont="1" applyFill="1" applyBorder="1" applyAlignment="1" applyProtection="1">
      <alignment vertical="center"/>
    </xf>
    <xf numFmtId="4" fontId="38" fillId="0" borderId="87" xfId="0" applyNumberFormat="1" applyFont="1" applyBorder="1" applyAlignment="1" applyProtection="1">
      <alignment vertical="center"/>
      <protection locked="0"/>
    </xf>
    <xf numFmtId="4" fontId="38" fillId="0" borderId="89" xfId="0" applyNumberFormat="1" applyFont="1" applyBorder="1" applyAlignment="1" applyProtection="1">
      <alignment vertical="center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</xf>
    <xf numFmtId="4" fontId="35" fillId="0" borderId="47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4" fontId="8" fillId="0" borderId="0" xfId="0" applyNumberFormat="1" applyFont="1" applyFill="1" applyAlignment="1">
      <alignment vertical="center"/>
    </xf>
    <xf numFmtId="4" fontId="45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5" xfId="0" applyNumberFormat="1" applyFont="1" applyFill="1" applyBorder="1" applyAlignment="1" applyProtection="1">
      <alignment vertical="center"/>
    </xf>
    <xf numFmtId="4" fontId="34" fillId="0" borderId="46" xfId="0" applyNumberFormat="1" applyFont="1" applyFill="1" applyBorder="1" applyAlignment="1" applyProtection="1">
      <alignment vertical="center"/>
    </xf>
    <xf numFmtId="4" fontId="35" fillId="0" borderId="46" xfId="0" applyNumberFormat="1" applyFont="1" applyBorder="1" applyAlignment="1" applyProtection="1">
      <alignment vertical="center"/>
      <protection locked="0"/>
    </xf>
    <xf numFmtId="0" fontId="35" fillId="0" borderId="0" xfId="0" applyNumberFormat="1" applyFont="1" applyAlignment="1">
      <alignment vertical="center"/>
    </xf>
    <xf numFmtId="4" fontId="34" fillId="5" borderId="3" xfId="0" applyNumberFormat="1" applyFont="1" applyFill="1" applyBorder="1" applyAlignment="1">
      <alignment horizontal="center" vertical="center"/>
    </xf>
    <xf numFmtId="4" fontId="34" fillId="5" borderId="4" xfId="0" applyNumberFormat="1" applyFont="1" applyFill="1" applyBorder="1" applyAlignment="1">
      <alignment horizontal="center" vertical="center"/>
    </xf>
    <xf numFmtId="4" fontId="35" fillId="0" borderId="96" xfId="0" applyNumberFormat="1" applyFont="1" applyFill="1" applyBorder="1" applyAlignment="1" applyProtection="1">
      <alignment vertical="center"/>
      <protection locked="0"/>
    </xf>
    <xf numFmtId="4" fontId="35" fillId="0" borderId="84" xfId="0" applyNumberFormat="1" applyFont="1" applyFill="1" applyBorder="1" applyAlignment="1" applyProtection="1">
      <alignment vertical="center"/>
      <protection locked="0"/>
    </xf>
    <xf numFmtId="4" fontId="35" fillId="0" borderId="106" xfId="0" applyNumberFormat="1" applyFont="1" applyFill="1" applyBorder="1" applyAlignment="1" applyProtection="1">
      <alignment vertical="center"/>
      <protection locked="0"/>
    </xf>
    <xf numFmtId="4" fontId="35" fillId="0" borderId="87" xfId="0" applyNumberFormat="1" applyFont="1" applyFill="1" applyBorder="1" applyAlignment="1" applyProtection="1">
      <alignment vertical="center"/>
      <protection locked="0"/>
    </xf>
    <xf numFmtId="4" fontId="35" fillId="0" borderId="88" xfId="0" applyNumberFormat="1" applyFont="1" applyFill="1" applyBorder="1" applyAlignment="1" applyProtection="1">
      <alignment vertical="center"/>
      <protection locked="0"/>
    </xf>
    <xf numFmtId="4" fontId="35" fillId="0" borderId="75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vertical="center"/>
    </xf>
    <xf numFmtId="4" fontId="34" fillId="0" borderId="97" xfId="0" applyNumberFormat="1" applyFont="1" applyFill="1" applyBorder="1" applyAlignment="1">
      <alignment horizontal="right" vertical="center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31" fillId="5" borderId="3" xfId="0" applyNumberFormat="1" applyFont="1" applyFill="1" applyBorder="1" applyAlignment="1">
      <alignment horizontal="center" vertical="center"/>
    </xf>
    <xf numFmtId="4" fontId="31" fillId="5" borderId="44" xfId="0" applyNumberFormat="1" applyFont="1" applyFill="1" applyBorder="1" applyAlignment="1">
      <alignment horizontal="center" vertical="center"/>
    </xf>
    <xf numFmtId="4" fontId="31" fillId="5" borderId="4" xfId="0" applyNumberFormat="1" applyFont="1" applyFill="1" applyBorder="1" applyAlignment="1">
      <alignment horizontal="center" vertical="center" wrapText="1"/>
    </xf>
    <xf numFmtId="4" fontId="31" fillId="5" borderId="44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4" fontId="8" fillId="0" borderId="0" xfId="0" applyNumberFormat="1" applyFont="1" applyAlignment="1">
      <alignment vertical="center"/>
    </xf>
    <xf numFmtId="0" fontId="14" fillId="0" borderId="20" xfId="0" applyFont="1" applyFill="1" applyBorder="1"/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2" fontId="14" fillId="0" borderId="21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4" fontId="8" fillId="0" borderId="0" xfId="0" applyNumberFormat="1" applyFont="1" applyAlignment="1">
      <alignment vertical="center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15" fillId="0" borderId="51" xfId="0" applyNumberFormat="1" applyFont="1" applyBorder="1" applyAlignment="1">
      <alignment horizontal="right" vertical="center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4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4" fontId="7" fillId="0" borderId="0" xfId="3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2" fillId="2" borderId="7" xfId="4" applyFont="1" applyFill="1" applyBorder="1" applyAlignment="1">
      <alignment wrapText="1"/>
    </xf>
    <xf numFmtId="0" fontId="12" fillId="2" borderId="12" xfId="4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6" fillId="4" borderId="16" xfId="0" applyFont="1" applyFill="1" applyBorder="1"/>
    <xf numFmtId="0" fontId="16" fillId="4" borderId="19" xfId="0" applyFont="1" applyFill="1" applyBorder="1"/>
    <xf numFmtId="0" fontId="18" fillId="0" borderId="16" xfId="0" applyFont="1" applyBorder="1"/>
    <xf numFmtId="0" fontId="18" fillId="0" borderId="19" xfId="0" applyFont="1" applyBorder="1"/>
    <xf numFmtId="0" fontId="16" fillId="3" borderId="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4" borderId="16" xfId="0" applyFont="1" applyFill="1" applyBorder="1" applyAlignment="1"/>
    <xf numFmtId="0" fontId="17" fillId="4" borderId="18" xfId="0" applyFont="1" applyFill="1" applyBorder="1" applyAlignment="1"/>
    <xf numFmtId="0" fontId="0" fillId="0" borderId="19" xfId="0" applyBorder="1" applyAlignment="1"/>
    <xf numFmtId="0" fontId="16" fillId="3" borderId="16" xfId="0" applyFont="1" applyFill="1" applyBorder="1"/>
    <xf numFmtId="0" fontId="16" fillId="3" borderId="19" xfId="0" applyFont="1" applyFill="1" applyBorder="1"/>
    <xf numFmtId="0" fontId="18" fillId="0" borderId="35" xfId="0" applyFont="1" applyBorder="1"/>
    <xf numFmtId="0" fontId="18" fillId="0" borderId="36" xfId="0" applyFont="1" applyBorder="1"/>
    <xf numFmtId="0" fontId="16" fillId="4" borderId="38" xfId="0" applyFont="1" applyFill="1" applyBorder="1"/>
    <xf numFmtId="0" fontId="16" fillId="4" borderId="39" xfId="0" applyFont="1" applyFill="1" applyBorder="1"/>
    <xf numFmtId="4" fontId="19" fillId="0" borderId="40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14" fontId="26" fillId="0" borderId="0" xfId="0" applyNumberFormat="1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0" fillId="0" borderId="0" xfId="0" applyAlignment="1"/>
    <xf numFmtId="0" fontId="11" fillId="3" borderId="28" xfId="0" applyFont="1" applyFill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11" fillId="3" borderId="61" xfId="0" applyFont="1" applyFill="1" applyBorder="1" applyAlignment="1">
      <alignment horizontal="center" wrapText="1"/>
    </xf>
    <xf numFmtId="0" fontId="11" fillId="3" borderId="62" xfId="0" applyFont="1" applyFill="1" applyBorder="1" applyAlignment="1">
      <alignment horizontal="center" wrapText="1"/>
    </xf>
    <xf numFmtId="0" fontId="11" fillId="3" borderId="46" xfId="0" applyFont="1" applyFill="1" applyBorder="1" applyAlignment="1">
      <alignment horizontal="center" wrapText="1"/>
    </xf>
    <xf numFmtId="0" fontId="18" fillId="0" borderId="16" xfId="0" applyFont="1" applyFill="1" applyBorder="1"/>
    <xf numFmtId="0" fontId="18" fillId="0" borderId="19" xfId="0" applyFont="1" applyFill="1" applyBorder="1"/>
    <xf numFmtId="0" fontId="16" fillId="0" borderId="16" xfId="0" applyFont="1" applyFill="1" applyBorder="1"/>
    <xf numFmtId="0" fontId="16" fillId="0" borderId="19" xfId="0" applyFont="1" applyFill="1" applyBorder="1"/>
    <xf numFmtId="0" fontId="16" fillId="3" borderId="41" xfId="0" applyFont="1" applyFill="1" applyBorder="1"/>
    <xf numFmtId="0" fontId="16" fillId="3" borderId="42" xfId="0" applyFont="1" applyFill="1" applyBorder="1"/>
    <xf numFmtId="0" fontId="15" fillId="0" borderId="81" xfId="0" applyFont="1" applyBorder="1" applyAlignment="1">
      <alignment wrapText="1"/>
    </xf>
    <xf numFmtId="0" fontId="15" fillId="0" borderId="82" xfId="0" applyFont="1" applyBorder="1" applyAlignment="1">
      <alignment wrapText="1"/>
    </xf>
    <xf numFmtId="0" fontId="14" fillId="0" borderId="11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left" wrapText="1" indent="1"/>
    </xf>
    <xf numFmtId="0" fontId="14" fillId="0" borderId="16" xfId="0" applyFont="1" applyFill="1" applyBorder="1" applyAlignment="1">
      <alignment horizontal="left" wrapText="1" indent="1"/>
    </xf>
    <xf numFmtId="0" fontId="14" fillId="0" borderId="80" xfId="0" applyFont="1" applyFill="1" applyBorder="1" applyAlignment="1">
      <alignment horizontal="left" wrapText="1" indent="1"/>
    </xf>
    <xf numFmtId="14" fontId="28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1" fillId="3" borderId="78" xfId="0" applyFont="1" applyFill="1" applyBorder="1" applyAlignment="1">
      <alignment wrapText="1"/>
    </xf>
    <xf numFmtId="0" fontId="11" fillId="3" borderId="79" xfId="0" applyFont="1" applyFill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80" xfId="0" applyFont="1" applyBorder="1" applyAlignment="1">
      <alignment wrapText="1"/>
    </xf>
    <xf numFmtId="4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4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3" fillId="5" borderId="3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4" fontId="23" fillId="0" borderId="61" xfId="0" applyNumberFormat="1" applyFont="1" applyFill="1" applyBorder="1" applyAlignment="1">
      <alignment horizontal="left" vertical="center" wrapText="1"/>
    </xf>
    <xf numFmtId="0" fontId="0" fillId="0" borderId="46" xfId="0" applyBorder="1" applyAlignment="1">
      <alignment vertical="center"/>
    </xf>
    <xf numFmtId="4" fontId="23" fillId="5" borderId="5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4" fontId="20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4" fontId="22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7" xfId="0" applyNumberFormat="1" applyFont="1" applyFill="1" applyBorder="1" applyAlignment="1" applyProtection="1">
      <alignment horizontal="left" vertical="center" wrapText="1"/>
      <protection locked="0"/>
    </xf>
    <xf numFmtId="164" fontId="34" fillId="2" borderId="3" xfId="1" applyFont="1" applyFill="1" applyBorder="1" applyAlignment="1" applyProtection="1">
      <alignment horizontal="left" vertical="center" wrapText="1"/>
      <protection locked="0"/>
    </xf>
    <xf numFmtId="164" fontId="34" fillId="2" borderId="4" xfId="1" applyFont="1" applyFill="1" applyBorder="1" applyAlignment="1" applyProtection="1">
      <alignment horizontal="left" vertical="center" wrapText="1"/>
      <protection locked="0"/>
    </xf>
    <xf numFmtId="164" fontId="34" fillId="2" borderId="5" xfId="1" applyFont="1" applyFill="1" applyBorder="1" applyAlignment="1" applyProtection="1">
      <alignment horizontal="left" vertical="center" wrapText="1"/>
      <protection locked="0"/>
    </xf>
    <xf numFmtId="4" fontId="29" fillId="0" borderId="0" xfId="0" applyNumberFormat="1" applyFont="1" applyAlignment="1" applyProtection="1">
      <alignment horizontal="left"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94" xfId="0" applyNumberFormat="1" applyFont="1" applyFill="1" applyBorder="1" applyAlignment="1" applyProtection="1">
      <alignment horizontal="center" vertical="center"/>
      <protection locked="0"/>
    </xf>
    <xf numFmtId="4" fontId="23" fillId="2" borderId="27" xfId="0" applyNumberFormat="1" applyFont="1" applyFill="1" applyBorder="1" applyAlignment="1" applyProtection="1">
      <alignment horizontal="center" vertical="center"/>
      <protection locked="0"/>
    </xf>
    <xf numFmtId="4" fontId="23" fillId="2" borderId="95" xfId="0" applyNumberFormat="1" applyFont="1" applyFill="1" applyBorder="1" applyAlignment="1" applyProtection="1">
      <alignment horizontal="center" vertical="center"/>
      <protection locked="0"/>
    </xf>
    <xf numFmtId="4" fontId="23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2" xfId="0" applyNumberFormat="1" applyFont="1" applyFill="1" applyBorder="1" applyAlignment="1" applyProtection="1">
      <alignment horizontal="center" vertical="center"/>
      <protection locked="0"/>
    </xf>
    <xf numFmtId="4" fontId="34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9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3" xfId="0" applyNumberFormat="1" applyFont="1" applyFill="1" applyBorder="1" applyAlignment="1" applyProtection="1">
      <alignment horizontal="center" vertical="center"/>
      <protection locked="0"/>
    </xf>
    <xf numFmtId="4" fontId="34" fillId="2" borderId="4" xfId="0" applyNumberFormat="1" applyFont="1" applyFill="1" applyBorder="1" applyAlignment="1" applyProtection="1">
      <alignment horizontal="center" vertical="center"/>
      <protection locked="0"/>
    </xf>
    <xf numFmtId="4" fontId="34" fillId="2" borderId="5" xfId="0" applyNumberFormat="1" applyFont="1" applyFill="1" applyBorder="1" applyAlignment="1" applyProtection="1">
      <alignment horizontal="center" vertical="center"/>
      <protection locked="0"/>
    </xf>
    <xf numFmtId="4" fontId="34" fillId="0" borderId="96" xfId="0" applyNumberFormat="1" applyFont="1" applyFill="1" applyBorder="1" applyAlignment="1" applyProtection="1">
      <alignment vertical="center" wrapText="1"/>
      <protection locked="0"/>
    </xf>
    <xf numFmtId="0" fontId="0" fillId="0" borderId="64" xfId="0" applyBorder="1" applyAlignment="1">
      <alignment vertical="center"/>
    </xf>
    <xf numFmtId="4" fontId="34" fillId="0" borderId="101" xfId="0" applyNumberFormat="1" applyFont="1" applyFill="1" applyBorder="1" applyAlignment="1" applyProtection="1">
      <alignment vertical="center" wrapText="1"/>
      <protection locked="0"/>
    </xf>
    <xf numFmtId="0" fontId="0" fillId="0" borderId="102" xfId="0" applyBorder="1" applyAlignment="1">
      <alignment vertical="center"/>
    </xf>
    <xf numFmtId="4" fontId="34" fillId="2" borderId="61" xfId="0" applyNumberFormat="1" applyFont="1" applyFill="1" applyBorder="1" applyAlignment="1" applyProtection="1">
      <alignment vertical="center" wrapText="1"/>
      <protection locked="0"/>
    </xf>
    <xf numFmtId="0" fontId="0" fillId="2" borderId="98" xfId="0" applyFill="1" applyBorder="1" applyAlignment="1">
      <alignment vertical="center"/>
    </xf>
    <xf numFmtId="4" fontId="38" fillId="0" borderId="9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4" xfId="0" applyFont="1" applyFill="1" applyBorder="1" applyAlignment="1">
      <alignment vertical="center"/>
    </xf>
    <xf numFmtId="4" fontId="23" fillId="0" borderId="61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23" fillId="0" borderId="96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>
      <alignment horizontal="left" vertical="center"/>
    </xf>
    <xf numFmtId="4" fontId="38" fillId="0" borderId="96" xfId="0" applyNumberFormat="1" applyFont="1" applyFill="1" applyBorder="1" applyAlignment="1">
      <alignment horizontal="left" vertical="center" wrapText="1"/>
    </xf>
    <xf numFmtId="4" fontId="34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105" xfId="0" applyBorder="1" applyAlignment="1">
      <alignment vertical="center"/>
    </xf>
    <xf numFmtId="4" fontId="29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34" fillId="5" borderId="5" xfId="0" applyNumberFormat="1" applyFont="1" applyFill="1" applyBorder="1" applyAlignment="1" applyProtection="1">
      <alignment vertical="center" wrapText="1"/>
      <protection locked="0"/>
    </xf>
    <xf numFmtId="4" fontId="35" fillId="0" borderId="61" xfId="0" applyNumberFormat="1" applyFont="1" applyBorder="1" applyAlignment="1" applyProtection="1">
      <alignment vertical="center" wrapText="1"/>
      <protection locked="0"/>
    </xf>
    <xf numFmtId="4" fontId="35" fillId="0" borderId="46" xfId="0" applyNumberFormat="1" applyFont="1" applyBorder="1" applyAlignment="1" applyProtection="1">
      <alignment vertical="center" wrapText="1"/>
      <protection locked="0"/>
    </xf>
    <xf numFmtId="4" fontId="35" fillId="0" borderId="96" xfId="0" applyNumberFormat="1" applyFont="1" applyBorder="1" applyAlignment="1" applyProtection="1">
      <alignment vertical="center" wrapText="1"/>
      <protection locked="0"/>
    </xf>
    <xf numFmtId="4" fontId="35" fillId="0" borderId="48" xfId="0" applyNumberFormat="1" applyFont="1" applyBorder="1" applyAlignment="1" applyProtection="1">
      <alignment vertical="center" wrapText="1"/>
      <protection locked="0"/>
    </xf>
    <xf numFmtId="4" fontId="38" fillId="0" borderId="101" xfId="0" applyNumberFormat="1" applyFont="1" applyFill="1" applyBorder="1" applyAlignment="1" applyProtection="1">
      <alignment vertical="center" wrapText="1"/>
      <protection locked="0"/>
    </xf>
    <xf numFmtId="0" fontId="1" fillId="0" borderId="102" xfId="0" applyFont="1" applyFill="1" applyBorder="1" applyAlignment="1">
      <alignment vertical="center"/>
    </xf>
    <xf numFmtId="4" fontId="35" fillId="0" borderId="101" xfId="0" applyNumberFormat="1" applyFont="1" applyBorder="1" applyAlignment="1" applyProtection="1">
      <alignment vertical="center" wrapText="1"/>
      <protection locked="0"/>
    </xf>
    <xf numFmtId="4" fontId="35" fillId="0" borderId="52" xfId="0" applyNumberFormat="1" applyFont="1" applyBorder="1" applyAlignment="1" applyProtection="1">
      <alignment vertical="center" wrapText="1"/>
      <protection locked="0"/>
    </xf>
    <xf numFmtId="4" fontId="34" fillId="5" borderId="3" xfId="0" applyNumberFormat="1" applyFont="1" applyFill="1" applyBorder="1" applyAlignment="1">
      <alignment horizontal="center" vertical="center" wrapText="1"/>
    </xf>
    <xf numFmtId="4" fontId="34" fillId="5" borderId="5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4" fillId="0" borderId="61" xfId="0" applyNumberFormat="1" applyFont="1" applyBorder="1" applyAlignment="1" applyProtection="1">
      <alignment horizontal="justify" vertical="center"/>
      <protection locked="0"/>
    </xf>
    <xf numFmtId="4" fontId="34" fillId="0" borderId="46" xfId="0" applyNumberFormat="1" applyFont="1" applyBorder="1" applyAlignment="1" applyProtection="1">
      <alignment horizontal="justify" vertical="center"/>
      <protection locked="0"/>
    </xf>
    <xf numFmtId="4" fontId="34" fillId="0" borderId="96" xfId="0" applyNumberFormat="1" applyFont="1" applyBorder="1" applyAlignment="1" applyProtection="1">
      <alignment horizontal="justify" vertical="center"/>
      <protection locked="0"/>
    </xf>
    <xf numFmtId="4" fontId="34" fillId="0" borderId="48" xfId="0" applyNumberFormat="1" applyFont="1" applyBorder="1" applyAlignment="1" applyProtection="1">
      <alignment horizontal="justify" vertical="center"/>
      <protection locked="0"/>
    </xf>
    <xf numFmtId="4" fontId="35" fillId="0" borderId="61" xfId="0" applyNumberFormat="1" applyFont="1" applyFill="1" applyBorder="1" applyAlignment="1">
      <alignment horizontal="left" vertical="center" wrapText="1"/>
    </xf>
    <xf numFmtId="4" fontId="35" fillId="0" borderId="46" xfId="0" applyNumberFormat="1" applyFont="1" applyFill="1" applyBorder="1" applyAlignment="1">
      <alignment horizontal="left" vertical="center" wrapText="1"/>
    </xf>
    <xf numFmtId="4" fontId="35" fillId="0" borderId="101" xfId="0" applyNumberFormat="1" applyFont="1" applyFill="1" applyBorder="1" applyAlignment="1">
      <alignment horizontal="left" vertical="center" wrapText="1"/>
    </xf>
    <xf numFmtId="4" fontId="35" fillId="0" borderId="52" xfId="0" applyNumberFormat="1" applyFont="1" applyFill="1" applyBorder="1" applyAlignment="1">
      <alignment horizontal="left" vertical="center" wrapText="1"/>
    </xf>
    <xf numFmtId="4" fontId="34" fillId="2" borderId="3" xfId="0" applyNumberFormat="1" applyFont="1" applyFill="1" applyBorder="1" applyAlignment="1">
      <alignment horizontal="left" vertical="center" wrapText="1"/>
    </xf>
    <xf numFmtId="4" fontId="34" fillId="5" borderId="5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4" fontId="34" fillId="0" borderId="101" xfId="0" applyNumberFormat="1" applyFont="1" applyBorder="1" applyAlignment="1" applyProtection="1">
      <alignment horizontal="justify" vertical="center"/>
      <protection locked="0"/>
    </xf>
    <xf numFmtId="4" fontId="34" fillId="0" borderId="52" xfId="0" applyNumberFormat="1" applyFont="1" applyBorder="1" applyAlignment="1" applyProtection="1">
      <alignment horizontal="justify" vertical="center"/>
      <protection locked="0"/>
    </xf>
    <xf numFmtId="4" fontId="34" fillId="5" borderId="3" xfId="0" applyNumberFormat="1" applyFont="1" applyFill="1" applyBorder="1" applyAlignment="1" applyProtection="1">
      <alignment horizontal="justify" vertical="center"/>
      <protection locked="0"/>
    </xf>
    <xf numFmtId="4" fontId="34" fillId="5" borderId="5" xfId="0" applyNumberFormat="1" applyFont="1" applyFill="1" applyBorder="1" applyAlignment="1" applyProtection="1">
      <alignment horizontal="justify" vertical="center"/>
      <protection locked="0"/>
    </xf>
    <xf numFmtId="4" fontId="23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Border="1" applyAlignment="1" applyProtection="1">
      <alignment horizontal="justify" vertical="center"/>
      <protection locked="0"/>
    </xf>
    <xf numFmtId="4" fontId="38" fillId="0" borderId="48" xfId="0" applyNumberFormat="1" applyFont="1" applyBorder="1" applyAlignment="1" applyProtection="1">
      <alignment horizontal="justify" vertical="center"/>
      <protection locked="0"/>
    </xf>
    <xf numFmtId="4" fontId="34" fillId="0" borderId="106" xfId="0" applyNumberFormat="1" applyFont="1" applyBorder="1" applyAlignment="1" applyProtection="1">
      <alignment horizontal="justify" vertical="center"/>
      <protection locked="0"/>
    </xf>
    <xf numFmtId="4" fontId="34" fillId="0" borderId="89" xfId="0" applyNumberFormat="1" applyFont="1" applyBorder="1" applyAlignment="1" applyProtection="1">
      <alignment horizontal="justify" vertical="center"/>
      <protection locked="0"/>
    </xf>
    <xf numFmtId="4" fontId="34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38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8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4" fillId="2" borderId="3" xfId="0" applyNumberFormat="1" applyFont="1" applyFill="1" applyBorder="1" applyAlignment="1" applyProtection="1">
      <alignment horizontal="left" vertical="center"/>
      <protection locked="0"/>
    </xf>
    <xf numFmtId="4" fontId="34" fillId="2" borderId="5" xfId="0" applyNumberFormat="1" applyFont="1" applyFill="1" applyBorder="1" applyAlignment="1" applyProtection="1">
      <alignment horizontal="left" vertical="center"/>
      <protection locked="0"/>
    </xf>
    <xf numFmtId="4" fontId="41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35" fillId="0" borderId="96" xfId="0" applyNumberFormat="1" applyFont="1" applyBorder="1" applyAlignment="1" applyProtection="1">
      <alignment horizontal="left" vertical="center"/>
      <protection locked="0"/>
    </xf>
    <xf numFmtId="4" fontId="35" fillId="0" borderId="48" xfId="0" applyNumberFormat="1" applyFont="1" applyBorder="1" applyAlignment="1" applyProtection="1">
      <alignment horizontal="left" vertical="center"/>
      <protection locked="0"/>
    </xf>
    <xf numFmtId="4" fontId="35" fillId="0" borderId="96" xfId="0" applyNumberFormat="1" applyFont="1" applyFill="1" applyBorder="1" applyAlignment="1" applyProtection="1">
      <alignment horizontal="left" vertical="center"/>
      <protection locked="0"/>
    </xf>
    <xf numFmtId="4" fontId="35" fillId="0" borderId="48" xfId="0" applyNumberFormat="1" applyFont="1" applyFill="1" applyBorder="1" applyAlignment="1" applyProtection="1">
      <alignment horizontal="left" vertical="center"/>
      <protection locked="0"/>
    </xf>
    <xf numFmtId="4" fontId="35" fillId="0" borderId="101" xfId="0" applyNumberFormat="1" applyFont="1" applyBorder="1" applyAlignment="1" applyProtection="1">
      <alignment horizontal="left" vertical="center"/>
      <protection locked="0"/>
    </xf>
    <xf numFmtId="4" fontId="35" fillId="0" borderId="52" xfId="0" applyNumberFormat="1" applyFont="1" applyBorder="1" applyAlignment="1" applyProtection="1">
      <alignment horizontal="left" vertical="center"/>
      <protection locked="0"/>
    </xf>
    <xf numFmtId="4" fontId="22" fillId="0" borderId="96" xfId="0" applyNumberFormat="1" applyFont="1" applyFill="1" applyBorder="1" applyAlignment="1" applyProtection="1">
      <alignment horizontal="left" vertical="center"/>
      <protection locked="0"/>
    </xf>
    <xf numFmtId="4" fontId="22" fillId="0" borderId="48" xfId="0" applyNumberFormat="1" applyFont="1" applyFill="1" applyBorder="1" applyAlignment="1" applyProtection="1">
      <alignment horizontal="left" vertical="center"/>
      <protection locked="0"/>
    </xf>
    <xf numFmtId="4" fontId="35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23" fillId="5" borderId="3" xfId="0" applyNumberFormat="1" applyFont="1" applyFill="1" applyBorder="1" applyAlignment="1" applyProtection="1">
      <alignment vertical="center"/>
      <protection locked="0"/>
    </xf>
    <xf numFmtId="4" fontId="23" fillId="5" borderId="5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Alignment="1" applyProtection="1">
      <alignment horizontal="left" vertical="center"/>
      <protection locked="0"/>
    </xf>
    <xf numFmtId="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4" fillId="0" borderId="46" xfId="0" applyNumberFormat="1" applyFont="1" applyFill="1" applyBorder="1" applyAlignment="1" applyProtection="1">
      <alignment vertical="center"/>
      <protection locked="0"/>
    </xf>
    <xf numFmtId="4" fontId="38" fillId="0" borderId="48" xfId="0" applyNumberFormat="1" applyFont="1" applyFill="1" applyBorder="1" applyAlignment="1" applyProtection="1">
      <alignment vertical="center" wrapText="1"/>
      <protection locked="0"/>
    </xf>
    <xf numFmtId="4" fontId="34" fillId="0" borderId="96" xfId="0" applyNumberFormat="1" applyFont="1" applyFill="1" applyBorder="1" applyAlignment="1" applyProtection="1">
      <alignment vertical="center"/>
      <protection locked="0"/>
    </xf>
    <xf numFmtId="4" fontId="34" fillId="0" borderId="48" xfId="0" applyNumberFormat="1" applyFont="1" applyFill="1" applyBorder="1" applyAlignment="1" applyProtection="1">
      <alignment vertical="center"/>
      <protection locked="0"/>
    </xf>
    <xf numFmtId="4" fontId="38" fillId="0" borderId="96" xfId="0" applyNumberFormat="1" applyFont="1" applyFill="1" applyBorder="1" applyAlignment="1" applyProtection="1">
      <alignment horizontal="left" vertical="center"/>
      <protection locked="0"/>
    </xf>
    <xf numFmtId="4" fontId="38" fillId="0" borderId="48" xfId="0" applyNumberFormat="1" applyFont="1" applyFill="1" applyBorder="1" applyAlignment="1" applyProtection="1">
      <alignment horizontal="left" vertical="center"/>
      <protection locked="0"/>
    </xf>
    <xf numFmtId="4" fontId="38" fillId="0" borderId="101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96" xfId="0" applyNumberFormat="1" applyFont="1" applyFill="1" applyBorder="1" applyAlignment="1" applyProtection="1">
      <alignment vertical="center"/>
      <protection locked="0"/>
    </xf>
    <xf numFmtId="4" fontId="38" fillId="0" borderId="48" xfId="0" applyNumberFormat="1" applyFont="1" applyFill="1" applyBorder="1" applyAlignment="1" applyProtection="1">
      <alignment vertical="center"/>
      <protection locked="0"/>
    </xf>
    <xf numFmtId="4" fontId="35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/>
    <xf numFmtId="4" fontId="20" fillId="0" borderId="0" xfId="0" applyNumberFormat="1" applyFont="1" applyFill="1" applyAlignment="1" applyProtection="1">
      <alignment horizontal="left" vertical="center" wrapText="1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4" fontId="23" fillId="5" borderId="3" xfId="0" applyNumberFormat="1" applyFont="1" applyFill="1" applyBorder="1" applyAlignment="1">
      <alignment horizontal="left" vertical="center"/>
    </xf>
    <xf numFmtId="4" fontId="23" fillId="5" borderId="5" xfId="0" applyNumberFormat="1" applyFont="1" applyFill="1" applyBorder="1" applyAlignment="1">
      <alignment horizontal="left" vertical="center"/>
    </xf>
    <xf numFmtId="4" fontId="35" fillId="0" borderId="96" xfId="0" applyNumberFormat="1" applyFont="1" applyBorder="1" applyAlignment="1" applyProtection="1">
      <alignment horizontal="justify" vertical="center"/>
      <protection locked="0"/>
    </xf>
    <xf numFmtId="4" fontId="35" fillId="0" borderId="48" xfId="0" applyNumberFormat="1" applyFont="1" applyBorder="1" applyAlignment="1" applyProtection="1">
      <alignment horizontal="justify" vertical="center"/>
      <protection locked="0"/>
    </xf>
    <xf numFmtId="0" fontId="0" fillId="0" borderId="0" xfId="0" applyFont="1" applyFill="1" applyAlignment="1">
      <alignment horizontal="left" vertical="center"/>
    </xf>
    <xf numFmtId="4" fontId="30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0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0" fillId="0" borderId="96" xfId="0" applyNumberFormat="1" applyFont="1" applyBorder="1" applyAlignment="1" applyProtection="1">
      <alignment horizontal="left" vertical="center" wrapText="1"/>
      <protection locked="0"/>
    </xf>
    <xf numFmtId="4" fontId="30" fillId="0" borderId="4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" fontId="45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Border="1" applyAlignment="1" applyProtection="1">
      <alignment horizontal="left" vertical="center" wrapText="1"/>
      <protection locked="0"/>
    </xf>
    <xf numFmtId="4" fontId="34" fillId="0" borderId="46" xfId="0" applyNumberFormat="1" applyFont="1" applyBorder="1" applyAlignment="1" applyProtection="1">
      <alignment horizontal="left" vertical="center" wrapText="1"/>
      <protection locked="0"/>
    </xf>
    <xf numFmtId="4" fontId="34" fillId="0" borderId="96" xfId="0" applyNumberFormat="1" applyFont="1" applyBorder="1" applyAlignment="1" applyProtection="1">
      <alignment horizontal="left" vertical="center" wrapText="1"/>
      <protection locked="0"/>
    </xf>
    <xf numFmtId="4" fontId="34" fillId="0" borderId="48" xfId="0" applyNumberFormat="1" applyFont="1" applyBorder="1" applyAlignment="1" applyProtection="1">
      <alignment horizontal="left" vertical="center" wrapText="1"/>
      <protection locked="0"/>
    </xf>
    <xf numFmtId="4" fontId="34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20" fillId="6" borderId="110" xfId="0" applyNumberFormat="1" applyFont="1" applyFill="1" applyBorder="1" applyAlignment="1">
      <alignment horizontal="left" vertical="center" wrapText="1"/>
    </xf>
    <xf numFmtId="0" fontId="25" fillId="6" borderId="110" xfId="0" applyFont="1" applyFill="1" applyBorder="1" applyAlignment="1">
      <alignment horizontal="left" vertical="center" wrapText="1"/>
    </xf>
    <xf numFmtId="0" fontId="0" fillId="6" borderId="110" xfId="0" applyFill="1" applyBorder="1" applyAlignment="1"/>
    <xf numFmtId="4" fontId="23" fillId="0" borderId="61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4" fontId="22" fillId="0" borderId="96" xfId="0" applyNumberFormat="1" applyFont="1" applyFill="1" applyBorder="1" applyAlignment="1">
      <alignment horizontal="left" vertical="center" wrapText="1"/>
    </xf>
    <xf numFmtId="4" fontId="22" fillId="0" borderId="48" xfId="0" applyNumberFormat="1" applyFont="1" applyFill="1" applyBorder="1" applyAlignment="1">
      <alignment horizontal="left" vertical="center" wrapText="1"/>
    </xf>
    <xf numFmtId="4" fontId="22" fillId="0" borderId="101" xfId="0" applyNumberFormat="1" applyFont="1" applyBorder="1" applyAlignment="1">
      <alignment vertical="center" wrapText="1"/>
    </xf>
    <xf numFmtId="4" fontId="22" fillId="0" borderId="52" xfId="0" applyNumberFormat="1" applyFont="1" applyBorder="1" applyAlignment="1">
      <alignment vertical="center" wrapText="1"/>
    </xf>
    <xf numFmtId="4" fontId="23" fillId="5" borderId="3" xfId="0" applyNumberFormat="1" applyFont="1" applyFill="1" applyBorder="1" applyAlignment="1">
      <alignment horizontal="left" vertical="center" wrapText="1"/>
    </xf>
    <xf numFmtId="4" fontId="23" fillId="5" borderId="5" xfId="0" applyNumberFormat="1" applyFont="1" applyFill="1" applyBorder="1" applyAlignment="1">
      <alignment horizontal="left" vertical="center" wrapText="1"/>
    </xf>
    <xf numFmtId="4" fontId="34" fillId="0" borderId="101" xfId="0" applyNumberFormat="1" applyFont="1" applyBorder="1" applyAlignment="1" applyProtection="1">
      <alignment horizontal="left" vertical="center" wrapText="1"/>
      <protection locked="0"/>
    </xf>
    <xf numFmtId="4" fontId="34" fillId="0" borderId="52" xfId="0" applyNumberFormat="1" applyFont="1" applyBorder="1" applyAlignment="1" applyProtection="1">
      <alignment horizontal="left" vertical="center" wrapText="1"/>
      <protection locked="0"/>
    </xf>
    <xf numFmtId="4" fontId="31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31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104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00" xfId="0" applyFont="1" applyFill="1" applyBorder="1" applyAlignment="1">
      <alignment horizontal="center" wrapText="1"/>
    </xf>
    <xf numFmtId="4" fontId="45" fillId="5" borderId="3" xfId="0" applyNumberFormat="1" applyFont="1" applyFill="1" applyBorder="1" applyAlignment="1">
      <alignment horizontal="center" vertical="center" wrapText="1"/>
    </xf>
    <xf numFmtId="4" fontId="45" fillId="5" borderId="5" xfId="0" applyNumberFormat="1" applyFont="1" applyFill="1" applyBorder="1" applyAlignment="1">
      <alignment horizontal="center" vertical="center" wrapText="1"/>
    </xf>
    <xf numFmtId="4" fontId="22" fillId="0" borderId="61" xfId="0" applyNumberFormat="1" applyFont="1" applyFill="1" applyBorder="1" applyAlignment="1">
      <alignment vertical="center" wrapText="1"/>
    </xf>
    <xf numFmtId="4" fontId="22" fillId="0" borderId="46" xfId="0" applyNumberFormat="1" applyFont="1" applyFill="1" applyBorder="1" applyAlignment="1">
      <alignment vertical="center" wrapText="1"/>
    </xf>
    <xf numFmtId="4" fontId="22" fillId="0" borderId="96" xfId="0" applyNumberFormat="1" applyFont="1" applyFill="1" applyBorder="1" applyAlignment="1">
      <alignment vertical="center" wrapText="1"/>
    </xf>
    <xf numFmtId="4" fontId="22" fillId="0" borderId="48" xfId="0" applyNumberFormat="1" applyFont="1" applyFill="1" applyBorder="1" applyAlignment="1">
      <alignment vertical="center" wrapText="1"/>
    </xf>
    <xf numFmtId="4" fontId="22" fillId="0" borderId="106" xfId="0" applyNumberFormat="1" applyFont="1" applyFill="1" applyBorder="1" applyAlignment="1">
      <alignment vertical="center" wrapText="1"/>
    </xf>
    <xf numFmtId="4" fontId="22" fillId="0" borderId="89" xfId="0" applyNumberFormat="1" applyFont="1" applyFill="1" applyBorder="1" applyAlignment="1">
      <alignment vertical="center" wrapText="1"/>
    </xf>
    <xf numFmtId="4" fontId="47" fillId="0" borderId="97" xfId="0" applyNumberFormat="1" applyFont="1" applyFill="1" applyBorder="1" applyAlignment="1">
      <alignment vertical="center" wrapText="1"/>
    </xf>
    <xf numFmtId="4" fontId="47" fillId="0" borderId="67" xfId="0" applyNumberFormat="1" applyFont="1" applyFill="1" applyBorder="1" applyAlignment="1">
      <alignment vertical="center" wrapText="1"/>
    </xf>
    <xf numFmtId="4" fontId="47" fillId="0" borderId="101" xfId="0" applyNumberFormat="1" applyFont="1" applyFill="1" applyBorder="1" applyAlignment="1">
      <alignment vertical="center" wrapText="1"/>
    </xf>
    <xf numFmtId="4" fontId="47" fillId="0" borderId="52" xfId="0" applyNumberFormat="1" applyFont="1" applyFill="1" applyBorder="1" applyAlignment="1">
      <alignment vertical="center" wrapText="1"/>
    </xf>
    <xf numFmtId="4" fontId="34" fillId="0" borderId="3" xfId="0" applyNumberFormat="1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4" fontId="34" fillId="0" borderId="5" xfId="0" applyNumberFormat="1" applyFont="1" applyBorder="1" applyAlignment="1">
      <alignment horizontal="center" vertical="center"/>
    </xf>
    <xf numFmtId="4" fontId="35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48" fillId="2" borderId="3" xfId="0" applyNumberFormat="1" applyFont="1" applyFill="1" applyBorder="1" applyAlignment="1" applyProtection="1">
      <alignment horizontal="center" vertical="center"/>
      <protection locked="0"/>
    </xf>
    <xf numFmtId="4" fontId="48" fillId="2" borderId="4" xfId="0" applyNumberFormat="1" applyFont="1" applyFill="1" applyBorder="1" applyAlignment="1" applyProtection="1">
      <alignment horizontal="center" vertical="center"/>
      <protection locked="0"/>
    </xf>
    <xf numFmtId="4" fontId="48" fillId="2" borderId="5" xfId="0" applyNumberFormat="1" applyFont="1" applyFill="1" applyBorder="1" applyAlignment="1" applyProtection="1">
      <alignment horizontal="center" vertical="center"/>
      <protection locked="0"/>
    </xf>
    <xf numFmtId="4" fontId="49" fillId="0" borderId="3" xfId="0" applyNumberFormat="1" applyFont="1" applyFill="1" applyBorder="1" applyAlignment="1" applyProtection="1">
      <alignment vertical="center" wrapText="1"/>
      <protection locked="0"/>
    </xf>
    <xf numFmtId="4" fontId="49" fillId="0" borderId="4" xfId="0" applyNumberFormat="1" applyFont="1" applyFill="1" applyBorder="1" applyAlignment="1" applyProtection="1">
      <alignment vertical="center" wrapText="1"/>
      <protection locked="0"/>
    </xf>
    <xf numFmtId="4" fontId="49" fillId="0" borderId="5" xfId="0" applyNumberFormat="1" applyFont="1" applyFill="1" applyBorder="1" applyAlignment="1" applyProtection="1">
      <alignment vertical="center" wrapText="1"/>
      <protection locked="0"/>
    </xf>
    <xf numFmtId="4" fontId="30" fillId="0" borderId="61" xfId="0" applyNumberFormat="1" applyFont="1" applyFill="1" applyBorder="1" applyAlignment="1" applyProtection="1">
      <alignment vertical="center"/>
      <protection locked="0"/>
    </xf>
    <xf numFmtId="4" fontId="30" fillId="0" borderId="62" xfId="0" applyNumberFormat="1" applyFont="1" applyFill="1" applyBorder="1" applyAlignment="1" applyProtection="1">
      <alignment vertical="center"/>
      <protection locked="0"/>
    </xf>
    <xf numFmtId="4" fontId="30" fillId="0" borderId="46" xfId="0" applyNumberFormat="1" applyFont="1" applyFill="1" applyBorder="1" applyAlignment="1" applyProtection="1">
      <alignment vertical="center"/>
      <protection locked="0"/>
    </xf>
    <xf numFmtId="4" fontId="30" fillId="0" borderId="96" xfId="0" applyNumberFormat="1" applyFont="1" applyFill="1" applyBorder="1" applyAlignment="1" applyProtection="1">
      <alignment vertical="center"/>
      <protection locked="0"/>
    </xf>
    <xf numFmtId="4" fontId="30" fillId="0" borderId="84" xfId="0" applyNumberFormat="1" applyFont="1" applyFill="1" applyBorder="1" applyAlignment="1" applyProtection="1">
      <alignment vertical="center"/>
      <protection locked="0"/>
    </xf>
    <xf numFmtId="4" fontId="30" fillId="0" borderId="48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7" fillId="2" borderId="2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4" fontId="34" fillId="2" borderId="95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4" fontId="34" fillId="2" borderId="3" xfId="0" applyNumberFormat="1" applyFont="1" applyFill="1" applyBorder="1" applyAlignment="1">
      <alignment horizontal="center" vertical="center"/>
    </xf>
    <xf numFmtId="4" fontId="34" fillId="2" borderId="5" xfId="0" applyNumberFormat="1" applyFont="1" applyFill="1" applyBorder="1" applyAlignment="1">
      <alignment horizontal="center" vertical="center"/>
    </xf>
    <xf numFmtId="4" fontId="35" fillId="0" borderId="5" xfId="0" applyNumberFormat="1" applyFont="1" applyBorder="1" applyAlignment="1">
      <alignment horizontal="right" vertical="center"/>
    </xf>
    <xf numFmtId="4" fontId="35" fillId="0" borderId="95" xfId="0" applyNumberFormat="1" applyFont="1" applyBorder="1" applyAlignment="1">
      <alignment horizontal="right" vertical="center"/>
    </xf>
    <xf numFmtId="4" fontId="35" fillId="0" borderId="2" xfId="0" applyNumberFormat="1" applyFont="1" applyBorder="1" applyAlignment="1">
      <alignment horizontal="right" vertical="center"/>
    </xf>
    <xf numFmtId="4" fontId="49" fillId="0" borderId="3" xfId="0" applyNumberFormat="1" applyFont="1" applyBorder="1" applyAlignment="1" applyProtection="1">
      <alignment horizontal="left" vertical="center" wrapText="1"/>
      <protection locked="0"/>
    </xf>
    <xf numFmtId="4" fontId="49" fillId="0" borderId="4" xfId="0" applyNumberFormat="1" applyFont="1" applyBorder="1" applyAlignment="1" applyProtection="1">
      <alignment horizontal="left" vertical="center" wrapText="1"/>
      <protection locked="0"/>
    </xf>
    <xf numFmtId="4" fontId="49" fillId="0" borderId="5" xfId="0" applyNumberFormat="1" applyFont="1" applyBorder="1" applyAlignment="1" applyProtection="1">
      <alignment horizontal="left" vertical="center" wrapText="1"/>
      <protection locked="0"/>
    </xf>
    <xf numFmtId="4" fontId="49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indent="1"/>
      <protection locked="0"/>
    </xf>
    <xf numFmtId="4" fontId="46" fillId="0" borderId="84" xfId="0" applyNumberFormat="1" applyFont="1" applyFill="1" applyBorder="1" applyAlignment="1" applyProtection="1">
      <alignment horizontal="left" vertical="center" indent="1"/>
      <protection locked="0"/>
    </xf>
    <xf numFmtId="4" fontId="46" fillId="0" borderId="48" xfId="0" applyNumberFormat="1" applyFont="1" applyFill="1" applyBorder="1" applyAlignment="1" applyProtection="1">
      <alignment horizontal="left" vertical="center" indent="1"/>
      <protection locked="0"/>
    </xf>
    <xf numFmtId="4" fontId="47" fillId="0" borderId="96" xfId="0" applyNumberFormat="1" applyFont="1" applyFill="1" applyBorder="1" applyAlignment="1" applyProtection="1">
      <alignment vertical="center"/>
      <protection locked="0"/>
    </xf>
    <xf numFmtId="4" fontId="47" fillId="0" borderId="84" xfId="0" applyNumberFormat="1" applyFont="1" applyFill="1" applyBorder="1" applyAlignment="1" applyProtection="1">
      <alignment vertical="center"/>
      <protection locked="0"/>
    </xf>
    <xf numFmtId="4" fontId="47" fillId="0" borderId="48" xfId="0" applyNumberFormat="1" applyFont="1" applyFill="1" applyBorder="1" applyAlignment="1" applyProtection="1">
      <alignment vertical="center"/>
      <protection locked="0"/>
    </xf>
    <xf numFmtId="4" fontId="30" fillId="0" borderId="96" xfId="0" applyNumberFormat="1" applyFont="1" applyFill="1" applyBorder="1" applyAlignment="1" applyProtection="1">
      <alignment vertical="center" wrapText="1"/>
      <protection locked="0"/>
    </xf>
    <xf numFmtId="4" fontId="30" fillId="0" borderId="84" xfId="0" applyNumberFormat="1" applyFont="1" applyFill="1" applyBorder="1" applyAlignment="1" applyProtection="1">
      <alignment vertical="center" wrapText="1"/>
      <protection locked="0"/>
    </xf>
    <xf numFmtId="4" fontId="30" fillId="0" borderId="48" xfId="0" applyNumberFormat="1" applyFont="1" applyFill="1" applyBorder="1" applyAlignment="1" applyProtection="1">
      <alignment vertical="center" wrapText="1"/>
      <protection locked="0"/>
    </xf>
    <xf numFmtId="4" fontId="30" fillId="0" borderId="101" xfId="0" applyNumberFormat="1" applyFont="1" applyFill="1" applyBorder="1" applyAlignment="1" applyProtection="1">
      <alignment vertical="center" wrapText="1"/>
      <protection locked="0"/>
    </xf>
    <xf numFmtId="4" fontId="30" fillId="0" borderId="107" xfId="0" applyNumberFormat="1" applyFont="1" applyFill="1" applyBorder="1" applyAlignment="1" applyProtection="1">
      <alignment vertical="center" wrapText="1"/>
      <protection locked="0"/>
    </xf>
    <xf numFmtId="4" fontId="30" fillId="0" borderId="52" xfId="0" applyNumberFormat="1" applyFont="1" applyFill="1" applyBorder="1" applyAlignment="1" applyProtection="1">
      <alignment vertical="center" wrapText="1"/>
      <protection locked="0"/>
    </xf>
    <xf numFmtId="4" fontId="46" fillId="0" borderId="96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84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48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01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07" xfId="0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52" xfId="0" applyNumberFormat="1" applyFont="1" applyFill="1" applyBorder="1" applyAlignment="1" applyProtection="1">
      <alignment horizontal="left" vertical="center" wrapText="1" indent="1"/>
      <protection locked="0"/>
    </xf>
    <xf numFmtId="4" fontId="48" fillId="2" borderId="3" xfId="0" applyNumberFormat="1" applyFont="1" applyFill="1" applyBorder="1" applyAlignment="1" applyProtection="1">
      <alignment vertical="center"/>
      <protection locked="0"/>
    </xf>
    <xf numFmtId="4" fontId="48" fillId="2" borderId="4" xfId="0" applyNumberFormat="1" applyFont="1" applyFill="1" applyBorder="1" applyAlignment="1" applyProtection="1">
      <alignment vertical="center"/>
      <protection locked="0"/>
    </xf>
    <xf numFmtId="4" fontId="48" fillId="2" borderId="5" xfId="0" applyNumberFormat="1" applyFont="1" applyFill="1" applyBorder="1" applyAlignment="1" applyProtection="1">
      <alignment vertical="center"/>
      <protection locked="0"/>
    </xf>
    <xf numFmtId="4" fontId="31" fillId="2" borderId="6" xfId="0" applyNumberFormat="1" applyFont="1" applyFill="1" applyBorder="1" applyAlignment="1" applyProtection="1">
      <alignment horizontal="center" vertical="center"/>
      <protection locked="0"/>
    </xf>
    <xf numFmtId="4" fontId="31" fillId="2" borderId="27" xfId="0" applyNumberFormat="1" applyFont="1" applyFill="1" applyBorder="1" applyAlignment="1" applyProtection="1">
      <alignment horizontal="center" vertical="center"/>
      <protection locked="0"/>
    </xf>
    <xf numFmtId="4" fontId="45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45" fillId="5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25" fillId="2" borderId="9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35" fillId="0" borderId="96" xfId="0" applyNumberFormat="1" applyFont="1" applyBorder="1" applyAlignment="1" applyProtection="1">
      <alignment horizontal="left" vertical="center" wrapText="1"/>
      <protection locked="0"/>
    </xf>
    <xf numFmtId="4" fontId="35" fillId="0" borderId="48" xfId="0" applyNumberFormat="1" applyFont="1" applyBorder="1" applyAlignment="1" applyProtection="1">
      <alignment horizontal="lef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left" vertical="center"/>
      <protection locked="0"/>
    </xf>
    <xf numFmtId="4" fontId="35" fillId="0" borderId="52" xfId="0" applyNumberFormat="1" applyFont="1" applyFill="1" applyBorder="1" applyAlignment="1" applyProtection="1">
      <alignment horizontal="left" vertical="center"/>
      <protection locked="0"/>
    </xf>
    <xf numFmtId="4" fontId="31" fillId="5" borderId="3" xfId="0" applyNumberFormat="1" applyFont="1" applyFill="1" applyBorder="1" applyAlignment="1" applyProtection="1">
      <alignment horizontal="left" vertical="center"/>
      <protection locked="0"/>
    </xf>
    <xf numFmtId="4" fontId="31" fillId="5" borderId="5" xfId="0" applyNumberFormat="1" applyFont="1" applyFill="1" applyBorder="1" applyAlignment="1" applyProtection="1">
      <alignment horizontal="left" vertical="center"/>
      <protection locked="0"/>
    </xf>
    <xf numFmtId="4" fontId="35" fillId="0" borderId="61" xfId="0" applyNumberFormat="1" applyFont="1" applyBorder="1" applyAlignment="1" applyProtection="1">
      <alignment horizontal="left" vertical="center"/>
      <protection locked="0"/>
    </xf>
    <xf numFmtId="4" fontId="35" fillId="0" borderId="46" xfId="0" applyNumberFormat="1" applyFont="1" applyBorder="1" applyAlignment="1" applyProtection="1">
      <alignment horizontal="left" vertical="center"/>
      <protection locked="0"/>
    </xf>
    <xf numFmtId="4" fontId="23" fillId="0" borderId="95" xfId="0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 applyProtection="1">
      <alignment vertical="center"/>
      <protection locked="0"/>
    </xf>
    <xf numFmtId="4" fontId="23" fillId="0" borderId="2" xfId="0" applyNumberFormat="1" applyFont="1" applyFill="1" applyBorder="1" applyAlignment="1" applyProtection="1">
      <alignment vertical="center"/>
      <protection locked="0"/>
    </xf>
    <xf numFmtId="4" fontId="44" fillId="0" borderId="61" xfId="0" applyNumberFormat="1" applyFont="1" applyFill="1" applyBorder="1" applyAlignment="1" applyProtection="1">
      <alignment vertical="center"/>
      <protection locked="0"/>
    </xf>
    <xf numFmtId="4" fontId="44" fillId="0" borderId="62" xfId="0" applyNumberFormat="1" applyFont="1" applyFill="1" applyBorder="1" applyAlignment="1" applyProtection="1">
      <alignment vertical="center"/>
      <protection locked="0"/>
    </xf>
    <xf numFmtId="4" fontId="44" fillId="0" borderId="46" xfId="0" applyNumberFormat="1" applyFont="1" applyFill="1" applyBorder="1" applyAlignment="1" applyProtection="1">
      <alignment vertical="center"/>
      <protection locked="0"/>
    </xf>
    <xf numFmtId="4" fontId="44" fillId="0" borderId="96" xfId="0" applyNumberFormat="1" applyFont="1" applyFill="1" applyBorder="1" applyAlignment="1" applyProtection="1">
      <alignment vertical="center"/>
      <protection locked="0"/>
    </xf>
    <xf numFmtId="4" fontId="44" fillId="0" borderId="84" xfId="0" applyNumberFormat="1" applyFont="1" applyFill="1" applyBorder="1" applyAlignment="1" applyProtection="1">
      <alignment vertical="center"/>
      <protection locked="0"/>
    </xf>
    <xf numFmtId="4" fontId="44" fillId="0" borderId="48" xfId="0" applyNumberFormat="1" applyFont="1" applyFill="1" applyBorder="1" applyAlignment="1" applyProtection="1">
      <alignment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44" fillId="0" borderId="61" xfId="0" applyNumberFormat="1" applyFont="1" applyFill="1" applyBorder="1" applyAlignment="1" applyProtection="1">
      <alignment vertical="center" wrapText="1"/>
      <protection locked="0"/>
    </xf>
    <xf numFmtId="4" fontId="44" fillId="0" borderId="62" xfId="0" applyNumberFormat="1" applyFont="1" applyFill="1" applyBorder="1" applyAlignment="1" applyProtection="1">
      <alignment vertical="center" wrapText="1"/>
      <protection locked="0"/>
    </xf>
    <xf numFmtId="4" fontId="44" fillId="0" borderId="46" xfId="0" applyNumberFormat="1" applyFont="1" applyFill="1" applyBorder="1" applyAlignment="1" applyProtection="1">
      <alignment vertical="center" wrapText="1"/>
      <protection locked="0"/>
    </xf>
    <xf numFmtId="4" fontId="44" fillId="0" borderId="96" xfId="0" applyNumberFormat="1" applyFont="1" applyFill="1" applyBorder="1" applyAlignment="1" applyProtection="1">
      <alignment vertical="center" wrapText="1"/>
      <protection locked="0"/>
    </xf>
    <xf numFmtId="4" fontId="44" fillId="0" borderId="84" xfId="0" applyNumberFormat="1" applyFont="1" applyFill="1" applyBorder="1" applyAlignment="1" applyProtection="1">
      <alignment vertical="center" wrapText="1"/>
      <protection locked="0"/>
    </xf>
    <xf numFmtId="4" fontId="44" fillId="0" borderId="48" xfId="0" applyNumberFormat="1" applyFont="1" applyFill="1" applyBorder="1" applyAlignment="1" applyProtection="1">
      <alignment vertical="center" wrapText="1"/>
      <protection locked="0"/>
    </xf>
    <xf numFmtId="4" fontId="44" fillId="0" borderId="101" xfId="0" applyNumberFormat="1" applyFont="1" applyFill="1" applyBorder="1" applyAlignment="1" applyProtection="1">
      <alignment vertical="center" wrapText="1"/>
      <protection locked="0"/>
    </xf>
    <xf numFmtId="4" fontId="44" fillId="0" borderId="107" xfId="0" applyNumberFormat="1" applyFont="1" applyFill="1" applyBorder="1" applyAlignment="1" applyProtection="1">
      <alignment vertical="center" wrapText="1"/>
      <protection locked="0"/>
    </xf>
    <xf numFmtId="4" fontId="44" fillId="0" borderId="52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3" xfId="0" applyNumberFormat="1" applyFont="1" applyBorder="1" applyAlignment="1" applyProtection="1">
      <alignment horizontal="left" vertical="center" wrapText="1"/>
      <protection locked="0"/>
    </xf>
    <xf numFmtId="4" fontId="23" fillId="0" borderId="4" xfId="0" applyNumberFormat="1" applyFont="1" applyBorder="1" applyAlignment="1" applyProtection="1">
      <alignment horizontal="left" vertical="center" wrapText="1"/>
      <protection locked="0"/>
    </xf>
    <xf numFmtId="4" fontId="23" fillId="0" borderId="5" xfId="0" applyNumberFormat="1" applyFont="1" applyBorder="1" applyAlignment="1" applyProtection="1">
      <alignment horizontal="left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 wrapText="1"/>
      <protection locked="0"/>
    </xf>
    <xf numFmtId="4" fontId="34" fillId="0" borderId="62" xfId="0" applyNumberFormat="1" applyFont="1" applyFill="1" applyBorder="1" applyAlignment="1" applyProtection="1">
      <alignment vertical="center" wrapText="1"/>
      <protection locked="0"/>
    </xf>
    <xf numFmtId="4" fontId="34" fillId="0" borderId="46" xfId="0" applyNumberFormat="1" applyFont="1" applyFill="1" applyBorder="1" applyAlignment="1" applyProtection="1">
      <alignment vertical="center" wrapText="1"/>
      <protection locked="0"/>
    </xf>
    <xf numFmtId="4" fontId="34" fillId="0" borderId="84" xfId="0" applyNumberFormat="1" applyFont="1" applyFill="1" applyBorder="1" applyAlignment="1" applyProtection="1">
      <alignment vertical="center" wrapText="1"/>
      <protection locked="0"/>
    </xf>
    <xf numFmtId="4" fontId="34" fillId="0" borderId="48" xfId="0" applyNumberFormat="1" applyFont="1" applyFill="1" applyBorder="1" applyAlignment="1" applyProtection="1">
      <alignment vertical="center" wrapText="1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4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4" fontId="38" fillId="0" borderId="84" xfId="0" applyNumberFormat="1" applyFont="1" applyFill="1" applyBorder="1" applyAlignment="1" applyProtection="1">
      <alignment vertical="center" wrapText="1"/>
      <protection locked="0"/>
    </xf>
    <xf numFmtId="4" fontId="38" fillId="0" borderId="96" xfId="0" applyNumberFormat="1" applyFont="1" applyFill="1" applyBorder="1" applyAlignment="1">
      <alignment vertical="center" wrapText="1"/>
    </xf>
    <xf numFmtId="4" fontId="38" fillId="0" borderId="84" xfId="0" applyNumberFormat="1" applyFont="1" applyFill="1" applyBorder="1" applyAlignment="1">
      <alignment vertical="center" wrapText="1"/>
    </xf>
    <xf numFmtId="4" fontId="38" fillId="0" borderId="48" xfId="0" applyNumberFormat="1" applyFont="1" applyFill="1" applyBorder="1" applyAlignment="1">
      <alignment vertical="center" wrapText="1"/>
    </xf>
    <xf numFmtId="4" fontId="38" fillId="0" borderId="107" xfId="0" applyNumberFormat="1" applyFont="1" applyFill="1" applyBorder="1" applyAlignment="1" applyProtection="1">
      <alignment vertical="center" wrapText="1"/>
      <protection locked="0"/>
    </xf>
    <xf numFmtId="4" fontId="38" fillId="0" borderId="52" xfId="0" applyNumberFormat="1" applyFont="1" applyFill="1" applyBorder="1" applyAlignment="1" applyProtection="1">
      <alignment vertical="center" wrapText="1"/>
      <protection locked="0"/>
    </xf>
    <xf numFmtId="4" fontId="45" fillId="2" borderId="3" xfId="0" applyNumberFormat="1" applyFont="1" applyFill="1" applyBorder="1" applyAlignment="1" applyProtection="1">
      <alignment horizontal="center" vertical="center"/>
      <protection locked="0"/>
    </xf>
    <xf numFmtId="4" fontId="45" fillId="2" borderId="4" xfId="0" applyNumberFormat="1" applyFont="1" applyFill="1" applyBorder="1" applyAlignment="1" applyProtection="1">
      <alignment horizontal="center" vertical="center"/>
      <protection locked="0"/>
    </xf>
    <xf numFmtId="4" fontId="45" fillId="2" borderId="5" xfId="0" applyNumberFormat="1" applyFont="1" applyFill="1" applyBorder="1" applyAlignment="1" applyProtection="1">
      <alignment horizontal="center" vertical="center"/>
      <protection locked="0"/>
    </xf>
    <xf numFmtId="4" fontId="34" fillId="0" borderId="84" xfId="0" applyNumberFormat="1" applyFont="1" applyFill="1" applyBorder="1" applyAlignment="1" applyProtection="1">
      <alignment vertical="center"/>
      <protection locked="0"/>
    </xf>
    <xf numFmtId="4" fontId="51" fillId="0" borderId="97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/>
      <protection locked="0"/>
    </xf>
    <xf numFmtId="4" fontId="51" fillId="0" borderId="67" xfId="0" applyNumberFormat="1" applyFont="1" applyFill="1" applyBorder="1" applyAlignment="1" applyProtection="1">
      <alignment vertical="center"/>
      <protection locked="0"/>
    </xf>
    <xf numFmtId="4" fontId="51" fillId="0" borderId="96" xfId="0" applyNumberFormat="1" applyFont="1" applyFill="1" applyBorder="1" applyAlignment="1" applyProtection="1">
      <alignment vertical="center"/>
      <protection locked="0"/>
    </xf>
    <xf numFmtId="4" fontId="51" fillId="0" borderId="84" xfId="0" applyNumberFormat="1" applyFont="1" applyFill="1" applyBorder="1" applyAlignment="1" applyProtection="1">
      <alignment vertical="center"/>
      <protection locked="0"/>
    </xf>
    <xf numFmtId="4" fontId="51" fillId="0" borderId="48" xfId="0" applyNumberFormat="1" applyFont="1" applyFill="1" applyBorder="1" applyAlignment="1" applyProtection="1">
      <alignment vertical="center"/>
      <protection locked="0"/>
    </xf>
    <xf numFmtId="4" fontId="51" fillId="0" borderId="96" xfId="0" applyNumberFormat="1" applyFont="1" applyFill="1" applyBorder="1" applyAlignment="1" applyProtection="1">
      <alignment vertical="center" wrapText="1"/>
      <protection locked="0"/>
    </xf>
    <xf numFmtId="4" fontId="51" fillId="0" borderId="84" xfId="0" applyNumberFormat="1" applyFont="1" applyFill="1" applyBorder="1" applyAlignment="1" applyProtection="1">
      <alignment vertical="center" wrapText="1"/>
      <protection locked="0"/>
    </xf>
    <xf numFmtId="4" fontId="51" fillId="0" borderId="48" xfId="0" applyNumberFormat="1" applyFont="1" applyFill="1" applyBorder="1" applyAlignment="1" applyProtection="1">
      <alignment vertical="center" wrapText="1"/>
      <protection locked="0"/>
    </xf>
    <xf numFmtId="4" fontId="46" fillId="0" borderId="101" xfId="0" applyNumberFormat="1" applyFont="1" applyFill="1" applyBorder="1" applyAlignment="1" applyProtection="1">
      <alignment vertical="center"/>
      <protection locked="0"/>
    </xf>
    <xf numFmtId="4" fontId="46" fillId="0" borderId="107" xfId="0" applyNumberFormat="1" applyFont="1" applyFill="1" applyBorder="1" applyAlignment="1" applyProtection="1">
      <alignment vertical="center"/>
      <protection locked="0"/>
    </xf>
    <xf numFmtId="4" fontId="46" fillId="0" borderId="52" xfId="0" applyNumberFormat="1" applyFont="1" applyFill="1" applyBorder="1" applyAlignment="1" applyProtection="1">
      <alignment vertical="center"/>
      <protection locked="0"/>
    </xf>
    <xf numFmtId="4" fontId="23" fillId="0" borderId="95" xfId="0" applyNumberFormat="1" applyFont="1" applyFill="1" applyBorder="1" applyAlignment="1" applyProtection="1">
      <alignment vertical="center" wrapText="1"/>
      <protection locked="0"/>
    </xf>
    <xf numFmtId="4" fontId="23" fillId="0" borderId="1" xfId="0" applyNumberFormat="1" applyFont="1" applyFill="1" applyBorder="1" applyAlignment="1" applyProtection="1">
      <alignment vertical="center" wrapText="1"/>
      <protection locked="0"/>
    </xf>
    <xf numFmtId="4" fontId="23" fillId="0" borderId="2" xfId="0" applyNumberFormat="1" applyFont="1" applyFill="1" applyBorder="1" applyAlignment="1" applyProtection="1">
      <alignment vertical="center" wrapText="1"/>
      <protection locked="0"/>
    </xf>
    <xf numFmtId="4" fontId="49" fillId="0" borderId="3" xfId="0" applyNumberFormat="1" applyFont="1" applyFill="1" applyBorder="1" applyAlignment="1" applyProtection="1">
      <alignment vertical="center"/>
      <protection locked="0"/>
    </xf>
    <xf numFmtId="4" fontId="49" fillId="0" borderId="4" xfId="0" applyNumberFormat="1" applyFont="1" applyFill="1" applyBorder="1" applyAlignment="1" applyProtection="1">
      <alignment vertical="center"/>
      <protection locked="0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51" fillId="0" borderId="61" xfId="0" applyNumberFormat="1" applyFont="1" applyFill="1" applyBorder="1" applyAlignment="1" applyProtection="1">
      <alignment vertical="center" wrapText="1"/>
      <protection locked="0"/>
    </xf>
    <xf numFmtId="4" fontId="51" fillId="0" borderId="62" xfId="0" applyNumberFormat="1" applyFont="1" applyFill="1" applyBorder="1" applyAlignment="1" applyProtection="1">
      <alignment vertical="center" wrapText="1"/>
      <protection locked="0"/>
    </xf>
    <xf numFmtId="4" fontId="51" fillId="0" borderId="46" xfId="0" applyNumberFormat="1" applyFont="1" applyFill="1" applyBorder="1" applyAlignment="1" applyProtection="1">
      <alignment vertical="center" wrapText="1"/>
      <protection locked="0"/>
    </xf>
    <xf numFmtId="4" fontId="51" fillId="0" borderId="29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30" xfId="0" applyNumberFormat="1" applyFont="1" applyFill="1" applyBorder="1" applyAlignment="1" applyProtection="1">
      <alignment vertical="center" wrapText="1"/>
      <protection locked="0"/>
    </xf>
    <xf numFmtId="4" fontId="51" fillId="0" borderId="61" xfId="0" applyNumberFormat="1" applyFont="1" applyFill="1" applyBorder="1" applyAlignment="1" applyProtection="1">
      <alignment vertical="center"/>
      <protection locked="0"/>
    </xf>
    <xf numFmtId="4" fontId="51" fillId="0" borderId="62" xfId="0" applyNumberFormat="1" applyFont="1" applyFill="1" applyBorder="1" applyAlignment="1" applyProtection="1">
      <alignment vertical="center"/>
      <protection locked="0"/>
    </xf>
    <xf numFmtId="4" fontId="51" fillId="0" borderId="46" xfId="0" applyNumberFormat="1" applyFont="1" applyFill="1" applyBorder="1" applyAlignment="1" applyProtection="1">
      <alignment vertical="center"/>
      <protection locked="0"/>
    </xf>
    <xf numFmtId="4" fontId="44" fillId="0" borderId="97" xfId="0" applyNumberFormat="1" applyFont="1" applyFill="1" applyBorder="1" applyAlignment="1" applyProtection="1">
      <alignment vertical="center"/>
      <protection locked="0"/>
    </xf>
    <xf numFmtId="4" fontId="44" fillId="0" borderId="92" xfId="0" applyNumberFormat="1" applyFont="1" applyFill="1" applyBorder="1" applyAlignment="1" applyProtection="1">
      <alignment vertical="center"/>
      <protection locked="0"/>
    </xf>
    <xf numFmtId="4" fontId="44" fillId="0" borderId="67" xfId="0" applyNumberFormat="1" applyFont="1" applyFill="1" applyBorder="1" applyAlignment="1" applyProtection="1">
      <alignment vertical="center"/>
      <protection locked="0"/>
    </xf>
    <xf numFmtId="4" fontId="35" fillId="0" borderId="114" xfId="0" applyNumberFormat="1" applyFont="1" applyFill="1" applyBorder="1" applyAlignment="1">
      <alignment vertical="center" wrapText="1"/>
    </xf>
    <xf numFmtId="4" fontId="35" fillId="0" borderId="46" xfId="0" applyNumberFormat="1" applyFont="1" applyFill="1" applyBorder="1" applyAlignment="1">
      <alignment vertical="center" wrapText="1"/>
    </xf>
    <xf numFmtId="4" fontId="35" fillId="0" borderId="83" xfId="0" applyNumberFormat="1" applyFont="1" applyFill="1" applyBorder="1" applyAlignment="1">
      <alignment vertical="center" wrapText="1"/>
    </xf>
    <xf numFmtId="4" fontId="35" fillId="0" borderId="48" xfId="0" applyNumberFormat="1" applyFont="1" applyFill="1" applyBorder="1" applyAlignment="1">
      <alignment vertical="center" wrapText="1"/>
    </xf>
    <xf numFmtId="4" fontId="35" fillId="0" borderId="83" xfId="0" applyNumberFormat="1" applyFont="1" applyFill="1" applyBorder="1" applyAlignment="1">
      <alignment horizontal="left" vertical="center" wrapText="1"/>
    </xf>
    <xf numFmtId="4" fontId="35" fillId="0" borderId="48" xfId="0" applyNumberFormat="1" applyFont="1" applyFill="1" applyBorder="1" applyAlignment="1">
      <alignment horizontal="left" vertical="center" wrapText="1"/>
    </xf>
    <xf numFmtId="4" fontId="35" fillId="0" borderId="115" xfId="0" applyNumberFormat="1" applyFont="1" applyFill="1" applyBorder="1" applyAlignment="1">
      <alignment horizontal="left" vertical="center" wrapText="1"/>
    </xf>
    <xf numFmtId="4" fontId="44" fillId="0" borderId="101" xfId="0" applyNumberFormat="1" applyFont="1" applyFill="1" applyBorder="1" applyAlignment="1" applyProtection="1">
      <alignment vertical="center"/>
      <protection locked="0"/>
    </xf>
    <xf numFmtId="4" fontId="44" fillId="0" borderId="107" xfId="0" applyNumberFormat="1" applyFont="1" applyFill="1" applyBorder="1" applyAlignment="1" applyProtection="1">
      <alignment vertical="center"/>
      <protection locked="0"/>
    </xf>
    <xf numFmtId="4" fontId="44" fillId="0" borderId="52" xfId="0" applyNumberFormat="1" applyFont="1" applyFill="1" applyBorder="1" applyAlignment="1" applyProtection="1">
      <alignment vertical="center"/>
      <protection locked="0"/>
    </xf>
    <xf numFmtId="4" fontId="34" fillId="5" borderId="4" xfId="0" applyNumberFormat="1" applyFont="1" applyFill="1" applyBorder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/>
    </xf>
    <xf numFmtId="4" fontId="34" fillId="5" borderId="6" xfId="0" applyNumberFormat="1" applyFont="1" applyFill="1" applyBorder="1" applyAlignment="1">
      <alignment horizontal="center" vertical="center"/>
    </xf>
    <xf numFmtId="4" fontId="34" fillId="5" borderId="94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34" fillId="5" borderId="111" xfId="0" applyNumberFormat="1" applyFont="1" applyFill="1" applyBorder="1" applyAlignment="1">
      <alignment horizontal="center" vertical="center" wrapText="1"/>
    </xf>
    <xf numFmtId="4" fontId="35" fillId="5" borderId="113" xfId="0" applyNumberFormat="1" applyFont="1" applyFill="1" applyBorder="1" applyAlignment="1">
      <alignment horizontal="center" vertical="center"/>
    </xf>
    <xf numFmtId="4" fontId="35" fillId="5" borderId="99" xfId="0" applyNumberFormat="1" applyFont="1" applyFill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/>
    <xf numFmtId="4" fontId="34" fillId="5" borderId="91" xfId="0" applyNumberFormat="1" applyFont="1" applyFill="1" applyBorder="1" applyAlignment="1">
      <alignment vertical="center"/>
    </xf>
    <xf numFmtId="4" fontId="34" fillId="5" borderId="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29" fillId="0" borderId="0" xfId="0" applyNumberFormat="1" applyFont="1" applyAlignment="1">
      <alignment horizontal="left" vertical="center"/>
    </xf>
    <xf numFmtId="4" fontId="35" fillId="0" borderId="3" xfId="0" applyNumberFormat="1" applyFont="1" applyBorder="1" applyAlignment="1">
      <alignment vertical="center" wrapText="1"/>
    </xf>
    <xf numFmtId="4" fontId="35" fillId="0" borderId="5" xfId="0" applyNumberFormat="1" applyFont="1" applyBorder="1" applyAlignment="1">
      <alignment vertical="center" wrapText="1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3"/>
    <cellStyle name="Normalny" xfId="0" builtinId="0"/>
    <cellStyle name="Normalny 2" xfId="4"/>
    <cellStyle name="Normalny 3" xfId="5"/>
    <cellStyle name="Normalny_dzielnice termin spr." xfId="2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" xfId="1" builtinId="4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0"/>
  <sheetViews>
    <sheetView tabSelected="1" view="pageLayout" zoomScaleNormal="100" workbookViewId="0">
      <selection activeCell="D3" sqref="D3"/>
    </sheetView>
  </sheetViews>
  <sheetFormatPr defaultColWidth="9.109375" defaultRowHeight="13.8"/>
  <cols>
    <col min="1" max="1" width="22.88671875" style="9" customWidth="1"/>
    <col min="2" max="2" width="19.109375" style="9" customWidth="1"/>
    <col min="3" max="3" width="20" style="9" customWidth="1"/>
    <col min="4" max="4" width="18" style="9" customWidth="1"/>
    <col min="5" max="5" width="19.6640625" style="9" customWidth="1"/>
    <col min="6" max="6" width="16.109375" style="9" customWidth="1"/>
    <col min="7" max="7" width="16.44140625" style="9" customWidth="1"/>
    <col min="8" max="8" width="15.5546875" style="9" customWidth="1"/>
    <col min="9" max="9" width="17" style="9" customWidth="1"/>
    <col min="10" max="10" width="13.6640625" style="9" customWidth="1"/>
    <col min="11" max="11" width="18.33203125" style="9" customWidth="1"/>
    <col min="12" max="16384" width="9.109375" style="9"/>
  </cols>
  <sheetData>
    <row r="2" spans="1:10" s="2" customFormat="1" ht="15.6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>
      <c r="B3" s="5"/>
      <c r="C3" s="5"/>
      <c r="D3" s="6"/>
      <c r="E3" s="6"/>
      <c r="F3" s="478" t="s">
        <v>1</v>
      </c>
      <c r="G3" s="479"/>
      <c r="H3" s="479"/>
      <c r="I3" s="479"/>
      <c r="J3" s="479"/>
    </row>
    <row r="4" spans="1:10" s="8" customFormat="1">
      <c r="A4" s="5"/>
      <c r="B4" s="7"/>
      <c r="C4" s="7"/>
      <c r="D4" s="480"/>
      <c r="E4" s="480"/>
    </row>
    <row r="5" spans="1:10" ht="15" customHeight="1">
      <c r="A5" s="481" t="s">
        <v>2</v>
      </c>
      <c r="B5" s="481"/>
      <c r="C5" s="481"/>
      <c r="D5" s="481"/>
      <c r="E5" s="481"/>
      <c r="F5" s="481"/>
      <c r="G5" s="481"/>
      <c r="H5" s="481"/>
      <c r="I5" s="481"/>
    </row>
    <row r="6" spans="1:10" ht="14.4" thickBot="1">
      <c r="A6" s="482"/>
      <c r="B6" s="483"/>
      <c r="C6" s="483"/>
      <c r="D6" s="483"/>
      <c r="E6" s="483"/>
      <c r="F6" s="483"/>
      <c r="G6" s="483"/>
      <c r="H6" s="482"/>
      <c r="I6" s="482"/>
    </row>
    <row r="7" spans="1:10" ht="15" customHeight="1" thickBot="1">
      <c r="A7" s="10"/>
      <c r="B7" s="484" t="s">
        <v>3</v>
      </c>
      <c r="C7" s="485"/>
      <c r="D7" s="485"/>
      <c r="E7" s="485"/>
      <c r="F7" s="485"/>
      <c r="G7" s="486"/>
      <c r="H7" s="11"/>
      <c r="I7" s="11"/>
    </row>
    <row r="8" spans="1:10">
      <c r="A8" s="487" t="s">
        <v>4</v>
      </c>
      <c r="B8" s="489" t="s">
        <v>5</v>
      </c>
      <c r="C8" s="491" t="s">
        <v>6</v>
      </c>
      <c r="D8" s="489" t="s">
        <v>7</v>
      </c>
      <c r="E8" s="493" t="s">
        <v>8</v>
      </c>
      <c r="F8" s="470" t="s">
        <v>9</v>
      </c>
      <c r="G8" s="470" t="s">
        <v>10</v>
      </c>
      <c r="H8" s="470" t="s">
        <v>11</v>
      </c>
      <c r="I8" s="472" t="s">
        <v>12</v>
      </c>
    </row>
    <row r="9" spans="1:10" ht="81.75" customHeight="1">
      <c r="A9" s="488"/>
      <c r="B9" s="490"/>
      <c r="C9" s="492"/>
      <c r="D9" s="490"/>
      <c r="E9" s="494"/>
      <c r="F9" s="471"/>
      <c r="G9" s="471"/>
      <c r="H9" s="471"/>
      <c r="I9" s="473"/>
    </row>
    <row r="10" spans="1:10" s="12" customFormat="1" ht="12.75" customHeight="1">
      <c r="A10" s="474" t="s">
        <v>13</v>
      </c>
      <c r="B10" s="475"/>
      <c r="C10" s="475"/>
      <c r="D10" s="475"/>
      <c r="E10" s="476"/>
      <c r="F10" s="476"/>
      <c r="G10" s="476"/>
      <c r="H10" s="476"/>
      <c r="I10" s="477"/>
    </row>
    <row r="11" spans="1:10" s="12" customFormat="1" ht="13.2">
      <c r="A11" s="13" t="s">
        <v>14</v>
      </c>
      <c r="B11" s="14">
        <v>1674971150.8699999</v>
      </c>
      <c r="C11" s="14">
        <v>53827922.939999998</v>
      </c>
      <c r="D11" s="14">
        <v>87355738.049999997</v>
      </c>
      <c r="E11" s="14">
        <v>5389162.5700000003</v>
      </c>
      <c r="F11" s="14">
        <v>283224.56</v>
      </c>
      <c r="G11" s="14">
        <v>7747633.6600000001</v>
      </c>
      <c r="H11" s="14">
        <v>116997031.77</v>
      </c>
      <c r="I11" s="15">
        <f>B11+SUM(D11:H11)</f>
        <v>1892743941.48</v>
      </c>
    </row>
    <row r="12" spans="1:10">
      <c r="A12" s="13" t="s">
        <v>15</v>
      </c>
      <c r="B12" s="14">
        <f t="shared" ref="B12:I12" si="0">SUM(B13:B15)</f>
        <v>111599099.66</v>
      </c>
      <c r="C12" s="14">
        <f t="shared" si="0"/>
        <v>129791.77</v>
      </c>
      <c r="D12" s="14">
        <f t="shared" si="0"/>
        <v>2349392.4900000002</v>
      </c>
      <c r="E12" s="14">
        <f t="shared" si="0"/>
        <v>0</v>
      </c>
      <c r="F12" s="14">
        <f t="shared" si="0"/>
        <v>0</v>
      </c>
      <c r="G12" s="14">
        <f t="shared" si="0"/>
        <v>1316258.3899999999</v>
      </c>
      <c r="H12" s="14">
        <f t="shared" si="0"/>
        <v>43002244.82</v>
      </c>
      <c r="I12" s="15">
        <f t="shared" si="0"/>
        <v>158266995.35999998</v>
      </c>
    </row>
    <row r="13" spans="1:10">
      <c r="A13" s="459" t="s">
        <v>16</v>
      </c>
      <c r="B13" s="460"/>
      <c r="C13" s="460"/>
      <c r="D13" s="460"/>
      <c r="E13" s="460"/>
      <c r="F13" s="460"/>
      <c r="G13" s="460">
        <v>1039048.23</v>
      </c>
      <c r="H13" s="460">
        <v>3824794.21</v>
      </c>
      <c r="I13" s="461">
        <f>B13+SUM(D13:H13)</f>
        <v>4863842.4399999995</v>
      </c>
    </row>
    <row r="14" spans="1:10">
      <c r="A14" s="459" t="s">
        <v>17</v>
      </c>
      <c r="B14" s="460">
        <v>109856653.66</v>
      </c>
      <c r="C14" s="460">
        <v>129791.77</v>
      </c>
      <c r="D14" s="460">
        <v>267044.28000000003</v>
      </c>
      <c r="E14" s="460"/>
      <c r="F14" s="460"/>
      <c r="G14" s="460">
        <v>277210.15999999997</v>
      </c>
      <c r="H14" s="460">
        <v>43002244.82</v>
      </c>
      <c r="I14" s="461">
        <f>B14+SUM(D14:H14)</f>
        <v>153403152.91999999</v>
      </c>
    </row>
    <row r="15" spans="1:10">
      <c r="A15" s="459" t="s">
        <v>18</v>
      </c>
      <c r="B15" s="460">
        <v>1742446</v>
      </c>
      <c r="C15" s="460"/>
      <c r="D15" s="460">
        <v>2082348.21</v>
      </c>
      <c r="E15" s="460"/>
      <c r="F15" s="460"/>
      <c r="G15" s="460"/>
      <c r="H15" s="460">
        <v>-3824794.21</v>
      </c>
      <c r="I15" s="461">
        <f>B15+SUM(D15:H15)</f>
        <v>0</v>
      </c>
    </row>
    <row r="16" spans="1:10">
      <c r="A16" s="13" t="s">
        <v>19</v>
      </c>
      <c r="B16" s="14">
        <f>SUM(B17:B18)</f>
        <v>67979214.659999996</v>
      </c>
      <c r="C16" s="14">
        <f t="shared" ref="C16:I16" si="1">SUM(C17:C18)</f>
        <v>4363813.07</v>
      </c>
      <c r="D16" s="14">
        <f t="shared" si="1"/>
        <v>15542991.65</v>
      </c>
      <c r="E16" s="14">
        <f t="shared" si="1"/>
        <v>0</v>
      </c>
      <c r="F16" s="14">
        <f t="shared" si="1"/>
        <v>0</v>
      </c>
      <c r="G16" s="14">
        <f t="shared" si="1"/>
        <v>370307.75</v>
      </c>
      <c r="H16" s="14">
        <f t="shared" si="1"/>
        <v>3824794.21</v>
      </c>
      <c r="I16" s="15">
        <f t="shared" si="1"/>
        <v>87717308.269999996</v>
      </c>
    </row>
    <row r="17" spans="1:9">
      <c r="A17" s="459" t="s">
        <v>20</v>
      </c>
      <c r="B17" s="462"/>
      <c r="C17" s="462"/>
      <c r="D17" s="462"/>
      <c r="E17" s="460"/>
      <c r="F17" s="460"/>
      <c r="G17" s="460">
        <v>1540.73</v>
      </c>
      <c r="H17" s="462"/>
      <c r="I17" s="461">
        <f>B17+SUM(D17:H17)</f>
        <v>1540.73</v>
      </c>
    </row>
    <row r="18" spans="1:9">
      <c r="A18" s="459" t="s">
        <v>17</v>
      </c>
      <c r="B18" s="460">
        <v>67979214.659999996</v>
      </c>
      <c r="C18" s="460">
        <v>4363813.07</v>
      </c>
      <c r="D18" s="460">
        <v>15542991.65</v>
      </c>
      <c r="E18" s="460"/>
      <c r="F18" s="460"/>
      <c r="G18" s="460">
        <v>368767.02</v>
      </c>
      <c r="H18" s="460">
        <v>3824794.21</v>
      </c>
      <c r="I18" s="461">
        <f>B18+SUM(D18:H18)</f>
        <v>87715767.539999992</v>
      </c>
    </row>
    <row r="19" spans="1:9">
      <c r="A19" s="13" t="s">
        <v>21</v>
      </c>
      <c r="B19" s="14">
        <f t="shared" ref="B19:I19" si="2">B11+B12-B16</f>
        <v>1718591035.8699999</v>
      </c>
      <c r="C19" s="14">
        <f t="shared" si="2"/>
        <v>49593901.640000001</v>
      </c>
      <c r="D19" s="14">
        <f t="shared" si="2"/>
        <v>74162138.889999986</v>
      </c>
      <c r="E19" s="14">
        <f t="shared" si="2"/>
        <v>5389162.5700000003</v>
      </c>
      <c r="F19" s="14">
        <f t="shared" si="2"/>
        <v>283224.56</v>
      </c>
      <c r="G19" s="14">
        <f t="shared" si="2"/>
        <v>8693584.3000000007</v>
      </c>
      <c r="H19" s="14">
        <f t="shared" si="2"/>
        <v>156174482.38</v>
      </c>
      <c r="I19" s="15">
        <f t="shared" si="2"/>
        <v>1963293628.5699999</v>
      </c>
    </row>
    <row r="20" spans="1:9">
      <c r="A20" s="474" t="s">
        <v>22</v>
      </c>
      <c r="B20" s="476"/>
      <c r="C20" s="476"/>
      <c r="D20" s="476"/>
      <c r="E20" s="476"/>
      <c r="F20" s="476"/>
      <c r="G20" s="476"/>
      <c r="H20" s="476"/>
      <c r="I20" s="477"/>
    </row>
    <row r="21" spans="1:9">
      <c r="A21" s="13" t="s">
        <v>23</v>
      </c>
      <c r="B21" s="14">
        <v>4950375.22</v>
      </c>
      <c r="C21" s="14">
        <v>0</v>
      </c>
      <c r="D21" s="14">
        <v>26976312.699999999</v>
      </c>
      <c r="E21" s="14">
        <v>5214934.04</v>
      </c>
      <c r="F21" s="14">
        <v>255749.56</v>
      </c>
      <c r="G21" s="14">
        <v>7480255.04</v>
      </c>
      <c r="H21" s="14">
        <v>0</v>
      </c>
      <c r="I21" s="15">
        <f>B21+SUM(D21:H21)</f>
        <v>44877626.559999995</v>
      </c>
    </row>
    <row r="22" spans="1:9">
      <c r="A22" s="13" t="s">
        <v>15</v>
      </c>
      <c r="B22" s="14">
        <f>SUM(B23:B25)</f>
        <v>418095.55</v>
      </c>
      <c r="C22" s="14">
        <f t="shared" ref="C22:I22" si="3">SUM(C23:C25)</f>
        <v>0</v>
      </c>
      <c r="D22" s="14">
        <f t="shared" si="3"/>
        <v>3208720</v>
      </c>
      <c r="E22" s="14">
        <f t="shared" si="3"/>
        <v>51667.23</v>
      </c>
      <c r="F22" s="14">
        <f t="shared" si="3"/>
        <v>15700</v>
      </c>
      <c r="G22" s="14">
        <f t="shared" si="3"/>
        <v>1326520.8499999999</v>
      </c>
      <c r="H22" s="14">
        <f t="shared" si="3"/>
        <v>0</v>
      </c>
      <c r="I22" s="15">
        <f t="shared" si="3"/>
        <v>5020703.63</v>
      </c>
    </row>
    <row r="23" spans="1:9">
      <c r="A23" s="459" t="s">
        <v>24</v>
      </c>
      <c r="B23" s="460">
        <v>418095.55</v>
      </c>
      <c r="C23" s="460"/>
      <c r="D23" s="460">
        <v>3208720</v>
      </c>
      <c r="E23" s="460">
        <v>51667.23</v>
      </c>
      <c r="F23" s="460">
        <v>15700</v>
      </c>
      <c r="G23" s="460">
        <v>20212.46</v>
      </c>
      <c r="H23" s="462"/>
      <c r="I23" s="461">
        <f>B23+SUM(D23:H23)</f>
        <v>3714395.2399999998</v>
      </c>
    </row>
    <row r="24" spans="1:9">
      <c r="A24" s="459" t="s">
        <v>17</v>
      </c>
      <c r="B24" s="462"/>
      <c r="C24" s="462"/>
      <c r="D24" s="460"/>
      <c r="E24" s="460"/>
      <c r="F24" s="462"/>
      <c r="G24" s="460">
        <v>1306308.3899999999</v>
      </c>
      <c r="H24" s="462"/>
      <c r="I24" s="461">
        <f>B24+SUM(D24:H24)</f>
        <v>1306308.3899999999</v>
      </c>
    </row>
    <row r="25" spans="1:9">
      <c r="A25" s="459" t="s">
        <v>18</v>
      </c>
      <c r="B25" s="462"/>
      <c r="C25" s="462"/>
      <c r="D25" s="462"/>
      <c r="E25" s="462"/>
      <c r="F25" s="462"/>
      <c r="G25" s="462"/>
      <c r="H25" s="462"/>
      <c r="I25" s="461">
        <f>B25+SUM(D25:H25)</f>
        <v>0</v>
      </c>
    </row>
    <row r="26" spans="1:9">
      <c r="A26" s="13" t="s">
        <v>19</v>
      </c>
      <c r="B26" s="14">
        <f>SUM(B27:B28)</f>
        <v>0</v>
      </c>
      <c r="C26" s="14">
        <f t="shared" ref="C26:I26" si="4">SUM(C27:C28)</f>
        <v>0</v>
      </c>
      <c r="D26" s="14">
        <f t="shared" si="4"/>
        <v>4045599.27</v>
      </c>
      <c r="E26" s="14">
        <f t="shared" si="4"/>
        <v>0</v>
      </c>
      <c r="F26" s="14">
        <f t="shared" si="4"/>
        <v>0</v>
      </c>
      <c r="G26" s="14">
        <f t="shared" si="4"/>
        <v>370307.75</v>
      </c>
      <c r="H26" s="14">
        <f t="shared" si="4"/>
        <v>0</v>
      </c>
      <c r="I26" s="15">
        <f t="shared" si="4"/>
        <v>4415907.0200000005</v>
      </c>
    </row>
    <row r="27" spans="1:9">
      <c r="A27" s="459" t="s">
        <v>20</v>
      </c>
      <c r="B27" s="462"/>
      <c r="C27" s="462"/>
      <c r="D27" s="462"/>
      <c r="E27" s="460"/>
      <c r="F27" s="460"/>
      <c r="G27" s="460">
        <v>1540.73</v>
      </c>
      <c r="H27" s="462"/>
      <c r="I27" s="461">
        <f>B27+SUM(D27:H27)</f>
        <v>1540.73</v>
      </c>
    </row>
    <row r="28" spans="1:9">
      <c r="A28" s="459" t="s">
        <v>17</v>
      </c>
      <c r="B28" s="462"/>
      <c r="C28" s="462"/>
      <c r="D28" s="460">
        <v>4045599.27</v>
      </c>
      <c r="E28" s="460"/>
      <c r="F28" s="462"/>
      <c r="G28" s="460">
        <v>368767.02</v>
      </c>
      <c r="H28" s="460"/>
      <c r="I28" s="461">
        <f>B28+SUM(D28:H28)</f>
        <v>4414366.29</v>
      </c>
    </row>
    <row r="29" spans="1:9">
      <c r="A29" s="13" t="s">
        <v>21</v>
      </c>
      <c r="B29" s="14">
        <f>B21+B22-B26</f>
        <v>5368470.7699999996</v>
      </c>
      <c r="C29" s="14">
        <f t="shared" ref="C29:I29" si="5">C21+C22-C26</f>
        <v>0</v>
      </c>
      <c r="D29" s="14">
        <f t="shared" si="5"/>
        <v>26139433.43</v>
      </c>
      <c r="E29" s="14">
        <f t="shared" si="5"/>
        <v>5266601.2700000005</v>
      </c>
      <c r="F29" s="14">
        <f t="shared" si="5"/>
        <v>271449.56</v>
      </c>
      <c r="G29" s="14">
        <f t="shared" si="5"/>
        <v>8436468.1400000006</v>
      </c>
      <c r="H29" s="14">
        <f t="shared" si="5"/>
        <v>0</v>
      </c>
      <c r="I29" s="15">
        <f t="shared" si="5"/>
        <v>45482423.169999994</v>
      </c>
    </row>
    <row r="30" spans="1:9">
      <c r="A30" s="474" t="s">
        <v>25</v>
      </c>
      <c r="B30" s="476"/>
      <c r="C30" s="476"/>
      <c r="D30" s="476"/>
      <c r="E30" s="476"/>
      <c r="F30" s="476"/>
      <c r="G30" s="476"/>
      <c r="H30" s="476"/>
      <c r="I30" s="477"/>
    </row>
    <row r="31" spans="1:9">
      <c r="A31" s="13" t="s">
        <v>23</v>
      </c>
      <c r="B31" s="14">
        <v>19967463.510000002</v>
      </c>
      <c r="C31" s="14">
        <v>19967463.510000002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f>B31+SUM(D31:H31)</f>
        <v>19967463.510000002</v>
      </c>
    </row>
    <row r="32" spans="1:9">
      <c r="A32" s="459" t="s">
        <v>26</v>
      </c>
      <c r="B32" s="460"/>
      <c r="C32" s="460"/>
      <c r="D32" s="460"/>
      <c r="E32" s="460"/>
      <c r="F32" s="460"/>
      <c r="G32" s="460"/>
      <c r="H32" s="462"/>
      <c r="I32" s="461">
        <f>B32+SUM(D32:H32)</f>
        <v>0</v>
      </c>
    </row>
    <row r="33" spans="1:9">
      <c r="A33" s="459" t="s">
        <v>27</v>
      </c>
      <c r="B33" s="463">
        <v>4187951.46</v>
      </c>
      <c r="C33" s="463">
        <v>4187951.46</v>
      </c>
      <c r="D33" s="463"/>
      <c r="E33" s="463"/>
      <c r="F33" s="463"/>
      <c r="G33" s="463"/>
      <c r="H33" s="464"/>
      <c r="I33" s="461">
        <f>B33+SUM(D33:H33)</f>
        <v>4187951.46</v>
      </c>
    </row>
    <row r="34" spans="1:9">
      <c r="A34" s="16" t="s">
        <v>21</v>
      </c>
      <c r="B34" s="17">
        <f>B31+B32-B33</f>
        <v>15779512.050000001</v>
      </c>
      <c r="C34" s="17">
        <f t="shared" ref="C34:I34" si="6">C31+C32-C33</f>
        <v>15779512.050000001</v>
      </c>
      <c r="D34" s="17">
        <f t="shared" si="6"/>
        <v>0</v>
      </c>
      <c r="E34" s="17">
        <f t="shared" si="6"/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  <c r="I34" s="18">
        <f t="shared" si="6"/>
        <v>15779512.050000001</v>
      </c>
    </row>
    <row r="35" spans="1:9">
      <c r="A35" s="474" t="s">
        <v>28</v>
      </c>
      <c r="B35" s="475"/>
      <c r="C35" s="475"/>
      <c r="D35" s="475"/>
      <c r="E35" s="475"/>
      <c r="F35" s="475"/>
      <c r="G35" s="475"/>
      <c r="H35" s="475"/>
      <c r="I35" s="477"/>
    </row>
    <row r="36" spans="1:9">
      <c r="A36" s="19" t="s">
        <v>23</v>
      </c>
      <c r="B36" s="20">
        <f t="shared" ref="B36:I36" si="7">B11-B21-B31</f>
        <v>1650053312.1399999</v>
      </c>
      <c r="C36" s="20">
        <f t="shared" si="7"/>
        <v>33860459.429999992</v>
      </c>
      <c r="D36" s="20">
        <f t="shared" si="7"/>
        <v>60379425.349999994</v>
      </c>
      <c r="E36" s="20">
        <f t="shared" si="7"/>
        <v>174228.53000000026</v>
      </c>
      <c r="F36" s="20">
        <f t="shared" si="7"/>
        <v>27475</v>
      </c>
      <c r="G36" s="20">
        <f t="shared" si="7"/>
        <v>267378.62000000011</v>
      </c>
      <c r="H36" s="20">
        <f t="shared" si="7"/>
        <v>116997031.77</v>
      </c>
      <c r="I36" s="21">
        <f t="shared" si="7"/>
        <v>1827898851.4100001</v>
      </c>
    </row>
    <row r="37" spans="1:9" ht="14.4" thickBot="1">
      <c r="A37" s="22" t="s">
        <v>21</v>
      </c>
      <c r="B37" s="23">
        <f>B19-B29-B34</f>
        <v>1697443053.05</v>
      </c>
      <c r="C37" s="23">
        <f t="shared" ref="C37:I37" si="8">C19-C29-C34</f>
        <v>33814389.590000004</v>
      </c>
      <c r="D37" s="23">
        <f t="shared" si="8"/>
        <v>48022705.459999986</v>
      </c>
      <c r="E37" s="23">
        <f t="shared" si="8"/>
        <v>122561.29999999981</v>
      </c>
      <c r="F37" s="23">
        <f t="shared" si="8"/>
        <v>11775</v>
      </c>
      <c r="G37" s="23">
        <f t="shared" si="8"/>
        <v>257116.16000000015</v>
      </c>
      <c r="H37" s="23">
        <f t="shared" si="8"/>
        <v>156174482.38</v>
      </c>
      <c r="I37" s="24">
        <f t="shared" si="8"/>
        <v>1902031693.3499999</v>
      </c>
    </row>
    <row r="38" spans="1:9">
      <c r="A38" s="25"/>
      <c r="B38" s="26"/>
      <c r="C38" s="26"/>
      <c r="D38" s="26"/>
      <c r="E38" s="26"/>
      <c r="F38" s="26"/>
      <c r="G38" s="26"/>
      <c r="H38" s="26"/>
      <c r="I38" s="26"/>
    </row>
    <row r="39" spans="1:9">
      <c r="A39" s="27" t="s">
        <v>29</v>
      </c>
      <c r="B39" s="27"/>
    </row>
    <row r="40" spans="1:9" ht="14.4" thickBot="1">
      <c r="A40"/>
      <c r="B40"/>
    </row>
    <row r="41" spans="1:9" ht="21.75" customHeight="1">
      <c r="A41" s="499" t="s">
        <v>30</v>
      </c>
      <c r="B41" s="500"/>
      <c r="C41" s="505" t="s">
        <v>31</v>
      </c>
    </row>
    <row r="42" spans="1:9" ht="13.5" customHeight="1">
      <c r="A42" s="501"/>
      <c r="B42" s="502"/>
      <c r="C42" s="506"/>
    </row>
    <row r="43" spans="1:9" ht="29.25" customHeight="1">
      <c r="A43" s="503"/>
      <c r="B43" s="504"/>
      <c r="C43" s="507"/>
    </row>
    <row r="44" spans="1:9">
      <c r="A44" s="508" t="s">
        <v>13</v>
      </c>
      <c r="B44" s="509"/>
      <c r="C44" s="510"/>
    </row>
    <row r="45" spans="1:9">
      <c r="A45" s="511" t="s">
        <v>14</v>
      </c>
      <c r="B45" s="512"/>
      <c r="C45" s="28">
        <v>10722792.02</v>
      </c>
    </row>
    <row r="46" spans="1:9">
      <c r="A46" s="495" t="s">
        <v>15</v>
      </c>
      <c r="B46" s="496"/>
      <c r="C46" s="29">
        <f>SUM(C47:C48)</f>
        <v>63204.85</v>
      </c>
    </row>
    <row r="47" spans="1:9">
      <c r="A47" s="497" t="s">
        <v>16</v>
      </c>
      <c r="B47" s="498"/>
      <c r="C47" s="30">
        <v>63204.85</v>
      </c>
    </row>
    <row r="48" spans="1:9">
      <c r="A48" s="497" t="s">
        <v>17</v>
      </c>
      <c r="B48" s="498"/>
      <c r="C48" s="30"/>
    </row>
    <row r="49" spans="1:3">
      <c r="A49" s="495" t="s">
        <v>19</v>
      </c>
      <c r="B49" s="496"/>
      <c r="C49" s="29">
        <f>SUM(C50:C51)</f>
        <v>0</v>
      </c>
    </row>
    <row r="50" spans="1:3">
      <c r="A50" s="497" t="s">
        <v>20</v>
      </c>
      <c r="B50" s="498"/>
      <c r="C50" s="30"/>
    </row>
    <row r="51" spans="1:3">
      <c r="A51" s="497" t="s">
        <v>17</v>
      </c>
      <c r="B51" s="498"/>
      <c r="C51" s="30"/>
    </row>
    <row r="52" spans="1:3">
      <c r="A52" s="495" t="s">
        <v>32</v>
      </c>
      <c r="B52" s="496"/>
      <c r="C52" s="29">
        <f>C45+C46-C49</f>
        <v>10785996.869999999</v>
      </c>
    </row>
    <row r="53" spans="1:3">
      <c r="A53" s="508" t="s">
        <v>22</v>
      </c>
      <c r="B53" s="509"/>
      <c r="C53" s="510"/>
    </row>
    <row r="54" spans="1:3">
      <c r="A54" s="511" t="s">
        <v>23</v>
      </c>
      <c r="B54" s="512"/>
      <c r="C54" s="28">
        <v>10722792.02</v>
      </c>
    </row>
    <row r="55" spans="1:3">
      <c r="A55" s="495" t="s">
        <v>15</v>
      </c>
      <c r="B55" s="496"/>
      <c r="C55" s="29">
        <f>SUM(C56:C57)</f>
        <v>63204.85</v>
      </c>
    </row>
    <row r="56" spans="1:3">
      <c r="A56" s="497" t="s">
        <v>24</v>
      </c>
      <c r="B56" s="498"/>
      <c r="C56" s="30"/>
    </row>
    <row r="57" spans="1:3">
      <c r="A57" s="497" t="s">
        <v>17</v>
      </c>
      <c r="B57" s="498"/>
      <c r="C57" s="30">
        <v>63204.85</v>
      </c>
    </row>
    <row r="58" spans="1:3">
      <c r="A58" s="495" t="s">
        <v>19</v>
      </c>
      <c r="B58" s="496"/>
      <c r="C58" s="29">
        <f>SUM(C59:C60)</f>
        <v>0</v>
      </c>
    </row>
    <row r="59" spans="1:3">
      <c r="A59" s="497" t="s">
        <v>20</v>
      </c>
      <c r="B59" s="498"/>
      <c r="C59" s="30"/>
    </row>
    <row r="60" spans="1:3">
      <c r="A60" s="513" t="s">
        <v>17</v>
      </c>
      <c r="B60" s="514"/>
      <c r="C60" s="31"/>
    </row>
    <row r="61" spans="1:3">
      <c r="A61" s="515" t="s">
        <v>21</v>
      </c>
      <c r="B61" s="516"/>
      <c r="C61" s="32">
        <f>C54+C55-C58</f>
        <v>10785996.869999999</v>
      </c>
    </row>
    <row r="62" spans="1:3">
      <c r="A62" s="517" t="s">
        <v>25</v>
      </c>
      <c r="B62" s="518"/>
      <c r="C62" s="510"/>
    </row>
    <row r="63" spans="1:3">
      <c r="A63" s="511" t="s">
        <v>23</v>
      </c>
      <c r="B63" s="512"/>
      <c r="C63" s="28"/>
    </row>
    <row r="64" spans="1:3">
      <c r="A64" s="530" t="s">
        <v>26</v>
      </c>
      <c r="B64" s="531"/>
      <c r="C64" s="33"/>
    </row>
    <row r="65" spans="1:5">
      <c r="A65" s="530" t="s">
        <v>27</v>
      </c>
      <c r="B65" s="531"/>
      <c r="C65" s="33"/>
    </row>
    <row r="66" spans="1:5">
      <c r="A66" s="532" t="s">
        <v>32</v>
      </c>
      <c r="B66" s="533"/>
      <c r="C66" s="34">
        <f>C63+C64-C65</f>
        <v>0</v>
      </c>
    </row>
    <row r="67" spans="1:5">
      <c r="A67" s="508" t="s">
        <v>28</v>
      </c>
      <c r="B67" s="509"/>
      <c r="C67" s="510"/>
    </row>
    <row r="68" spans="1:5">
      <c r="A68" s="511" t="s">
        <v>23</v>
      </c>
      <c r="B68" s="512"/>
      <c r="C68" s="28">
        <f>C45-C54-C63</f>
        <v>0</v>
      </c>
    </row>
    <row r="69" spans="1:5" ht="14.4" thickBot="1">
      <c r="A69" s="534" t="s">
        <v>21</v>
      </c>
      <c r="B69" s="535"/>
      <c r="C69" s="35">
        <f>C52-C61-C66</f>
        <v>0</v>
      </c>
    </row>
    <row r="77" spans="1:5">
      <c r="A77" s="519" t="s">
        <v>33</v>
      </c>
      <c r="B77" s="520"/>
      <c r="C77" s="520"/>
      <c r="D77" s="520"/>
      <c r="E77" s="520"/>
    </row>
    <row r="78" spans="1:5" ht="14.4" thickBot="1">
      <c r="A78" s="36"/>
      <c r="B78" s="37"/>
      <c r="C78" s="37"/>
      <c r="D78" s="37"/>
      <c r="E78" s="37"/>
    </row>
    <row r="79" spans="1:5" ht="172.2" thickBot="1">
      <c r="A79" s="38" t="s">
        <v>34</v>
      </c>
      <c r="B79" s="39" t="s">
        <v>35</v>
      </c>
      <c r="C79" s="39" t="s">
        <v>36</v>
      </c>
      <c r="D79" s="39" t="s">
        <v>37</v>
      </c>
      <c r="E79" s="40" t="s">
        <v>38</v>
      </c>
    </row>
    <row r="80" spans="1:5" ht="14.4" thickBot="1">
      <c r="A80" s="41" t="s">
        <v>13</v>
      </c>
      <c r="B80" s="42"/>
      <c r="C80" s="42"/>
      <c r="D80" s="42"/>
      <c r="E80" s="43"/>
    </row>
    <row r="81" spans="1:5" ht="26.4">
      <c r="A81" s="44" t="s">
        <v>39</v>
      </c>
      <c r="B81" s="45"/>
      <c r="C81" s="45">
        <v>237645.85</v>
      </c>
      <c r="D81" s="45"/>
      <c r="E81" s="46">
        <f>B81+C81+D81</f>
        <v>237645.85</v>
      </c>
    </row>
    <row r="82" spans="1:5">
      <c r="A82" s="47" t="s">
        <v>26</v>
      </c>
      <c r="B82" s="48">
        <f>SUM(B83:B84)</f>
        <v>0</v>
      </c>
      <c r="C82" s="48">
        <f>SUM(C83:C84)</f>
        <v>9950</v>
      </c>
      <c r="D82" s="48">
        <f>SUM(D83:D84)</f>
        <v>0</v>
      </c>
      <c r="E82" s="49">
        <f>SUM(E83:E84)</f>
        <v>9950</v>
      </c>
    </row>
    <row r="83" spans="1:5">
      <c r="A83" s="50" t="s">
        <v>40</v>
      </c>
      <c r="B83" s="51"/>
      <c r="C83" s="51">
        <v>9950</v>
      </c>
      <c r="D83" s="51"/>
      <c r="E83" s="52">
        <f>B83+C83+D83</f>
        <v>9950</v>
      </c>
    </row>
    <row r="84" spans="1:5">
      <c r="A84" s="50" t="s">
        <v>41</v>
      </c>
      <c r="B84" s="51"/>
      <c r="C84" s="51"/>
      <c r="D84" s="51"/>
      <c r="E84" s="52">
        <f>B84+C84+D84</f>
        <v>0</v>
      </c>
    </row>
    <row r="85" spans="1:5">
      <c r="A85" s="47" t="s">
        <v>27</v>
      </c>
      <c r="B85" s="48">
        <f>SUM(B86:B88)</f>
        <v>0</v>
      </c>
      <c r="C85" s="48">
        <f>SUM(C86:C88)</f>
        <v>0</v>
      </c>
      <c r="D85" s="48">
        <f>SUM(D86:D88)</f>
        <v>0</v>
      </c>
      <c r="E85" s="49">
        <f>SUM(E86:E88)</f>
        <v>0</v>
      </c>
    </row>
    <row r="86" spans="1:5">
      <c r="A86" s="50" t="s">
        <v>42</v>
      </c>
      <c r="B86" s="51"/>
      <c r="C86" s="51"/>
      <c r="D86" s="51"/>
      <c r="E86" s="52">
        <f>B86+C86+D86</f>
        <v>0</v>
      </c>
    </row>
    <row r="87" spans="1:5">
      <c r="A87" s="50" t="s">
        <v>43</v>
      </c>
      <c r="B87" s="51"/>
      <c r="C87" s="51"/>
      <c r="D87" s="51"/>
      <c r="E87" s="52">
        <f>B87+C87+D87</f>
        <v>0</v>
      </c>
    </row>
    <row r="88" spans="1:5">
      <c r="A88" s="53" t="s">
        <v>44</v>
      </c>
      <c r="B88" s="51"/>
      <c r="C88" s="51"/>
      <c r="D88" s="51"/>
      <c r="E88" s="52">
        <f>B88+C88+D88</f>
        <v>0</v>
      </c>
    </row>
    <row r="89" spans="1:5" ht="27" thickBot="1">
      <c r="A89" s="54" t="s">
        <v>45</v>
      </c>
      <c r="B89" s="55">
        <f>B81+B82-B85</f>
        <v>0</v>
      </c>
      <c r="C89" s="55">
        <f>C81+C82-C85</f>
        <v>247595.85</v>
      </c>
      <c r="D89" s="55">
        <f>D81+D82-D85</f>
        <v>0</v>
      </c>
      <c r="E89" s="56">
        <f>E81+E82-E85</f>
        <v>247595.85</v>
      </c>
    </row>
    <row r="90" spans="1:5" ht="14.4" thickBot="1">
      <c r="A90" s="57" t="s">
        <v>46</v>
      </c>
      <c r="B90" s="58"/>
      <c r="C90" s="58"/>
      <c r="D90" s="58"/>
      <c r="E90" s="59"/>
    </row>
    <row r="91" spans="1:5">
      <c r="A91" s="44" t="s">
        <v>47</v>
      </c>
      <c r="B91" s="45"/>
      <c r="C91" s="45"/>
      <c r="D91" s="45"/>
      <c r="E91" s="46">
        <f>B91+C91+D91</f>
        <v>0</v>
      </c>
    </row>
    <row r="92" spans="1:5">
      <c r="A92" s="47" t="s">
        <v>26</v>
      </c>
      <c r="B92" s="60"/>
      <c r="C92" s="60"/>
      <c r="D92" s="60"/>
      <c r="E92" s="49">
        <f>SUM(B92:D92)</f>
        <v>0</v>
      </c>
    </row>
    <row r="93" spans="1:5">
      <c r="A93" s="47" t="s">
        <v>27</v>
      </c>
      <c r="B93" s="60"/>
      <c r="C93" s="60"/>
      <c r="D93" s="60"/>
      <c r="E93" s="49">
        <f>SUM(B93:D93)</f>
        <v>0</v>
      </c>
    </row>
    <row r="94" spans="1:5" ht="14.4" thickBot="1">
      <c r="A94" s="54" t="s">
        <v>48</v>
      </c>
      <c r="B94" s="55">
        <f>B91+B92-B93</f>
        <v>0</v>
      </c>
      <c r="C94" s="55">
        <f>C91+C92-C93</f>
        <v>0</v>
      </c>
      <c r="D94" s="55">
        <f>D91+D92-D93</f>
        <v>0</v>
      </c>
      <c r="E94" s="56">
        <f>E91+E92-E93</f>
        <v>0</v>
      </c>
    </row>
    <row r="102" spans="1:9" ht="48" customHeight="1">
      <c r="A102" s="481" t="s">
        <v>49</v>
      </c>
      <c r="B102" s="521"/>
      <c r="C102" s="521"/>
    </row>
    <row r="103" spans="1:9" ht="14.4" thickBot="1">
      <c r="A103" s="522"/>
      <c r="B103" s="523"/>
      <c r="C103" s="523"/>
    </row>
    <row r="104" spans="1:9">
      <c r="A104" s="61" t="s">
        <v>50</v>
      </c>
      <c r="B104" s="62" t="s">
        <v>51</v>
      </c>
      <c r="C104" s="62" t="s">
        <v>52</v>
      </c>
      <c r="D104" s="63" t="s">
        <v>53</v>
      </c>
    </row>
    <row r="105" spans="1:9">
      <c r="A105" s="64" t="s">
        <v>54</v>
      </c>
      <c r="B105" s="65">
        <v>0</v>
      </c>
      <c r="C105" s="65">
        <v>0</v>
      </c>
      <c r="D105" s="66"/>
    </row>
    <row r="106" spans="1:9">
      <c r="A106" s="67" t="s">
        <v>55</v>
      </c>
      <c r="B106" s="68"/>
      <c r="C106" s="68"/>
      <c r="D106" s="69"/>
    </row>
    <row r="107" spans="1:9" ht="14.4" thickBot="1">
      <c r="A107" s="70" t="s">
        <v>56</v>
      </c>
      <c r="B107" s="71">
        <v>0</v>
      </c>
      <c r="C107" s="72">
        <v>0</v>
      </c>
      <c r="D107" s="73"/>
    </row>
    <row r="110" spans="1:9">
      <c r="A110" s="481" t="s">
        <v>57</v>
      </c>
      <c r="B110" s="521"/>
      <c r="C110" s="521"/>
      <c r="D110" s="524"/>
      <c r="E110" s="524"/>
      <c r="F110" s="524"/>
      <c r="G110" s="524"/>
    </row>
    <row r="111" spans="1:9" ht="14.4" thickBot="1">
      <c r="A111" s="522"/>
      <c r="B111" s="523"/>
      <c r="C111" s="523"/>
    </row>
    <row r="112" spans="1:9" ht="13.5" customHeight="1">
      <c r="A112" s="525"/>
      <c r="B112" s="527" t="s">
        <v>58</v>
      </c>
      <c r="C112" s="528"/>
      <c r="D112" s="528"/>
      <c r="E112" s="528"/>
      <c r="F112" s="529"/>
      <c r="G112" s="527" t="s">
        <v>59</v>
      </c>
      <c r="H112" s="528"/>
      <c r="I112" s="529"/>
    </row>
    <row r="113" spans="1:9" ht="39.6">
      <c r="A113" s="526"/>
      <c r="B113" s="74" t="s">
        <v>60</v>
      </c>
      <c r="C113" s="75" t="s">
        <v>61</v>
      </c>
      <c r="D113" s="75" t="s">
        <v>62</v>
      </c>
      <c r="E113" s="75" t="s">
        <v>63</v>
      </c>
      <c r="F113" s="76" t="s">
        <v>64</v>
      </c>
      <c r="G113" s="77" t="s">
        <v>65</v>
      </c>
      <c r="H113" s="78" t="s">
        <v>66</v>
      </c>
      <c r="I113" s="79" t="s">
        <v>67</v>
      </c>
    </row>
    <row r="114" spans="1:9">
      <c r="A114" s="80" t="s">
        <v>51</v>
      </c>
      <c r="B114" s="81"/>
      <c r="C114" s="82">
        <v>19967463.510000002</v>
      </c>
      <c r="D114" s="82"/>
      <c r="E114" s="83"/>
      <c r="F114" s="84"/>
      <c r="G114" s="85"/>
      <c r="H114" s="82"/>
      <c r="I114" s="86"/>
    </row>
    <row r="115" spans="1:9" ht="36">
      <c r="A115" s="87" t="s">
        <v>68</v>
      </c>
      <c r="B115" s="88"/>
      <c r="C115" s="89"/>
      <c r="D115" s="89"/>
      <c r="E115" s="83"/>
      <c r="F115" s="84"/>
      <c r="G115" s="85"/>
      <c r="H115" s="89"/>
      <c r="I115" s="90"/>
    </row>
    <row r="116" spans="1:9" ht="36.6" thickBot="1">
      <c r="A116" s="91" t="s">
        <v>69</v>
      </c>
      <c r="B116" s="92"/>
      <c r="C116" s="106">
        <v>4187951.46</v>
      </c>
      <c r="D116" s="93"/>
      <c r="E116" s="94"/>
      <c r="F116" s="95"/>
      <c r="G116" s="96"/>
      <c r="H116" s="93"/>
      <c r="I116" s="97"/>
    </row>
    <row r="117" spans="1:9" ht="14.4" thickBot="1">
      <c r="A117" s="98" t="s">
        <v>52</v>
      </c>
      <c r="B117" s="99">
        <f t="shared" ref="B117:I117" si="9">B114+B115-B116</f>
        <v>0</v>
      </c>
      <c r="C117" s="100">
        <f t="shared" si="9"/>
        <v>15779512.050000001</v>
      </c>
      <c r="D117" s="100">
        <f t="shared" si="9"/>
        <v>0</v>
      </c>
      <c r="E117" s="101">
        <f t="shared" si="9"/>
        <v>0</v>
      </c>
      <c r="F117" s="102">
        <f t="shared" si="9"/>
        <v>0</v>
      </c>
      <c r="G117" s="103">
        <f t="shared" si="9"/>
        <v>0</v>
      </c>
      <c r="H117" s="101">
        <f t="shared" si="9"/>
        <v>0</v>
      </c>
      <c r="I117" s="102">
        <f t="shared" si="9"/>
        <v>0</v>
      </c>
    </row>
    <row r="120" spans="1:9">
      <c r="A120" s="481" t="s">
        <v>70</v>
      </c>
      <c r="B120" s="521"/>
      <c r="C120" s="521"/>
    </row>
    <row r="121" spans="1:9" ht="14.4" thickBot="1">
      <c r="A121" s="522"/>
      <c r="B121" s="523"/>
      <c r="C121" s="523"/>
    </row>
    <row r="122" spans="1:9">
      <c r="A122" s="104" t="s">
        <v>50</v>
      </c>
      <c r="B122" s="62" t="s">
        <v>51</v>
      </c>
      <c r="C122" s="63" t="s">
        <v>52</v>
      </c>
    </row>
    <row r="123" spans="1:9" ht="27" thickBot="1">
      <c r="A123" s="105" t="s">
        <v>71</v>
      </c>
      <c r="B123" s="106">
        <v>11773446.779999999</v>
      </c>
      <c r="C123" s="107">
        <v>11355351.23</v>
      </c>
    </row>
    <row r="127" spans="1:9" ht="50.25" customHeight="1">
      <c r="A127" s="481" t="s">
        <v>72</v>
      </c>
      <c r="B127" s="521"/>
      <c r="C127" s="521"/>
      <c r="D127" s="524"/>
    </row>
    <row r="128" spans="1:9" ht="14.4" thickBot="1">
      <c r="A128" s="542"/>
      <c r="B128" s="543"/>
      <c r="C128" s="543"/>
    </row>
    <row r="129" spans="1:4">
      <c r="A129" s="544" t="s">
        <v>34</v>
      </c>
      <c r="B129" s="545"/>
      <c r="C129" s="62" t="s">
        <v>51</v>
      </c>
      <c r="D129" s="63" t="s">
        <v>52</v>
      </c>
    </row>
    <row r="130" spans="1:4" ht="66" customHeight="1">
      <c r="A130" s="546" t="s">
        <v>73</v>
      </c>
      <c r="B130" s="547"/>
      <c r="C130" s="65">
        <f>SUM(C132:C136)</f>
        <v>0</v>
      </c>
      <c r="D130" s="108">
        <f>SUM(D132:D136)</f>
        <v>0</v>
      </c>
    </row>
    <row r="131" spans="1:4">
      <c r="A131" s="536" t="s">
        <v>55</v>
      </c>
      <c r="B131" s="537"/>
      <c r="C131" s="109"/>
      <c r="D131" s="110"/>
    </row>
    <row r="132" spans="1:4">
      <c r="A132" s="538" t="s">
        <v>5</v>
      </c>
      <c r="B132" s="539"/>
      <c r="C132" s="111"/>
      <c r="D132" s="112"/>
    </row>
    <row r="133" spans="1:4">
      <c r="A133" s="540" t="s">
        <v>7</v>
      </c>
      <c r="B133" s="541"/>
      <c r="C133" s="113"/>
      <c r="D133" s="66"/>
    </row>
    <row r="134" spans="1:4">
      <c r="A134" s="540" t="s">
        <v>8</v>
      </c>
      <c r="B134" s="541"/>
      <c r="C134" s="113"/>
      <c r="D134" s="66"/>
    </row>
    <row r="135" spans="1:4">
      <c r="A135" s="540" t="s">
        <v>9</v>
      </c>
      <c r="B135" s="541"/>
      <c r="C135" s="113"/>
      <c r="D135" s="66"/>
    </row>
    <row r="136" spans="1:4">
      <c r="A136" s="540" t="s">
        <v>10</v>
      </c>
      <c r="B136" s="541"/>
      <c r="C136" s="113"/>
      <c r="D136" s="66"/>
    </row>
    <row r="154" spans="1:9">
      <c r="A154" s="556" t="s">
        <v>74</v>
      </c>
      <c r="B154" s="557"/>
      <c r="C154" s="557"/>
      <c r="D154" s="557"/>
      <c r="E154" s="557"/>
      <c r="F154" s="557"/>
      <c r="G154" s="557"/>
      <c r="H154" s="557"/>
      <c r="I154" s="557"/>
    </row>
    <row r="155" spans="1:9" ht="16.2" thickBot="1">
      <c r="A155" s="114"/>
      <c r="B155" s="115"/>
      <c r="C155" s="115"/>
      <c r="D155" s="115"/>
      <c r="E155" s="115" t="s">
        <v>75</v>
      </c>
      <c r="F155" s="116"/>
      <c r="G155" s="116"/>
      <c r="H155" s="116"/>
      <c r="I155" s="116"/>
    </row>
    <row r="156" spans="1:9" ht="89.25" customHeight="1" thickBot="1">
      <c r="A156" s="558" t="s">
        <v>76</v>
      </c>
      <c r="B156" s="559"/>
      <c r="C156" s="117" t="s">
        <v>77</v>
      </c>
      <c r="D156" s="118" t="s">
        <v>78</v>
      </c>
      <c r="E156" s="117" t="s">
        <v>79</v>
      </c>
      <c r="F156" s="119" t="s">
        <v>80</v>
      </c>
      <c r="G156" s="117" t="s">
        <v>81</v>
      </c>
      <c r="H156" s="117" t="s">
        <v>82</v>
      </c>
      <c r="I156" s="120" t="s">
        <v>83</v>
      </c>
    </row>
    <row r="157" spans="1:9">
      <c r="A157" s="560" t="s">
        <v>51</v>
      </c>
      <c r="B157" s="561"/>
      <c r="C157" s="121"/>
      <c r="D157" s="122"/>
      <c r="E157" s="123"/>
      <c r="F157" s="122"/>
      <c r="G157" s="123"/>
      <c r="H157" s="123"/>
      <c r="I157" s="124"/>
    </row>
    <row r="158" spans="1:9">
      <c r="A158" s="125"/>
      <c r="B158" s="126" t="s">
        <v>84</v>
      </c>
      <c r="C158" s="127"/>
      <c r="D158" s="128"/>
      <c r="E158" s="129"/>
      <c r="F158" s="128"/>
      <c r="G158" s="129"/>
      <c r="H158" s="129"/>
      <c r="I158" s="130"/>
    </row>
    <row r="159" spans="1:9">
      <c r="A159" s="131" t="s">
        <v>85</v>
      </c>
      <c r="B159" s="132"/>
      <c r="C159" s="133"/>
      <c r="D159" s="134"/>
      <c r="E159" s="135"/>
      <c r="F159" s="134"/>
      <c r="G159" s="135"/>
      <c r="H159" s="135"/>
      <c r="I159" s="136"/>
    </row>
    <row r="160" spans="1:9">
      <c r="A160" s="131" t="s">
        <v>86</v>
      </c>
      <c r="B160" s="132"/>
      <c r="C160" s="133"/>
      <c r="D160" s="134"/>
      <c r="E160" s="135"/>
      <c r="F160" s="134"/>
      <c r="G160" s="135"/>
      <c r="H160" s="135"/>
      <c r="I160" s="136"/>
    </row>
    <row r="161" spans="1:9" ht="14.4" thickBot="1">
      <c r="A161" s="137" t="s">
        <v>87</v>
      </c>
      <c r="B161" s="138"/>
      <c r="C161" s="139"/>
      <c r="D161" s="140"/>
      <c r="E161" s="141"/>
      <c r="F161" s="140"/>
      <c r="G161" s="141"/>
      <c r="H161" s="141"/>
      <c r="I161" s="142"/>
    </row>
    <row r="162" spans="1:9" ht="14.4" thickBot="1">
      <c r="A162" s="143"/>
      <c r="B162" s="144" t="s">
        <v>88</v>
      </c>
      <c r="C162" s="145"/>
      <c r="D162" s="145"/>
      <c r="E162" s="145">
        <f>SUM(E159:E161)</f>
        <v>0</v>
      </c>
      <c r="F162" s="145">
        <f>SUM(F159:F161)</f>
        <v>0</v>
      </c>
      <c r="G162" s="145">
        <f>SUM(G159:G161)</f>
        <v>0</v>
      </c>
      <c r="H162" s="145"/>
      <c r="I162" s="145"/>
    </row>
    <row r="163" spans="1:9" ht="87.75" customHeight="1" thickBot="1">
      <c r="A163" s="558" t="s">
        <v>76</v>
      </c>
      <c r="B163" s="562"/>
      <c r="C163" s="117" t="s">
        <v>77</v>
      </c>
      <c r="D163" s="118" t="s">
        <v>78</v>
      </c>
      <c r="E163" s="117" t="s">
        <v>79</v>
      </c>
      <c r="F163" s="119" t="s">
        <v>80</v>
      </c>
      <c r="G163" s="117" t="s">
        <v>81</v>
      </c>
      <c r="H163" s="117" t="s">
        <v>82</v>
      </c>
      <c r="I163" s="120" t="s">
        <v>83</v>
      </c>
    </row>
    <row r="164" spans="1:9">
      <c r="A164" s="560" t="s">
        <v>52</v>
      </c>
      <c r="B164" s="563"/>
      <c r="C164" s="146"/>
      <c r="D164" s="147"/>
      <c r="E164" s="148"/>
      <c r="F164" s="147"/>
      <c r="G164" s="148"/>
      <c r="H164" s="148"/>
      <c r="I164" s="149"/>
    </row>
    <row r="165" spans="1:9">
      <c r="A165" s="150"/>
      <c r="B165" s="151" t="s">
        <v>84</v>
      </c>
      <c r="C165" s="127"/>
      <c r="D165" s="128"/>
      <c r="E165" s="129"/>
      <c r="F165" s="128"/>
      <c r="G165" s="129"/>
      <c r="H165" s="129"/>
      <c r="I165" s="130"/>
    </row>
    <row r="166" spans="1:9">
      <c r="A166" s="131" t="s">
        <v>85</v>
      </c>
      <c r="B166" s="132"/>
      <c r="C166" s="133"/>
      <c r="D166" s="134"/>
      <c r="E166" s="135"/>
      <c r="F166" s="134"/>
      <c r="G166" s="135"/>
      <c r="H166" s="135"/>
      <c r="I166" s="136"/>
    </row>
    <row r="167" spans="1:9">
      <c r="A167" s="131" t="s">
        <v>86</v>
      </c>
      <c r="B167" s="132"/>
      <c r="C167" s="133"/>
      <c r="D167" s="134"/>
      <c r="E167" s="135"/>
      <c r="F167" s="134"/>
      <c r="G167" s="135"/>
      <c r="H167" s="135"/>
      <c r="I167" s="136"/>
    </row>
    <row r="168" spans="1:9" ht="14.4" thickBot="1">
      <c r="A168" s="137" t="s">
        <v>87</v>
      </c>
      <c r="B168" s="138"/>
      <c r="C168" s="139"/>
      <c r="D168" s="140"/>
      <c r="E168" s="141"/>
      <c r="F168" s="140"/>
      <c r="G168" s="141"/>
      <c r="H168" s="141"/>
      <c r="I168" s="142"/>
    </row>
    <row r="169" spans="1:9" ht="14.4" thickBot="1">
      <c r="A169" s="143"/>
      <c r="B169" s="144" t="s">
        <v>88</v>
      </c>
      <c r="C169" s="145"/>
      <c r="D169" s="152"/>
      <c r="E169" s="145">
        <f>SUM(E166:E168)</f>
        <v>0</v>
      </c>
      <c r="F169" s="145">
        <f>SUM(F166:F168)</f>
        <v>0</v>
      </c>
      <c r="G169" s="145">
        <f>SUM(G166:G168)</f>
        <v>0</v>
      </c>
      <c r="H169" s="145"/>
      <c r="I169" s="153"/>
    </row>
    <row r="172" spans="1:9">
      <c r="A172" s="564" t="s">
        <v>89</v>
      </c>
      <c r="B172" s="565"/>
      <c r="C172" s="565"/>
      <c r="D172" s="565"/>
      <c r="E172" s="565"/>
      <c r="F172" s="565"/>
      <c r="G172" s="565"/>
      <c r="H172" s="565"/>
      <c r="I172" s="565"/>
    </row>
    <row r="173" spans="1:9" ht="14.4" thickBot="1">
      <c r="A173" s="154"/>
      <c r="B173" s="155"/>
      <c r="C173" s="155"/>
      <c r="D173" s="155"/>
      <c r="E173" s="154"/>
      <c r="F173" s="154"/>
      <c r="G173" s="154"/>
      <c r="H173" s="154"/>
      <c r="I173" s="154"/>
    </row>
    <row r="174" spans="1:9" ht="14.4" thickBot="1">
      <c r="A174" s="575" t="s">
        <v>90</v>
      </c>
      <c r="B174" s="576"/>
      <c r="C174" s="576"/>
      <c r="D174" s="577"/>
      <c r="E174" s="581" t="s">
        <v>51</v>
      </c>
      <c r="F174" s="583" t="s">
        <v>91</v>
      </c>
      <c r="G174" s="584"/>
      <c r="H174" s="585"/>
      <c r="I174" s="548" t="s">
        <v>52</v>
      </c>
    </row>
    <row r="175" spans="1:9" ht="14.4" thickBot="1">
      <c r="A175" s="578"/>
      <c r="B175" s="579"/>
      <c r="C175" s="579"/>
      <c r="D175" s="580"/>
      <c r="E175" s="582"/>
      <c r="F175" s="156" t="s">
        <v>26</v>
      </c>
      <c r="G175" s="157" t="s">
        <v>92</v>
      </c>
      <c r="H175" s="156" t="s">
        <v>93</v>
      </c>
      <c r="I175" s="549"/>
    </row>
    <row r="176" spans="1:9">
      <c r="A176" s="158">
        <v>1</v>
      </c>
      <c r="B176" s="550" t="s">
        <v>62</v>
      </c>
      <c r="C176" s="551"/>
      <c r="D176" s="552"/>
      <c r="E176" s="159"/>
      <c r="F176" s="160"/>
      <c r="G176" s="160"/>
      <c r="H176" s="160"/>
      <c r="I176" s="161">
        <f>E176+F176-G176-H176</f>
        <v>0</v>
      </c>
    </row>
    <row r="177" spans="1:9">
      <c r="A177" s="162"/>
      <c r="B177" s="553" t="s">
        <v>94</v>
      </c>
      <c r="C177" s="554"/>
      <c r="D177" s="555"/>
      <c r="E177" s="163"/>
      <c r="F177" s="164"/>
      <c r="G177" s="164"/>
      <c r="H177" s="164"/>
      <c r="I177" s="165">
        <f>E177+F177-G177-H177</f>
        <v>0</v>
      </c>
    </row>
    <row r="178" spans="1:9">
      <c r="A178" s="166" t="s">
        <v>95</v>
      </c>
      <c r="B178" s="566" t="s">
        <v>96</v>
      </c>
      <c r="C178" s="567"/>
      <c r="D178" s="568"/>
      <c r="E178" s="167">
        <v>106010682.84</v>
      </c>
      <c r="F178" s="168">
        <v>49709925.289999999</v>
      </c>
      <c r="G178" s="168">
        <v>1274895.29</v>
      </c>
      <c r="H178" s="168">
        <v>53083349.609999999</v>
      </c>
      <c r="I178" s="169">
        <f>E178+F178-G178-H178</f>
        <v>101362363.23</v>
      </c>
    </row>
    <row r="179" spans="1:9">
      <c r="A179" s="166"/>
      <c r="B179" s="553" t="s">
        <v>94</v>
      </c>
      <c r="C179" s="554"/>
      <c r="D179" s="555"/>
      <c r="E179" s="170"/>
      <c r="F179" s="168"/>
      <c r="G179" s="168"/>
      <c r="H179" s="168"/>
      <c r="I179" s="168">
        <f>E179+F179-G179-H179</f>
        <v>0</v>
      </c>
    </row>
    <row r="180" spans="1:9" ht="14.4" thickBot="1">
      <c r="A180" s="171" t="s">
        <v>97</v>
      </c>
      <c r="B180" s="566" t="s">
        <v>98</v>
      </c>
      <c r="C180" s="567"/>
      <c r="D180" s="568"/>
      <c r="E180" s="167">
        <v>31731233.120000001</v>
      </c>
      <c r="F180" s="168">
        <v>47371747.609999999</v>
      </c>
      <c r="G180" s="168"/>
      <c r="H180" s="168">
        <v>31731233.120000001</v>
      </c>
      <c r="I180" s="164">
        <f>E180+F180-G180-H180</f>
        <v>47371747.609999999</v>
      </c>
    </row>
    <row r="181" spans="1:9" ht="14.4" thickBot="1">
      <c r="A181" s="569" t="s">
        <v>99</v>
      </c>
      <c r="B181" s="570"/>
      <c r="C181" s="570"/>
      <c r="D181" s="571"/>
      <c r="E181" s="172">
        <f>E176+E178+E180</f>
        <v>137741915.96000001</v>
      </c>
      <c r="F181" s="172">
        <f>F176+F178+F180</f>
        <v>97081672.900000006</v>
      </c>
      <c r="G181" s="172">
        <f>G176+G178+G180</f>
        <v>1274895.29</v>
      </c>
      <c r="H181" s="172">
        <f>H176+H178+H180</f>
        <v>84814582.730000004</v>
      </c>
      <c r="I181" s="173">
        <f>I176+I178+I180</f>
        <v>148734110.84</v>
      </c>
    </row>
    <row r="182" spans="1:9">
      <c r="A182"/>
      <c r="B182"/>
      <c r="C182"/>
      <c r="D182"/>
      <c r="E182"/>
      <c r="F182"/>
      <c r="G182"/>
      <c r="H182"/>
      <c r="I182"/>
    </row>
    <row r="183" spans="1:9">
      <c r="A183" s="174" t="s">
        <v>100</v>
      </c>
      <c r="B183"/>
      <c r="C183"/>
      <c r="D183"/>
      <c r="E183"/>
      <c r="F183"/>
      <c r="G183"/>
      <c r="H183"/>
      <c r="I183"/>
    </row>
    <row r="184" spans="1:9">
      <c r="A184" s="174" t="s">
        <v>101</v>
      </c>
      <c r="B184"/>
      <c r="C184"/>
      <c r="D184"/>
      <c r="E184"/>
      <c r="F184"/>
      <c r="G184"/>
      <c r="H184"/>
      <c r="I184"/>
    </row>
    <row r="186" spans="1:9">
      <c r="A186" s="572" t="s">
        <v>102</v>
      </c>
      <c r="B186" s="572"/>
      <c r="C186" s="572"/>
      <c r="D186" s="572"/>
      <c r="E186" s="572"/>
      <c r="F186" s="572"/>
      <c r="G186" s="572"/>
    </row>
    <row r="187" spans="1:9" ht="14.4" thickBot="1">
      <c r="A187" s="175"/>
      <c r="B187" s="176"/>
      <c r="C187" s="177"/>
      <c r="D187" s="177"/>
      <c r="E187" s="177"/>
      <c r="F187" s="177"/>
      <c r="G187" s="177"/>
    </row>
    <row r="188" spans="1:9" ht="27" thickBot="1">
      <c r="A188" s="573" t="s">
        <v>103</v>
      </c>
      <c r="B188" s="574"/>
      <c r="C188" s="178" t="s">
        <v>104</v>
      </c>
      <c r="D188" s="179" t="s">
        <v>105</v>
      </c>
      <c r="E188" s="180" t="s">
        <v>106</v>
      </c>
      <c r="F188" s="179" t="s">
        <v>107</v>
      </c>
      <c r="G188" s="181" t="s">
        <v>108</v>
      </c>
    </row>
    <row r="189" spans="1:9" ht="26.25" customHeight="1">
      <c r="A189" s="594" t="s">
        <v>109</v>
      </c>
      <c r="B189" s="595"/>
      <c r="C189" s="182"/>
      <c r="D189" s="182"/>
      <c r="E189" s="182"/>
      <c r="F189" s="182"/>
      <c r="G189" s="183">
        <f>C189+D189-E189-F189</f>
        <v>0</v>
      </c>
    </row>
    <row r="190" spans="1:9" ht="25.5" customHeight="1">
      <c r="A190" s="596" t="s">
        <v>110</v>
      </c>
      <c r="B190" s="587"/>
      <c r="C190" s="184"/>
      <c r="D190" s="184"/>
      <c r="E190" s="184"/>
      <c r="F190" s="184"/>
      <c r="G190" s="185">
        <f t="shared" ref="G190:G197" si="10">C190+D190-E190-F190</f>
        <v>0</v>
      </c>
    </row>
    <row r="191" spans="1:9">
      <c r="A191" s="596" t="s">
        <v>111</v>
      </c>
      <c r="B191" s="587"/>
      <c r="C191" s="184"/>
      <c r="D191" s="184"/>
      <c r="E191" s="184"/>
      <c r="F191" s="184"/>
      <c r="G191" s="185">
        <f t="shared" si="10"/>
        <v>0</v>
      </c>
    </row>
    <row r="192" spans="1:9">
      <c r="A192" s="596" t="s">
        <v>112</v>
      </c>
      <c r="B192" s="587"/>
      <c r="C192" s="184"/>
      <c r="D192" s="184"/>
      <c r="E192" s="184"/>
      <c r="F192" s="184"/>
      <c r="G192" s="185">
        <f t="shared" si="10"/>
        <v>0</v>
      </c>
    </row>
    <row r="193" spans="1:7" ht="38.25" customHeight="1">
      <c r="A193" s="596" t="s">
        <v>113</v>
      </c>
      <c r="B193" s="587"/>
      <c r="C193" s="184"/>
      <c r="D193" s="184"/>
      <c r="E193" s="184"/>
      <c r="F193" s="184"/>
      <c r="G193" s="185">
        <f t="shared" si="10"/>
        <v>0</v>
      </c>
    </row>
    <row r="194" spans="1:7" ht="25.5" customHeight="1">
      <c r="A194" s="586" t="s">
        <v>114</v>
      </c>
      <c r="B194" s="587"/>
      <c r="C194" s="184">
        <v>3348646.86</v>
      </c>
      <c r="D194" s="184">
        <v>10204.719999999999</v>
      </c>
      <c r="E194" s="184"/>
      <c r="F194" s="184">
        <v>793668</v>
      </c>
      <c r="G194" s="185">
        <f t="shared" si="10"/>
        <v>2565183.58</v>
      </c>
    </row>
    <row r="195" spans="1:7">
      <c r="A195" s="586" t="s">
        <v>115</v>
      </c>
      <c r="B195" s="587"/>
      <c r="C195" s="184"/>
      <c r="D195" s="184"/>
      <c r="E195" s="184"/>
      <c r="F195" s="184"/>
      <c r="G195" s="185">
        <f t="shared" si="10"/>
        <v>0</v>
      </c>
    </row>
    <row r="196" spans="1:7" ht="24.75" customHeight="1">
      <c r="A196" s="586" t="s">
        <v>116</v>
      </c>
      <c r="B196" s="587"/>
      <c r="C196" s="184"/>
      <c r="D196" s="184"/>
      <c r="E196" s="184"/>
      <c r="F196" s="184"/>
      <c r="G196" s="185">
        <f t="shared" si="10"/>
        <v>0</v>
      </c>
    </row>
    <row r="197" spans="1:7" ht="27.75" customHeight="1" thickBot="1">
      <c r="A197" s="588" t="s">
        <v>117</v>
      </c>
      <c r="B197" s="589"/>
      <c r="C197" s="186">
        <v>934756.87</v>
      </c>
      <c r="D197" s="186">
        <v>12338.04</v>
      </c>
      <c r="E197" s="186"/>
      <c r="F197" s="186">
        <v>344068.49</v>
      </c>
      <c r="G197" s="187">
        <f t="shared" si="10"/>
        <v>603026.42000000004</v>
      </c>
    </row>
    <row r="198" spans="1:7">
      <c r="A198" s="590" t="s">
        <v>118</v>
      </c>
      <c r="B198" s="591"/>
      <c r="C198" s="188">
        <f>SUM(C199:C218)</f>
        <v>123187651.49000001</v>
      </c>
      <c r="D198" s="188">
        <f>SUM(D199:D218)</f>
        <v>304581.41000000003</v>
      </c>
      <c r="E198" s="188">
        <f>SUM(E199:E218)</f>
        <v>4894522.6100000003</v>
      </c>
      <c r="F198" s="188">
        <f>SUM(F199:F218)</f>
        <v>3447106.19</v>
      </c>
      <c r="G198" s="189">
        <f>SUM(G199:G218)</f>
        <v>115150604.10000001</v>
      </c>
    </row>
    <row r="199" spans="1:7">
      <c r="A199" s="592" t="s">
        <v>119</v>
      </c>
      <c r="B199" s="593"/>
      <c r="C199" s="190">
        <v>1515704.53</v>
      </c>
      <c r="D199" s="190">
        <v>154270.01999999999</v>
      </c>
      <c r="E199" s="191"/>
      <c r="F199" s="191">
        <v>233847</v>
      </c>
      <c r="G199" s="192">
        <f t="shared" ref="G199:G218" si="11">C199+D199-E199-F199</f>
        <v>1436127.55</v>
      </c>
    </row>
    <row r="200" spans="1:7">
      <c r="A200" s="592" t="s">
        <v>120</v>
      </c>
      <c r="B200" s="593"/>
      <c r="C200" s="190"/>
      <c r="D200" s="190"/>
      <c r="E200" s="191"/>
      <c r="F200" s="191"/>
      <c r="G200" s="192">
        <f t="shared" si="11"/>
        <v>0</v>
      </c>
    </row>
    <row r="201" spans="1:7" ht="13.5" customHeight="1">
      <c r="A201" s="592" t="s">
        <v>121</v>
      </c>
      <c r="B201" s="593"/>
      <c r="C201" s="190">
        <v>52636.75</v>
      </c>
      <c r="D201" s="190">
        <v>2071.9899999999998</v>
      </c>
      <c r="E201" s="191"/>
      <c r="F201" s="191">
        <v>2135.15</v>
      </c>
      <c r="G201" s="192">
        <f t="shared" si="11"/>
        <v>52573.59</v>
      </c>
    </row>
    <row r="202" spans="1:7" ht="43.5" customHeight="1">
      <c r="A202" s="599" t="s">
        <v>122</v>
      </c>
      <c r="B202" s="593"/>
      <c r="C202" s="190"/>
      <c r="D202" s="190"/>
      <c r="E202" s="191"/>
      <c r="F202" s="191"/>
      <c r="G202" s="192">
        <f t="shared" si="11"/>
        <v>0</v>
      </c>
    </row>
    <row r="203" spans="1:7">
      <c r="A203" s="597" t="s">
        <v>123</v>
      </c>
      <c r="B203" s="593"/>
      <c r="C203" s="190">
        <v>43130.03</v>
      </c>
      <c r="D203" s="190">
        <v>2017.78</v>
      </c>
      <c r="E203" s="191"/>
      <c r="F203" s="191"/>
      <c r="G203" s="192">
        <f t="shared" si="11"/>
        <v>45147.81</v>
      </c>
    </row>
    <row r="204" spans="1:7">
      <c r="A204" s="597" t="s">
        <v>124</v>
      </c>
      <c r="B204" s="593"/>
      <c r="C204" s="190"/>
      <c r="D204" s="190"/>
      <c r="E204" s="191"/>
      <c r="F204" s="191"/>
      <c r="G204" s="192">
        <f t="shared" si="11"/>
        <v>0</v>
      </c>
    </row>
    <row r="205" spans="1:7">
      <c r="A205" s="597" t="s">
        <v>125</v>
      </c>
      <c r="B205" s="593"/>
      <c r="C205" s="190"/>
      <c r="D205" s="190"/>
      <c r="E205" s="191"/>
      <c r="F205" s="191"/>
      <c r="G205" s="192">
        <f t="shared" si="11"/>
        <v>0</v>
      </c>
    </row>
    <row r="206" spans="1:7">
      <c r="A206" s="597" t="s">
        <v>126</v>
      </c>
      <c r="B206" s="593"/>
      <c r="C206" s="190"/>
      <c r="D206" s="190"/>
      <c r="E206" s="191"/>
      <c r="F206" s="191"/>
      <c r="G206" s="192">
        <f t="shared" si="11"/>
        <v>0</v>
      </c>
    </row>
    <row r="207" spans="1:7">
      <c r="A207" s="597" t="s">
        <v>127</v>
      </c>
      <c r="B207" s="593"/>
      <c r="C207" s="190"/>
      <c r="D207" s="190"/>
      <c r="E207" s="191"/>
      <c r="F207" s="191"/>
      <c r="G207" s="192">
        <f t="shared" si="11"/>
        <v>0</v>
      </c>
    </row>
    <row r="208" spans="1:7">
      <c r="A208" s="597" t="s">
        <v>128</v>
      </c>
      <c r="B208" s="593"/>
      <c r="C208" s="190"/>
      <c r="D208" s="190"/>
      <c r="E208" s="191"/>
      <c r="F208" s="191"/>
      <c r="G208" s="192">
        <f t="shared" si="11"/>
        <v>0</v>
      </c>
    </row>
    <row r="209" spans="1:7">
      <c r="A209" s="597" t="s">
        <v>129</v>
      </c>
      <c r="B209" s="593"/>
      <c r="C209" s="190"/>
      <c r="D209" s="190"/>
      <c r="E209" s="191"/>
      <c r="F209" s="191"/>
      <c r="G209" s="192">
        <f t="shared" si="11"/>
        <v>0</v>
      </c>
    </row>
    <row r="210" spans="1:7">
      <c r="A210" s="597" t="s">
        <v>130</v>
      </c>
      <c r="B210" s="593"/>
      <c r="C210" s="190"/>
      <c r="D210" s="190"/>
      <c r="E210" s="191"/>
      <c r="F210" s="191"/>
      <c r="G210" s="192">
        <f t="shared" si="11"/>
        <v>0</v>
      </c>
    </row>
    <row r="211" spans="1:7">
      <c r="A211" s="597" t="s">
        <v>131</v>
      </c>
      <c r="B211" s="593"/>
      <c r="C211" s="190">
        <v>121251389.65000001</v>
      </c>
      <c r="D211" s="190">
        <v>89748.32</v>
      </c>
      <c r="E211" s="191">
        <v>4673358.3600000003</v>
      </c>
      <c r="F211" s="191">
        <v>3209798.54</v>
      </c>
      <c r="G211" s="192">
        <f t="shared" si="11"/>
        <v>113457981.06999999</v>
      </c>
    </row>
    <row r="212" spans="1:7">
      <c r="A212" s="598" t="s">
        <v>132</v>
      </c>
      <c r="B212" s="593"/>
      <c r="C212" s="190"/>
      <c r="D212" s="190"/>
      <c r="E212" s="191"/>
      <c r="F212" s="191"/>
      <c r="G212" s="192">
        <f>C212+D212-E212-F212</f>
        <v>0</v>
      </c>
    </row>
    <row r="213" spans="1:7">
      <c r="A213" s="598" t="s">
        <v>133</v>
      </c>
      <c r="B213" s="593"/>
      <c r="C213" s="190"/>
      <c r="D213" s="190"/>
      <c r="E213" s="191"/>
      <c r="F213" s="191"/>
      <c r="G213" s="192">
        <f>C213+D213-E213-F213</f>
        <v>0</v>
      </c>
    </row>
    <row r="214" spans="1:7" ht="27.75" customHeight="1">
      <c r="A214" s="599" t="s">
        <v>134</v>
      </c>
      <c r="B214" s="593"/>
      <c r="C214" s="190"/>
      <c r="D214" s="190"/>
      <c r="E214" s="191"/>
      <c r="F214" s="191"/>
      <c r="G214" s="192">
        <f t="shared" si="11"/>
        <v>0</v>
      </c>
    </row>
    <row r="215" spans="1:7" ht="26.25" customHeight="1">
      <c r="A215" s="599" t="s">
        <v>135</v>
      </c>
      <c r="B215" s="593"/>
      <c r="C215" s="190">
        <v>221164.75</v>
      </c>
      <c r="D215" s="190">
        <v>21217.09</v>
      </c>
      <c r="E215" s="191">
        <v>221164.25</v>
      </c>
      <c r="F215" s="191">
        <v>0.5</v>
      </c>
      <c r="G215" s="192">
        <f t="shared" si="11"/>
        <v>21217.089999999997</v>
      </c>
    </row>
    <row r="216" spans="1:7">
      <c r="A216" s="598" t="s">
        <v>136</v>
      </c>
      <c r="B216" s="593"/>
      <c r="C216" s="190"/>
      <c r="D216" s="190"/>
      <c r="E216" s="191"/>
      <c r="F216" s="191"/>
      <c r="G216" s="192">
        <f t="shared" si="11"/>
        <v>0</v>
      </c>
    </row>
    <row r="217" spans="1:7">
      <c r="A217" s="598" t="s">
        <v>137</v>
      </c>
      <c r="B217" s="593"/>
      <c r="C217" s="190">
        <v>91650.78</v>
      </c>
      <c r="D217" s="190">
        <v>3009.78</v>
      </c>
      <c r="E217" s="191"/>
      <c r="F217" s="191"/>
      <c r="G217" s="192">
        <f t="shared" si="11"/>
        <v>94660.56</v>
      </c>
    </row>
    <row r="218" spans="1:7" ht="14.4" thickBot="1">
      <c r="A218" s="610" t="s">
        <v>138</v>
      </c>
      <c r="B218" s="611"/>
      <c r="C218" s="193">
        <v>11975</v>
      </c>
      <c r="D218" s="193">
        <v>32246.43</v>
      </c>
      <c r="E218" s="191"/>
      <c r="F218" s="191">
        <v>1325</v>
      </c>
      <c r="G218" s="192">
        <f t="shared" si="11"/>
        <v>42896.43</v>
      </c>
    </row>
    <row r="219" spans="1:7" ht="14.4" thickBot="1">
      <c r="A219" s="600" t="s">
        <v>139</v>
      </c>
      <c r="B219" s="601"/>
      <c r="C219" s="194">
        <f>SUM(C189:C198)</f>
        <v>127471055.22000001</v>
      </c>
      <c r="D219" s="194">
        <f>SUM(D189:D198)</f>
        <v>327124.17000000004</v>
      </c>
      <c r="E219" s="194">
        <f>SUM(E189:E198)</f>
        <v>4894522.6100000003</v>
      </c>
      <c r="F219" s="194">
        <f>SUM(F189:F198)</f>
        <v>4584842.68</v>
      </c>
      <c r="G219" s="195">
        <f>SUM(G189:G198)</f>
        <v>118318814.10000001</v>
      </c>
    </row>
    <row r="220" spans="1:7">
      <c r="A220"/>
      <c r="B220"/>
      <c r="C220"/>
      <c r="D220"/>
      <c r="E220"/>
      <c r="F220"/>
      <c r="G220"/>
    </row>
    <row r="221" spans="1:7">
      <c r="A221" s="196"/>
      <c r="B221" s="196"/>
      <c r="C221" s="196"/>
      <c r="D221" s="196"/>
      <c r="E221" s="196"/>
      <c r="F221" s="196"/>
      <c r="G221" s="196"/>
    </row>
    <row r="222" spans="1:7">
      <c r="A222" s="602" t="s">
        <v>140</v>
      </c>
      <c r="B222" s="602"/>
      <c r="C222" s="602"/>
      <c r="D222" s="603"/>
      <c r="E222" s="604"/>
    </row>
    <row r="223" spans="1:7" ht="14.4" thickBot="1">
      <c r="A223" s="197"/>
      <c r="B223" s="197"/>
      <c r="C223" s="197"/>
    </row>
    <row r="224" spans="1:7" ht="14.4" thickBot="1">
      <c r="A224" s="600" t="s">
        <v>34</v>
      </c>
      <c r="B224" s="605"/>
      <c r="C224" s="198" t="s">
        <v>51</v>
      </c>
      <c r="D224" s="199" t="s">
        <v>52</v>
      </c>
    </row>
    <row r="225" spans="1:5" ht="14.4" thickBot="1">
      <c r="A225" s="600" t="s">
        <v>141</v>
      </c>
      <c r="B225" s="605"/>
      <c r="C225" s="200">
        <f>SUM(C226:C228)</f>
        <v>0</v>
      </c>
      <c r="D225" s="200">
        <f>SUM(D226:D228)</f>
        <v>0</v>
      </c>
    </row>
    <row r="226" spans="1:5">
      <c r="A226" s="606" t="s">
        <v>142</v>
      </c>
      <c r="B226" s="607"/>
      <c r="C226" s="201"/>
      <c r="D226" s="202"/>
    </row>
    <row r="227" spans="1:5">
      <c r="A227" s="608" t="s">
        <v>143</v>
      </c>
      <c r="B227" s="609"/>
      <c r="C227" s="203"/>
      <c r="D227" s="204"/>
    </row>
    <row r="228" spans="1:5" ht="14.4" thickBot="1">
      <c r="A228" s="612" t="s">
        <v>144</v>
      </c>
      <c r="B228" s="613"/>
      <c r="C228" s="203"/>
      <c r="D228" s="204"/>
    </row>
    <row r="229" spans="1:5" ht="26.25" customHeight="1" thickBot="1">
      <c r="A229" s="600" t="s">
        <v>145</v>
      </c>
      <c r="B229" s="605"/>
      <c r="C229" s="205">
        <f>SUM(C230:C232)</f>
        <v>312957.05</v>
      </c>
      <c r="D229" s="200">
        <f>SUM(D230:D232)</f>
        <v>0</v>
      </c>
    </row>
    <row r="230" spans="1:5" ht="25.5" customHeight="1">
      <c r="A230" s="606" t="s">
        <v>142</v>
      </c>
      <c r="B230" s="607"/>
      <c r="C230" s="201">
        <v>312957.05</v>
      </c>
      <c r="D230" s="202">
        <v>0</v>
      </c>
    </row>
    <row r="231" spans="1:5">
      <c r="A231" s="608" t="s">
        <v>143</v>
      </c>
      <c r="B231" s="609"/>
      <c r="C231" s="203"/>
      <c r="D231" s="204"/>
    </row>
    <row r="232" spans="1:5" ht="14.4" thickBot="1">
      <c r="A232" s="612" t="s">
        <v>144</v>
      </c>
      <c r="B232" s="613"/>
      <c r="C232" s="203"/>
      <c r="D232" s="204"/>
    </row>
    <row r="233" spans="1:5" ht="26.25" customHeight="1" thickBot="1">
      <c r="A233" s="600" t="s">
        <v>146</v>
      </c>
      <c r="B233" s="605"/>
      <c r="C233" s="206">
        <f>SUM(C234:C236)</f>
        <v>0</v>
      </c>
      <c r="D233" s="207">
        <f>SUM(D234:D236)</f>
        <v>0</v>
      </c>
    </row>
    <row r="234" spans="1:5" ht="25.5" customHeight="1">
      <c r="A234" s="606" t="s">
        <v>142</v>
      </c>
      <c r="B234" s="607"/>
      <c r="C234" s="201"/>
      <c r="D234" s="202"/>
      <c r="E234" s="9" t="s">
        <v>430</v>
      </c>
    </row>
    <row r="235" spans="1:5">
      <c r="A235" s="608" t="s">
        <v>143</v>
      </c>
      <c r="B235" s="609"/>
      <c r="C235" s="203"/>
      <c r="D235" s="204"/>
    </row>
    <row r="236" spans="1:5" ht="14.4" thickBot="1">
      <c r="A236" s="612" t="s">
        <v>144</v>
      </c>
      <c r="B236" s="613"/>
      <c r="C236" s="203"/>
      <c r="D236" s="204"/>
    </row>
    <row r="237" spans="1:5" ht="14.4" thickBot="1">
      <c r="A237" s="600" t="s">
        <v>147</v>
      </c>
      <c r="B237" s="605"/>
      <c r="C237" s="208">
        <f>C229+C233+C225</f>
        <v>312957.05</v>
      </c>
      <c r="D237" s="208">
        <f>D229+D233+D225</f>
        <v>0</v>
      </c>
    </row>
    <row r="240" spans="1:5" ht="60.75" customHeight="1">
      <c r="A240" s="556" t="s">
        <v>148</v>
      </c>
      <c r="B240" s="556"/>
      <c r="C240" s="556"/>
      <c r="D240" s="557"/>
    </row>
    <row r="241" spans="1:5" ht="14.4" thickBot="1">
      <c r="A241" s="209"/>
      <c r="B241" s="209"/>
      <c r="C241" s="209"/>
    </row>
    <row r="242" spans="1:5" ht="14.4" thickBot="1">
      <c r="A242" s="614" t="s">
        <v>149</v>
      </c>
      <c r="B242" s="615"/>
      <c r="C242" s="119" t="s">
        <v>104</v>
      </c>
      <c r="D242" s="210" t="s">
        <v>108</v>
      </c>
    </row>
    <row r="243" spans="1:5" ht="25.5" customHeight="1">
      <c r="A243" s="623" t="s">
        <v>150</v>
      </c>
      <c r="B243" s="624"/>
      <c r="C243" s="211"/>
      <c r="D243" s="212"/>
    </row>
    <row r="244" spans="1:5" ht="26.25" customHeight="1" thickBot="1">
      <c r="A244" s="625" t="s">
        <v>151</v>
      </c>
      <c r="B244" s="626"/>
      <c r="C244" s="213"/>
      <c r="D244" s="214"/>
    </row>
    <row r="245" spans="1:5" ht="14.4" thickBot="1">
      <c r="A245" s="627" t="s">
        <v>139</v>
      </c>
      <c r="B245" s="628"/>
      <c r="C245" s="215">
        <f>SUM(C243:C244)</f>
        <v>0</v>
      </c>
      <c r="D245" s="216">
        <f>SUM(D243:D244)</f>
        <v>0</v>
      </c>
    </row>
    <row r="251" spans="1:5">
      <c r="A251" s="629" t="s">
        <v>152</v>
      </c>
      <c r="B251" s="629"/>
      <c r="C251" s="629"/>
      <c r="D251" s="629"/>
      <c r="E251" s="629"/>
    </row>
    <row r="252" spans="1:5" ht="14.4" thickBot="1">
      <c r="A252" s="217"/>
      <c r="B252" s="218"/>
      <c r="C252" s="218"/>
      <c r="D252" s="218"/>
      <c r="E252" s="218"/>
    </row>
    <row r="253" spans="1:5" ht="14.4" thickBot="1">
      <c r="A253" s="219" t="s">
        <v>153</v>
      </c>
      <c r="B253" s="616" t="s">
        <v>154</v>
      </c>
      <c r="C253" s="630"/>
      <c r="D253" s="616" t="s">
        <v>155</v>
      </c>
      <c r="E253" s="630"/>
    </row>
    <row r="254" spans="1:5" ht="14.4" thickBot="1">
      <c r="A254" s="220"/>
      <c r="B254" s="221" t="s">
        <v>156</v>
      </c>
      <c r="C254" s="222" t="s">
        <v>157</v>
      </c>
      <c r="D254" s="223" t="s">
        <v>158</v>
      </c>
      <c r="E254" s="222" t="s">
        <v>159</v>
      </c>
    </row>
    <row r="255" spans="1:5" ht="14.4" thickBot="1">
      <c r="A255" s="224" t="s">
        <v>160</v>
      </c>
      <c r="B255" s="616"/>
      <c r="C255" s="617"/>
      <c r="D255" s="617"/>
      <c r="E255" s="618"/>
    </row>
    <row r="256" spans="1:5">
      <c r="A256" s="225" t="s">
        <v>161</v>
      </c>
      <c r="B256" s="226"/>
      <c r="C256" s="226"/>
      <c r="D256" s="227"/>
      <c r="E256" s="226"/>
    </row>
    <row r="257" spans="1:5" ht="26.4">
      <c r="A257" s="225" t="s">
        <v>162</v>
      </c>
      <c r="B257" s="226"/>
      <c r="C257" s="226"/>
      <c r="D257" s="227"/>
      <c r="E257" s="226"/>
    </row>
    <row r="258" spans="1:5">
      <c r="A258" s="225" t="s">
        <v>163</v>
      </c>
      <c r="B258" s="226"/>
      <c r="C258" s="226"/>
      <c r="D258" s="227"/>
      <c r="E258" s="226"/>
    </row>
    <row r="259" spans="1:5">
      <c r="A259" s="225" t="s">
        <v>164</v>
      </c>
      <c r="B259" s="228">
        <f>SUM(B260:B261)</f>
        <v>0</v>
      </c>
      <c r="C259" s="228">
        <f>SUM(C260:C261)</f>
        <v>0</v>
      </c>
      <c r="D259" s="228">
        <f>SUM(D260:D261)</f>
        <v>0</v>
      </c>
      <c r="E259" s="228">
        <f>SUM(E260:E261)</f>
        <v>0</v>
      </c>
    </row>
    <row r="260" spans="1:5">
      <c r="A260" s="229" t="s">
        <v>87</v>
      </c>
      <c r="B260" s="228"/>
      <c r="C260" s="228"/>
      <c r="D260" s="230"/>
      <c r="E260" s="228"/>
    </row>
    <row r="261" spans="1:5" ht="14.4" thickBot="1">
      <c r="A261" s="231" t="s">
        <v>87</v>
      </c>
      <c r="B261" s="232"/>
      <c r="C261" s="232"/>
      <c r="D261" s="233"/>
      <c r="E261" s="232"/>
    </row>
    <row r="262" spans="1:5" ht="14.4" thickBot="1">
      <c r="A262" s="234" t="s">
        <v>139</v>
      </c>
      <c r="B262" s="145">
        <f>SUM(B256:B259)</f>
        <v>0</v>
      </c>
      <c r="C262" s="145">
        <f>SUM(C256:C259)</f>
        <v>0</v>
      </c>
      <c r="D262" s="145">
        <f>SUM(D256:D259)</f>
        <v>0</v>
      </c>
      <c r="E262" s="145">
        <f>SUM(E256:E259)</f>
        <v>0</v>
      </c>
    </row>
    <row r="263" spans="1:5" ht="14.4" thickBot="1">
      <c r="A263" s="224" t="s">
        <v>165</v>
      </c>
      <c r="B263" s="616"/>
      <c r="C263" s="617"/>
      <c r="D263" s="617"/>
      <c r="E263" s="618"/>
    </row>
    <row r="264" spans="1:5">
      <c r="A264" s="225" t="s">
        <v>161</v>
      </c>
      <c r="B264" s="226"/>
      <c r="C264" s="226"/>
      <c r="D264" s="227"/>
      <c r="E264" s="226"/>
    </row>
    <row r="265" spans="1:5" ht="26.4">
      <c r="A265" s="225" t="s">
        <v>162</v>
      </c>
      <c r="B265" s="226"/>
      <c r="C265" s="226"/>
      <c r="D265" s="227"/>
      <c r="E265" s="226"/>
    </row>
    <row r="266" spans="1:5">
      <c r="A266" s="225" t="s">
        <v>163</v>
      </c>
      <c r="B266" s="226"/>
      <c r="C266" s="226"/>
      <c r="D266" s="227"/>
      <c r="E266" s="226"/>
    </row>
    <row r="267" spans="1:5">
      <c r="A267" s="225" t="s">
        <v>164</v>
      </c>
      <c r="B267" s="228">
        <f>SUM(B268:B269)</f>
        <v>0</v>
      </c>
      <c r="C267" s="228">
        <f>SUM(C268:C269)</f>
        <v>0</v>
      </c>
      <c r="D267" s="228">
        <f>SUM(D268:D269)</f>
        <v>0</v>
      </c>
      <c r="E267" s="228">
        <f>SUM(E268:E269)</f>
        <v>0</v>
      </c>
    </row>
    <row r="268" spans="1:5">
      <c r="A268" s="229" t="s">
        <v>87</v>
      </c>
      <c r="B268" s="228"/>
      <c r="C268" s="228"/>
      <c r="D268" s="230"/>
      <c r="E268" s="228"/>
    </row>
    <row r="269" spans="1:5" ht="14.4" thickBot="1">
      <c r="A269" s="231" t="s">
        <v>87</v>
      </c>
      <c r="B269" s="232"/>
      <c r="C269" s="232"/>
      <c r="D269" s="233"/>
      <c r="E269" s="232"/>
    </row>
    <row r="270" spans="1:5" ht="14.4" thickBot="1">
      <c r="A270" s="235" t="s">
        <v>139</v>
      </c>
      <c r="B270" s="145">
        <f>SUM(B264:B267)</f>
        <v>0</v>
      </c>
      <c r="C270" s="145">
        <f>SUM(C264:C267)</f>
        <v>0</v>
      </c>
      <c r="D270" s="145">
        <f>SUM(D264:D267)</f>
        <v>0</v>
      </c>
      <c r="E270" s="145">
        <f>SUM(E264:E267)</f>
        <v>0</v>
      </c>
    </row>
    <row r="274" spans="1:7" ht="29.25" customHeight="1">
      <c r="A274" s="556" t="s">
        <v>166</v>
      </c>
      <c r="B274" s="556"/>
      <c r="C274" s="556"/>
      <c r="D274" s="557"/>
      <c r="G274" s="236"/>
    </row>
    <row r="275" spans="1:7" ht="14.4" thickBot="1">
      <c r="A275" s="237"/>
      <c r="B275" s="238"/>
      <c r="C275" s="238"/>
      <c r="G275" s="236"/>
    </row>
    <row r="276" spans="1:7" ht="66.599999999999994" thickBot="1">
      <c r="A276" s="558" t="s">
        <v>167</v>
      </c>
      <c r="B276" s="562"/>
      <c r="C276" s="119" t="s">
        <v>104</v>
      </c>
      <c r="D276" s="210" t="s">
        <v>52</v>
      </c>
      <c r="E276" s="210" t="s">
        <v>168</v>
      </c>
      <c r="G276" s="239"/>
    </row>
    <row r="277" spans="1:7" ht="25.5" customHeight="1">
      <c r="A277" s="619" t="s">
        <v>169</v>
      </c>
      <c r="B277" s="620"/>
      <c r="C277" s="240"/>
      <c r="D277" s="241"/>
      <c r="E277" s="241"/>
      <c r="G277" s="239"/>
    </row>
    <row r="278" spans="1:7">
      <c r="A278" s="621" t="s">
        <v>170</v>
      </c>
      <c r="B278" s="622"/>
      <c r="C278" s="242"/>
      <c r="D278" s="204"/>
      <c r="E278" s="204"/>
      <c r="G278" s="239"/>
    </row>
    <row r="279" spans="1:7" ht="25.5" customHeight="1">
      <c r="A279" s="638" t="s">
        <v>171</v>
      </c>
      <c r="B279" s="639"/>
      <c r="C279" s="243"/>
      <c r="D279" s="244"/>
      <c r="E279" s="244"/>
      <c r="G279" s="245"/>
    </row>
    <row r="280" spans="1:7">
      <c r="A280" s="640" t="s">
        <v>172</v>
      </c>
      <c r="B280" s="641"/>
      <c r="C280" s="242"/>
      <c r="D280" s="204"/>
      <c r="E280" s="204"/>
      <c r="G280" s="239"/>
    </row>
    <row r="281" spans="1:7">
      <c r="A281" s="621" t="s">
        <v>173</v>
      </c>
      <c r="B281" s="622"/>
      <c r="C281" s="246"/>
      <c r="D281" s="247"/>
      <c r="E281" s="247"/>
      <c r="G281" s="239"/>
    </row>
    <row r="282" spans="1:7">
      <c r="A282" s="621" t="s">
        <v>174</v>
      </c>
      <c r="B282" s="622"/>
      <c r="C282" s="246"/>
      <c r="D282" s="247"/>
      <c r="E282" s="247"/>
      <c r="G282" s="239"/>
    </row>
    <row r="283" spans="1:7">
      <c r="A283" s="621" t="s">
        <v>175</v>
      </c>
      <c r="B283" s="622"/>
      <c r="C283" s="248"/>
      <c r="D283" s="247"/>
      <c r="E283" s="247"/>
      <c r="G283" s="239"/>
    </row>
    <row r="284" spans="1:7">
      <c r="A284" s="621" t="s">
        <v>176</v>
      </c>
      <c r="B284" s="622"/>
      <c r="C284" s="249"/>
      <c r="D284" s="204"/>
      <c r="E284" s="204"/>
    </row>
    <row r="285" spans="1:7" ht="14.4" thickBot="1">
      <c r="A285" s="631" t="s">
        <v>17</v>
      </c>
      <c r="B285" s="632"/>
      <c r="C285" s="250"/>
      <c r="D285" s="251"/>
      <c r="E285" s="251"/>
    </row>
    <row r="286" spans="1:7" ht="14.4" thickBot="1">
      <c r="A286" s="633" t="s">
        <v>99</v>
      </c>
      <c r="B286" s="634"/>
      <c r="C286" s="252">
        <f>C277+C278+C280+C284+C281+C282+C283+C285</f>
        <v>0</v>
      </c>
      <c r="D286" s="252">
        <f>D277+D278+D280+D284+D281+D282+D283+D285</f>
        <v>0</v>
      </c>
      <c r="E286" s="253"/>
    </row>
    <row r="287" spans="1:7">
      <c r="A287" s="572" t="s">
        <v>177</v>
      </c>
      <c r="B287" s="572"/>
      <c r="C287" s="572"/>
      <c r="D287" s="572"/>
    </row>
    <row r="288" spans="1:7" ht="14.4" thickBot="1">
      <c r="A288" s="175"/>
      <c r="B288" s="176"/>
      <c r="C288" s="177"/>
      <c r="D288" s="177"/>
    </row>
    <row r="289" spans="1:4" ht="14.4" thickBot="1">
      <c r="A289" s="635" t="s">
        <v>103</v>
      </c>
      <c r="B289" s="636"/>
      <c r="C289" s="178" t="s">
        <v>104</v>
      </c>
      <c r="D289" s="181" t="s">
        <v>108</v>
      </c>
    </row>
    <row r="290" spans="1:4" ht="32.25" customHeight="1" thickBot="1">
      <c r="A290" s="637" t="s">
        <v>178</v>
      </c>
      <c r="B290" s="630"/>
      <c r="C290" s="254"/>
      <c r="D290" s="255"/>
    </row>
    <row r="291" spans="1:4" ht="14.4" thickBot="1">
      <c r="A291" s="637" t="s">
        <v>179</v>
      </c>
      <c r="B291" s="630"/>
      <c r="C291" s="254"/>
      <c r="D291" s="255"/>
    </row>
    <row r="292" spans="1:4" ht="14.4" thickBot="1">
      <c r="A292" s="637" t="s">
        <v>180</v>
      </c>
      <c r="B292" s="630"/>
      <c r="C292" s="254"/>
      <c r="D292" s="255"/>
    </row>
    <row r="293" spans="1:4" ht="25.5" customHeight="1" thickBot="1">
      <c r="A293" s="637" t="s">
        <v>181</v>
      </c>
      <c r="B293" s="630"/>
      <c r="C293" s="254"/>
      <c r="D293" s="255"/>
    </row>
    <row r="294" spans="1:4" ht="27" customHeight="1" thickBot="1">
      <c r="A294" s="637" t="s">
        <v>182</v>
      </c>
      <c r="B294" s="630"/>
      <c r="C294" s="254"/>
      <c r="D294" s="255"/>
    </row>
    <row r="295" spans="1:4" ht="14.4" thickBot="1">
      <c r="A295" s="642" t="s">
        <v>183</v>
      </c>
      <c r="B295" s="630"/>
      <c r="C295" s="254"/>
      <c r="D295" s="255"/>
    </row>
    <row r="296" spans="1:4" ht="29.25" customHeight="1" thickBot="1">
      <c r="A296" s="642" t="s">
        <v>184</v>
      </c>
      <c r="B296" s="630"/>
      <c r="C296" s="254"/>
      <c r="D296" s="255"/>
    </row>
    <row r="297" spans="1:4" ht="25.5" customHeight="1" thickBot="1">
      <c r="A297" s="642" t="s">
        <v>185</v>
      </c>
      <c r="B297" s="630"/>
      <c r="C297" s="254"/>
      <c r="D297" s="255"/>
    </row>
    <row r="298" spans="1:4" ht="14.4" thickBot="1">
      <c r="A298" s="642" t="s">
        <v>186</v>
      </c>
      <c r="B298" s="643"/>
      <c r="C298" s="256">
        <f>SUM(C299:C318)</f>
        <v>1482184.66</v>
      </c>
      <c r="D298" s="257">
        <f>SUM(D299:D318)</f>
        <v>3033998</v>
      </c>
    </row>
    <row r="299" spans="1:4" ht="13.5" customHeight="1">
      <c r="A299" s="644" t="s">
        <v>119</v>
      </c>
      <c r="B299" s="645"/>
      <c r="C299" s="258">
        <v>216141.66</v>
      </c>
      <c r="D299" s="259">
        <v>2133998</v>
      </c>
    </row>
    <row r="300" spans="1:4">
      <c r="A300" s="592" t="s">
        <v>120</v>
      </c>
      <c r="B300" s="646"/>
      <c r="C300" s="260"/>
      <c r="D300" s="259"/>
    </row>
    <row r="301" spans="1:4">
      <c r="A301" s="597" t="s">
        <v>121</v>
      </c>
      <c r="B301" s="646"/>
      <c r="C301" s="260"/>
      <c r="D301" s="259"/>
    </row>
    <row r="302" spans="1:4" ht="39.75" customHeight="1">
      <c r="A302" s="599" t="s">
        <v>122</v>
      </c>
      <c r="B302" s="646"/>
      <c r="C302" s="260"/>
      <c r="D302" s="259"/>
    </row>
    <row r="303" spans="1:4">
      <c r="A303" s="597" t="s">
        <v>123</v>
      </c>
      <c r="B303" s="646"/>
      <c r="C303" s="260"/>
      <c r="D303" s="259"/>
    </row>
    <row r="304" spans="1:4">
      <c r="A304" s="597" t="s">
        <v>124</v>
      </c>
      <c r="B304" s="646"/>
      <c r="C304" s="260"/>
      <c r="D304" s="259"/>
    </row>
    <row r="305" spans="1:4">
      <c r="A305" s="597" t="s">
        <v>125</v>
      </c>
      <c r="B305" s="646"/>
      <c r="C305" s="260"/>
      <c r="D305" s="259"/>
    </row>
    <row r="306" spans="1:4" ht="26.25" customHeight="1">
      <c r="A306" s="597" t="s">
        <v>126</v>
      </c>
      <c r="B306" s="646"/>
      <c r="C306" s="190"/>
      <c r="D306" s="261"/>
    </row>
    <row r="307" spans="1:4">
      <c r="A307" s="597" t="s">
        <v>127</v>
      </c>
      <c r="B307" s="646"/>
      <c r="C307" s="190"/>
      <c r="D307" s="261"/>
    </row>
    <row r="308" spans="1:4">
      <c r="A308" s="597" t="s">
        <v>128</v>
      </c>
      <c r="B308" s="646"/>
      <c r="C308" s="190"/>
      <c r="D308" s="261"/>
    </row>
    <row r="309" spans="1:4">
      <c r="A309" s="597" t="s">
        <v>129</v>
      </c>
      <c r="B309" s="646"/>
      <c r="C309" s="190"/>
      <c r="D309" s="261"/>
    </row>
    <row r="310" spans="1:4">
      <c r="A310" s="597" t="s">
        <v>130</v>
      </c>
      <c r="B310" s="646"/>
      <c r="C310" s="190"/>
      <c r="D310" s="261"/>
    </row>
    <row r="311" spans="1:4">
      <c r="A311" s="597" t="s">
        <v>131</v>
      </c>
      <c r="B311" s="646"/>
      <c r="C311" s="190">
        <v>1251017</v>
      </c>
      <c r="D311" s="261">
        <v>900000</v>
      </c>
    </row>
    <row r="312" spans="1:4">
      <c r="A312" s="598" t="s">
        <v>132</v>
      </c>
      <c r="B312" s="646"/>
      <c r="C312" s="190"/>
      <c r="D312" s="261"/>
    </row>
    <row r="313" spans="1:4">
      <c r="A313" s="598" t="s">
        <v>133</v>
      </c>
      <c r="B313" s="646"/>
      <c r="C313" s="190">
        <v>15026</v>
      </c>
      <c r="D313" s="261">
        <v>0</v>
      </c>
    </row>
    <row r="314" spans="1:4" ht="27" customHeight="1">
      <c r="A314" s="599" t="s">
        <v>134</v>
      </c>
      <c r="B314" s="646"/>
      <c r="C314" s="190"/>
      <c r="D314" s="261"/>
    </row>
    <row r="315" spans="1:4" ht="27" customHeight="1">
      <c r="A315" s="599" t="s">
        <v>135</v>
      </c>
      <c r="B315" s="646"/>
      <c r="C315" s="190"/>
      <c r="D315" s="261"/>
    </row>
    <row r="316" spans="1:4">
      <c r="A316" s="598" t="s">
        <v>136</v>
      </c>
      <c r="B316" s="646"/>
      <c r="C316" s="190"/>
      <c r="D316" s="261"/>
    </row>
    <row r="317" spans="1:4">
      <c r="A317" s="598" t="s">
        <v>137</v>
      </c>
      <c r="B317" s="646"/>
      <c r="C317" s="190"/>
      <c r="D317" s="261"/>
    </row>
    <row r="318" spans="1:4" ht="14.4" thickBot="1">
      <c r="A318" s="610" t="s">
        <v>138</v>
      </c>
      <c r="B318" s="611"/>
      <c r="C318" s="193"/>
      <c r="D318" s="261"/>
    </row>
    <row r="319" spans="1:4" ht="14.4" thickBot="1">
      <c r="A319" s="600" t="s">
        <v>139</v>
      </c>
      <c r="B319" s="630"/>
      <c r="C319" s="207">
        <f>SUM(C290:C298)</f>
        <v>1482184.66</v>
      </c>
      <c r="D319" s="207">
        <f>SUM(D290:D298)</f>
        <v>3033998</v>
      </c>
    </row>
    <row r="320" spans="1:4">
      <c r="A320"/>
      <c r="B320"/>
      <c r="C320"/>
      <c r="D320"/>
    </row>
    <row r="321" spans="1:8">
      <c r="A321"/>
      <c r="B321"/>
      <c r="C321"/>
      <c r="D321"/>
    </row>
    <row r="322" spans="1:8">
      <c r="A322" s="651"/>
      <c r="B322" s="652"/>
      <c r="C322" s="652"/>
      <c r="D322"/>
    </row>
    <row r="325" spans="1:8">
      <c r="A325" s="564" t="s">
        <v>187</v>
      </c>
      <c r="B325" s="564"/>
      <c r="C325" s="564"/>
    </row>
    <row r="326" spans="1:8" ht="16.2" thickBot="1">
      <c r="A326" s="262"/>
      <c r="B326" s="177"/>
      <c r="C326" s="177"/>
    </row>
    <row r="327" spans="1:8" ht="14.4" thickBot="1">
      <c r="A327" s="600" t="s">
        <v>188</v>
      </c>
      <c r="B327" s="647"/>
      <c r="C327" s="263" t="s">
        <v>51</v>
      </c>
      <c r="D327" s="181" t="s">
        <v>52</v>
      </c>
      <c r="G327" s="648"/>
      <c r="H327" s="648"/>
    </row>
    <row r="328" spans="1:8" ht="14.4" thickBot="1">
      <c r="A328" s="649" t="s">
        <v>189</v>
      </c>
      <c r="B328" s="650"/>
      <c r="C328" s="252">
        <f>SUM(C329:C338)</f>
        <v>0</v>
      </c>
      <c r="D328" s="264">
        <f>SUM(D329:D338)</f>
        <v>0</v>
      </c>
      <c r="G328" s="648"/>
      <c r="H328" s="648"/>
    </row>
    <row r="329" spans="1:8" ht="55.5" customHeight="1">
      <c r="A329" s="550" t="s">
        <v>190</v>
      </c>
      <c r="B329" s="552"/>
      <c r="C329" s="265"/>
      <c r="D329" s="266"/>
      <c r="G329" s="648"/>
      <c r="H329" s="648"/>
    </row>
    <row r="330" spans="1:8">
      <c r="A330" s="659" t="s">
        <v>191</v>
      </c>
      <c r="B330" s="660"/>
      <c r="C330" s="267"/>
      <c r="D330" s="268"/>
    </row>
    <row r="331" spans="1:8">
      <c r="A331" s="653" t="s">
        <v>192</v>
      </c>
      <c r="B331" s="654"/>
      <c r="C331" s="269"/>
      <c r="D331" s="270"/>
    </row>
    <row r="332" spans="1:8" ht="28.5" customHeight="1">
      <c r="A332" s="661" t="s">
        <v>193</v>
      </c>
      <c r="B332" s="662"/>
      <c r="C332" s="269"/>
      <c r="D332" s="270"/>
    </row>
    <row r="333" spans="1:8" ht="32.25" customHeight="1">
      <c r="A333" s="661" t="s">
        <v>194</v>
      </c>
      <c r="B333" s="662"/>
      <c r="C333" s="269"/>
      <c r="D333" s="270"/>
    </row>
    <row r="334" spans="1:8">
      <c r="A334" s="655" t="s">
        <v>195</v>
      </c>
      <c r="B334" s="656"/>
      <c r="C334" s="269"/>
      <c r="D334" s="270"/>
    </row>
    <row r="335" spans="1:8">
      <c r="A335" s="655" t="s">
        <v>196</v>
      </c>
      <c r="B335" s="656"/>
      <c r="C335" s="269"/>
      <c r="D335" s="270"/>
    </row>
    <row r="336" spans="1:8">
      <c r="A336" s="653" t="s">
        <v>197</v>
      </c>
      <c r="B336" s="654"/>
      <c r="C336" s="242"/>
      <c r="D336" s="271"/>
    </row>
    <row r="337" spans="1:4">
      <c r="A337" s="655" t="s">
        <v>198</v>
      </c>
      <c r="B337" s="656"/>
      <c r="C337" s="242"/>
      <c r="D337" s="271"/>
    </row>
    <row r="338" spans="1:4" ht="14.4" thickBot="1">
      <c r="A338" s="657" t="s">
        <v>17</v>
      </c>
      <c r="B338" s="658"/>
      <c r="C338" s="246"/>
      <c r="D338" s="272"/>
    </row>
    <row r="339" spans="1:4" ht="14.4" thickBot="1">
      <c r="A339" s="649" t="s">
        <v>199</v>
      </c>
      <c r="B339" s="650"/>
      <c r="C339" s="252">
        <f>SUM(C340:C349)</f>
        <v>0</v>
      </c>
      <c r="D339" s="253">
        <f>SUM(D340:D349)</f>
        <v>0</v>
      </c>
    </row>
    <row r="340" spans="1:4" ht="59.25" customHeight="1">
      <c r="A340" s="550" t="s">
        <v>190</v>
      </c>
      <c r="B340" s="552"/>
      <c r="C340" s="267"/>
      <c r="D340" s="268"/>
    </row>
    <row r="341" spans="1:4">
      <c r="A341" s="659" t="s">
        <v>191</v>
      </c>
      <c r="B341" s="660"/>
      <c r="C341" s="267"/>
      <c r="D341" s="268"/>
    </row>
    <row r="342" spans="1:4">
      <c r="A342" s="653" t="s">
        <v>192</v>
      </c>
      <c r="B342" s="654"/>
      <c r="C342" s="269"/>
      <c r="D342" s="270"/>
    </row>
    <row r="343" spans="1:4" ht="27.75" customHeight="1">
      <c r="A343" s="661" t="s">
        <v>193</v>
      </c>
      <c r="B343" s="662"/>
      <c r="C343" s="269"/>
      <c r="D343" s="270"/>
    </row>
    <row r="344" spans="1:4" ht="24.75" customHeight="1">
      <c r="A344" s="661" t="s">
        <v>194</v>
      </c>
      <c r="B344" s="662"/>
      <c r="C344" s="269"/>
      <c r="D344" s="270"/>
    </row>
    <row r="345" spans="1:4">
      <c r="A345" s="661" t="s">
        <v>195</v>
      </c>
      <c r="B345" s="662"/>
      <c r="C345" s="269"/>
      <c r="D345" s="270"/>
    </row>
    <row r="346" spans="1:4">
      <c r="A346" s="655" t="s">
        <v>196</v>
      </c>
      <c r="B346" s="656"/>
      <c r="C346" s="269"/>
      <c r="D346" s="270"/>
    </row>
    <row r="347" spans="1:4">
      <c r="A347" s="655" t="s">
        <v>200</v>
      </c>
      <c r="B347" s="656"/>
      <c r="C347" s="242"/>
      <c r="D347" s="271"/>
    </row>
    <row r="348" spans="1:4">
      <c r="A348" s="655" t="s">
        <v>198</v>
      </c>
      <c r="B348" s="656"/>
      <c r="C348" s="242"/>
      <c r="D348" s="271"/>
    </row>
    <row r="349" spans="1:4" ht="63.75" customHeight="1" thickBot="1">
      <c r="A349" s="663" t="s">
        <v>201</v>
      </c>
      <c r="B349" s="664"/>
      <c r="C349" s="273"/>
      <c r="D349" s="274"/>
    </row>
    <row r="350" spans="1:4" ht="14.4" thickBot="1">
      <c r="A350" s="665" t="s">
        <v>12</v>
      </c>
      <c r="B350" s="666"/>
      <c r="C350" s="275">
        <f>C328+C339</f>
        <v>0</v>
      </c>
      <c r="D350" s="173">
        <f>D328+D339</f>
        <v>0</v>
      </c>
    </row>
    <row r="355" spans="1:5">
      <c r="A355" s="667" t="s">
        <v>202</v>
      </c>
      <c r="B355" s="667"/>
      <c r="C355" s="667"/>
      <c r="D355" s="524"/>
      <c r="E355" s="524"/>
    </row>
    <row r="356" spans="1:5" ht="14.4" thickBot="1">
      <c r="A356" s="177"/>
      <c r="B356" s="177"/>
      <c r="C356" s="177"/>
      <c r="D356"/>
    </row>
    <row r="357" spans="1:5" ht="14.4" thickBot="1">
      <c r="A357" s="668" t="s">
        <v>203</v>
      </c>
      <c r="B357" s="669"/>
      <c r="C357" s="276" t="s">
        <v>51</v>
      </c>
      <c r="D357" s="199" t="s">
        <v>108</v>
      </c>
    </row>
    <row r="358" spans="1:5">
      <c r="A358" s="670" t="s">
        <v>204</v>
      </c>
      <c r="B358" s="671"/>
      <c r="C358" s="277">
        <f>SUM(C359:C365)</f>
        <v>8762365.7799999993</v>
      </c>
      <c r="D358" s="277">
        <f>SUM(D359:D365)</f>
        <v>7834201.0800000001</v>
      </c>
    </row>
    <row r="359" spans="1:5">
      <c r="A359" s="679" t="s">
        <v>205</v>
      </c>
      <c r="B359" s="680"/>
      <c r="C359" s="278">
        <v>8762365.7799999993</v>
      </c>
      <c r="D359" s="279">
        <v>7834201.0800000001</v>
      </c>
    </row>
    <row r="360" spans="1:5">
      <c r="A360" s="679" t="s">
        <v>206</v>
      </c>
      <c r="B360" s="680"/>
      <c r="C360" s="278"/>
      <c r="D360" s="279"/>
    </row>
    <row r="361" spans="1:5" ht="27.75" customHeight="1">
      <c r="A361" s="597" t="s">
        <v>207</v>
      </c>
      <c r="B361" s="672"/>
      <c r="C361" s="278"/>
      <c r="D361" s="279"/>
    </row>
    <row r="362" spans="1:5">
      <c r="A362" s="597" t="s">
        <v>208</v>
      </c>
      <c r="B362" s="672"/>
      <c r="C362" s="278"/>
      <c r="D362" s="279"/>
    </row>
    <row r="363" spans="1:5" ht="17.25" customHeight="1">
      <c r="A363" s="597" t="s">
        <v>209</v>
      </c>
      <c r="B363" s="672"/>
      <c r="C363" s="278"/>
      <c r="D363" s="279"/>
    </row>
    <row r="364" spans="1:5" ht="16.5" customHeight="1">
      <c r="A364" s="597" t="s">
        <v>210</v>
      </c>
      <c r="B364" s="672"/>
      <c r="C364" s="278"/>
      <c r="D364" s="279"/>
    </row>
    <row r="365" spans="1:5">
      <c r="A365" s="597" t="s">
        <v>138</v>
      </c>
      <c r="B365" s="672"/>
      <c r="C365" s="278"/>
      <c r="D365" s="279"/>
    </row>
    <row r="366" spans="1:5">
      <c r="A366" s="673" t="s">
        <v>211</v>
      </c>
      <c r="B366" s="674"/>
      <c r="C366" s="277">
        <f>C367+C368+C370</f>
        <v>0</v>
      </c>
      <c r="D366" s="280">
        <f>D367+D368+D370</f>
        <v>0</v>
      </c>
    </row>
    <row r="367" spans="1:5">
      <c r="A367" s="675" t="s">
        <v>212</v>
      </c>
      <c r="B367" s="676"/>
      <c r="C367" s="281"/>
      <c r="D367" s="282"/>
    </row>
    <row r="368" spans="1:5">
      <c r="A368" s="675" t="s">
        <v>213</v>
      </c>
      <c r="B368" s="676"/>
      <c r="C368" s="281"/>
      <c r="D368" s="282"/>
    </row>
    <row r="369" spans="1:5">
      <c r="A369" s="675" t="s">
        <v>214</v>
      </c>
      <c r="B369" s="676"/>
      <c r="C369" s="281"/>
      <c r="D369" s="282"/>
    </row>
    <row r="370" spans="1:5" ht="14.4" thickBot="1">
      <c r="A370" s="677" t="s">
        <v>138</v>
      </c>
      <c r="B370" s="678"/>
      <c r="C370" s="281"/>
      <c r="D370" s="282"/>
    </row>
    <row r="371" spans="1:5" ht="14.4" thickBot="1">
      <c r="A371" s="665" t="s">
        <v>12</v>
      </c>
      <c r="B371" s="666"/>
      <c r="C371" s="283">
        <f>C358+C366</f>
        <v>8762365.7799999993</v>
      </c>
      <c r="D371" s="283">
        <f>D358+D366</f>
        <v>7834201.0800000001</v>
      </c>
    </row>
    <row r="374" spans="1:5" ht="26.25" customHeight="1">
      <c r="A374" s="602" t="s">
        <v>215</v>
      </c>
      <c r="B374" s="689"/>
      <c r="C374" s="689"/>
      <c r="D374" s="689"/>
    </row>
    <row r="375" spans="1:5" ht="14.4" thickBot="1">
      <c r="A375" s="238"/>
      <c r="B375" s="284"/>
      <c r="C375" s="238"/>
      <c r="D375" s="238"/>
    </row>
    <row r="376" spans="1:5" ht="14.4" thickBot="1">
      <c r="A376" s="690"/>
      <c r="B376" s="691"/>
      <c r="C376" s="285" t="s">
        <v>104</v>
      </c>
      <c r="D376" s="210" t="s">
        <v>52</v>
      </c>
    </row>
    <row r="377" spans="1:5" ht="14.4" thickBot="1">
      <c r="A377" s="692" t="s">
        <v>216</v>
      </c>
      <c r="B377" s="693"/>
      <c r="C377" s="242">
        <v>11805847.66</v>
      </c>
      <c r="D377" s="204">
        <v>12280524.15</v>
      </c>
    </row>
    <row r="378" spans="1:5" ht="14.4" thickBot="1">
      <c r="A378" s="649" t="s">
        <v>99</v>
      </c>
      <c r="B378" s="650"/>
      <c r="C378" s="253">
        <f>SUM(C377:C377)</f>
        <v>11805847.66</v>
      </c>
      <c r="D378" s="253">
        <f>SUM(D377:D377)</f>
        <v>12280524.15</v>
      </c>
    </row>
    <row r="381" spans="1:5">
      <c r="A381" s="602" t="s">
        <v>217</v>
      </c>
      <c r="B381" s="694"/>
      <c r="C381" s="694"/>
      <c r="D381" s="694"/>
      <c r="E381" s="685"/>
    </row>
    <row r="382" spans="1:5" ht="14.4" thickBot="1">
      <c r="A382" s="238"/>
      <c r="B382" s="238"/>
      <c r="C382" s="238"/>
      <c r="D382" s="238"/>
      <c r="E382"/>
    </row>
    <row r="383" spans="1:5" ht="27" thickBot="1">
      <c r="A383" s="614" t="s">
        <v>34</v>
      </c>
      <c r="B383" s="618"/>
      <c r="C383" s="117" t="s">
        <v>218</v>
      </c>
      <c r="D383" s="117" t="s">
        <v>219</v>
      </c>
      <c r="E383"/>
    </row>
    <row r="384" spans="1:5" ht="14.4" thickBot="1">
      <c r="A384" s="681" t="s">
        <v>220</v>
      </c>
      <c r="B384" s="682"/>
      <c r="C384" s="286">
        <v>1438425.45</v>
      </c>
      <c r="D384" s="287">
        <f>1570016.01+2335</f>
        <v>1572351.01</v>
      </c>
      <c r="E384"/>
    </row>
    <row r="385" spans="1:9">
      <c r="A385"/>
      <c r="B385"/>
      <c r="C385"/>
      <c r="D385"/>
      <c r="E385"/>
    </row>
    <row r="386" spans="1:9" ht="29.25" customHeight="1">
      <c r="A386" s="683" t="s">
        <v>221</v>
      </c>
      <c r="B386" s="684"/>
      <c r="C386" s="684"/>
      <c r="D386" s="685"/>
      <c r="E386" s="685"/>
    </row>
    <row r="391" spans="1:9">
      <c r="A391" s="686" t="s">
        <v>222</v>
      </c>
      <c r="B391" s="686"/>
      <c r="C391" s="686"/>
      <c r="D391" s="686"/>
      <c r="E391" s="686"/>
      <c r="F391" s="686"/>
      <c r="G391" s="686"/>
      <c r="H391" s="686"/>
      <c r="I391" s="686"/>
    </row>
    <row r="393" spans="1:9">
      <c r="A393" s="686" t="s">
        <v>223</v>
      </c>
      <c r="B393" s="686"/>
      <c r="C393" s="686"/>
      <c r="D393" s="686"/>
      <c r="E393" s="686"/>
      <c r="F393" s="686"/>
      <c r="G393" s="686"/>
      <c r="H393" s="686"/>
      <c r="I393" s="686"/>
    </row>
    <row r="394" spans="1:9" ht="16.2" thickBot="1">
      <c r="A394" s="288"/>
      <c r="B394" s="288"/>
      <c r="C394" s="288"/>
      <c r="D394" s="288"/>
      <c r="E394" s="288"/>
      <c r="F394" s="288"/>
      <c r="G394" s="288"/>
      <c r="H394" s="288"/>
      <c r="I394" s="289"/>
    </row>
    <row r="395" spans="1:9" ht="27" thickBot="1">
      <c r="A395" s="581" t="s">
        <v>224</v>
      </c>
      <c r="B395" s="573" t="s">
        <v>225</v>
      </c>
      <c r="C395" s="687"/>
      <c r="D395" s="688"/>
      <c r="E395" s="180" t="s">
        <v>63</v>
      </c>
      <c r="F395" s="573" t="s">
        <v>226</v>
      </c>
      <c r="G395" s="617"/>
      <c r="H395" s="618"/>
      <c r="I395" s="290" t="s">
        <v>88</v>
      </c>
    </row>
    <row r="396" spans="1:9" ht="66.599999999999994" thickBot="1">
      <c r="A396" s="582"/>
      <c r="B396" s="291" t="s">
        <v>227</v>
      </c>
      <c r="C396" s="292" t="s">
        <v>228</v>
      </c>
      <c r="D396" s="293" t="s">
        <v>67</v>
      </c>
      <c r="E396" s="294" t="s">
        <v>229</v>
      </c>
      <c r="F396" s="291" t="s">
        <v>227</v>
      </c>
      <c r="G396" s="292" t="s">
        <v>230</v>
      </c>
      <c r="H396" s="293" t="s">
        <v>231</v>
      </c>
      <c r="I396" s="295"/>
    </row>
    <row r="397" spans="1:9" ht="14.4" thickBot="1">
      <c r="A397" s="296" t="s">
        <v>51</v>
      </c>
      <c r="B397" s="297"/>
      <c r="C397" s="298"/>
      <c r="D397" s="299"/>
      <c r="E397" s="256"/>
      <c r="F397" s="297"/>
      <c r="G397" s="300"/>
      <c r="H397" s="299"/>
      <c r="I397" s="256">
        <f>SUM(B397:H397)</f>
        <v>0</v>
      </c>
    </row>
    <row r="398" spans="1:9" ht="14.4" thickBot="1">
      <c r="A398" s="301" t="s">
        <v>26</v>
      </c>
      <c r="B398" s="302">
        <f t="shared" ref="B398:I398" si="12">SUM(B399:B401)</f>
        <v>0</v>
      </c>
      <c r="C398" s="303">
        <f t="shared" si="12"/>
        <v>0</v>
      </c>
      <c r="D398" s="304">
        <f t="shared" si="12"/>
        <v>0</v>
      </c>
      <c r="E398" s="301">
        <f t="shared" si="12"/>
        <v>0</v>
      </c>
      <c r="F398" s="302">
        <f t="shared" si="12"/>
        <v>0</v>
      </c>
      <c r="G398" s="302">
        <f t="shared" si="12"/>
        <v>0</v>
      </c>
      <c r="H398" s="301">
        <f t="shared" si="12"/>
        <v>0</v>
      </c>
      <c r="I398" s="301">
        <f t="shared" si="12"/>
        <v>0</v>
      </c>
    </row>
    <row r="399" spans="1:9">
      <c r="A399" s="305" t="s">
        <v>232</v>
      </c>
      <c r="B399" s="306"/>
      <c r="C399" s="307"/>
      <c r="D399" s="308"/>
      <c r="E399" s="309"/>
      <c r="F399" s="306"/>
      <c r="G399" s="310"/>
      <c r="H399" s="308"/>
      <c r="I399" s="311">
        <f>SUM(B399:H399)</f>
        <v>0</v>
      </c>
    </row>
    <row r="400" spans="1:9">
      <c r="A400" s="312" t="s">
        <v>233</v>
      </c>
      <c r="B400" s="313"/>
      <c r="C400" s="191"/>
      <c r="D400" s="314"/>
      <c r="E400" s="315"/>
      <c r="F400" s="313"/>
      <c r="G400" s="316"/>
      <c r="H400" s="314"/>
      <c r="I400" s="311">
        <f>SUM(B400:H400)</f>
        <v>0</v>
      </c>
    </row>
    <row r="401" spans="1:9" ht="14.4" thickBot="1">
      <c r="A401" s="317" t="s">
        <v>234</v>
      </c>
      <c r="B401" s="313"/>
      <c r="C401" s="191"/>
      <c r="D401" s="314"/>
      <c r="E401" s="315"/>
      <c r="F401" s="313"/>
      <c r="G401" s="316"/>
      <c r="H401" s="314"/>
      <c r="I401" s="311">
        <f>SUM(B401:H401)</f>
        <v>0</v>
      </c>
    </row>
    <row r="402" spans="1:9" ht="14.4" thickBot="1">
      <c r="A402" s="301" t="s">
        <v>27</v>
      </c>
      <c r="B402" s="297">
        <f t="shared" ref="B402:I402" si="13">SUM(B403:B407)</f>
        <v>0</v>
      </c>
      <c r="C402" s="298">
        <f t="shared" si="13"/>
        <v>0</v>
      </c>
      <c r="D402" s="300">
        <f t="shared" si="13"/>
        <v>0</v>
      </c>
      <c r="E402" s="256">
        <f t="shared" si="13"/>
        <v>0</v>
      </c>
      <c r="F402" s="297">
        <f t="shared" si="13"/>
        <v>0</v>
      </c>
      <c r="G402" s="297">
        <f t="shared" si="13"/>
        <v>0</v>
      </c>
      <c r="H402" s="256">
        <f t="shared" si="13"/>
        <v>0</v>
      </c>
      <c r="I402" s="256">
        <f t="shared" si="13"/>
        <v>0</v>
      </c>
    </row>
    <row r="403" spans="1:9" ht="29.25" customHeight="1">
      <c r="A403" s="318" t="s">
        <v>235</v>
      </c>
      <c r="B403" s="306"/>
      <c r="C403" s="307"/>
      <c r="D403" s="308"/>
      <c r="E403" s="309"/>
      <c r="F403" s="306"/>
      <c r="G403" s="310"/>
      <c r="H403" s="308"/>
      <c r="I403" s="311">
        <f>SUM(B403:H403)</f>
        <v>0</v>
      </c>
    </row>
    <row r="404" spans="1:9" ht="13.5" customHeight="1">
      <c r="A404" s="319" t="s">
        <v>236</v>
      </c>
      <c r="B404" s="313"/>
      <c r="C404" s="191"/>
      <c r="D404" s="314"/>
      <c r="E404" s="315"/>
      <c r="F404" s="313"/>
      <c r="G404" s="316"/>
      <c r="H404" s="314"/>
      <c r="I404" s="311">
        <f>SUM(B404:H404)</f>
        <v>0</v>
      </c>
    </row>
    <row r="405" spans="1:9">
      <c r="A405" s="319" t="s">
        <v>237</v>
      </c>
      <c r="B405" s="313"/>
      <c r="C405" s="191"/>
      <c r="D405" s="314"/>
      <c r="E405" s="315"/>
      <c r="F405" s="313"/>
      <c r="G405" s="316"/>
      <c r="H405" s="314"/>
      <c r="I405" s="311">
        <f>SUM(B405:H405)</f>
        <v>0</v>
      </c>
    </row>
    <row r="406" spans="1:9">
      <c r="A406" s="319" t="s">
        <v>238</v>
      </c>
      <c r="B406" s="313"/>
      <c r="C406" s="191"/>
      <c r="D406" s="314"/>
      <c r="E406" s="315"/>
      <c r="F406" s="313"/>
      <c r="G406" s="316"/>
      <c r="H406" s="314"/>
      <c r="I406" s="311">
        <f>SUM(B406:H406)</f>
        <v>0</v>
      </c>
    </row>
    <row r="407" spans="1:9" ht="25.5" customHeight="1" thickBot="1">
      <c r="A407" s="320" t="s">
        <v>239</v>
      </c>
      <c r="B407" s="313"/>
      <c r="C407" s="191"/>
      <c r="D407" s="314"/>
      <c r="E407" s="315"/>
      <c r="F407" s="313"/>
      <c r="G407" s="316"/>
      <c r="H407" s="314"/>
      <c r="I407" s="311">
        <f>SUM(B407:H407)</f>
        <v>0</v>
      </c>
    </row>
    <row r="408" spans="1:9" ht="19.5" customHeight="1" thickBot="1">
      <c r="A408" s="321" t="s">
        <v>52</v>
      </c>
      <c r="B408" s="322">
        <f t="shared" ref="B408:I408" si="14">B397+B398-B402</f>
        <v>0</v>
      </c>
      <c r="C408" s="322">
        <f t="shared" si="14"/>
        <v>0</v>
      </c>
      <c r="D408" s="322">
        <f t="shared" si="14"/>
        <v>0</v>
      </c>
      <c r="E408" s="207">
        <f t="shared" si="14"/>
        <v>0</v>
      </c>
      <c r="F408" s="322">
        <f t="shared" si="14"/>
        <v>0</v>
      </c>
      <c r="G408" s="322">
        <f t="shared" si="14"/>
        <v>0</v>
      </c>
      <c r="H408" s="207">
        <f t="shared" si="14"/>
        <v>0</v>
      </c>
      <c r="I408" s="207">
        <f t="shared" si="14"/>
        <v>0</v>
      </c>
    </row>
    <row r="410" spans="1:9">
      <c r="A410" s="556" t="s">
        <v>240</v>
      </c>
      <c r="B410" s="701"/>
      <c r="C410" s="701"/>
    </row>
    <row r="411" spans="1:9" ht="14.4" thickBot="1">
      <c r="A411" s="323"/>
      <c r="B411" s="324"/>
      <c r="C411" s="324"/>
      <c r="E411" s="325"/>
      <c r="F411" s="325"/>
      <c r="G411" s="325"/>
      <c r="H411" s="325"/>
      <c r="I411" s="325"/>
    </row>
    <row r="412" spans="1:9" ht="31.8" thickBot="1">
      <c r="A412" s="702" t="s">
        <v>103</v>
      </c>
      <c r="B412" s="703"/>
      <c r="C412" s="326" t="s">
        <v>51</v>
      </c>
      <c r="D412" s="327" t="s">
        <v>108</v>
      </c>
      <c r="E412" s="238"/>
      <c r="F412" s="238"/>
      <c r="G412" s="238"/>
      <c r="H412" s="238"/>
      <c r="I412" s="238"/>
    </row>
    <row r="413" spans="1:9">
      <c r="A413" s="704" t="s">
        <v>241</v>
      </c>
      <c r="B413" s="705"/>
      <c r="C413" s="328">
        <v>212.7</v>
      </c>
      <c r="D413" s="328">
        <v>784.03</v>
      </c>
      <c r="E413" s="329"/>
      <c r="F413" s="329"/>
      <c r="G413" s="329"/>
      <c r="H413" s="329"/>
      <c r="I413" s="329"/>
    </row>
    <row r="414" spans="1:9">
      <c r="A414" s="706" t="s">
        <v>242</v>
      </c>
      <c r="B414" s="707"/>
      <c r="C414" s="330">
        <v>12406.93</v>
      </c>
      <c r="D414" s="330">
        <v>16693.82</v>
      </c>
      <c r="E414" s="331"/>
      <c r="F414" s="331"/>
      <c r="G414" s="331"/>
      <c r="H414" s="331"/>
      <c r="I414" s="331"/>
    </row>
    <row r="415" spans="1:9">
      <c r="A415" s="706" t="s">
        <v>243</v>
      </c>
      <c r="B415" s="707"/>
      <c r="C415" s="330">
        <v>0</v>
      </c>
      <c r="D415" s="330">
        <v>0</v>
      </c>
      <c r="E415" s="332"/>
      <c r="F415" s="332"/>
      <c r="G415" s="332"/>
      <c r="H415" s="332"/>
      <c r="I415" s="332"/>
    </row>
    <row r="416" spans="1:9">
      <c r="A416" s="708" t="s">
        <v>244</v>
      </c>
      <c r="B416" s="709"/>
      <c r="C416" s="333">
        <f>C417+C420+C421+C422+C423</f>
        <v>30699307.399999999</v>
      </c>
      <c r="D416" s="333">
        <f>D417+D420+D421+D422+D423</f>
        <v>46747302.960000001</v>
      </c>
    </row>
    <row r="417" spans="1:5">
      <c r="A417" s="695" t="s">
        <v>245</v>
      </c>
      <c r="B417" s="696"/>
      <c r="C417" s="334">
        <f>C418-C419</f>
        <v>0</v>
      </c>
      <c r="D417" s="334">
        <f>D418-D419</f>
        <v>0</v>
      </c>
    </row>
    <row r="418" spans="1:5">
      <c r="A418" s="697" t="s">
        <v>246</v>
      </c>
      <c r="B418" s="698"/>
      <c r="C418" s="315">
        <v>34846972.619999997</v>
      </c>
      <c r="D418" s="315">
        <v>11569333.34</v>
      </c>
    </row>
    <row r="419" spans="1:5" ht="25.5" customHeight="1">
      <c r="A419" s="697" t="s">
        <v>247</v>
      </c>
      <c r="B419" s="698"/>
      <c r="C419" s="315">
        <v>34846972.619999997</v>
      </c>
      <c r="D419" s="315">
        <v>11569333.34</v>
      </c>
    </row>
    <row r="420" spans="1:5">
      <c r="A420" s="699" t="s">
        <v>248</v>
      </c>
      <c r="B420" s="700"/>
      <c r="C420" s="204">
        <v>371826.83</v>
      </c>
      <c r="D420" s="204">
        <v>317805.65999999997</v>
      </c>
    </row>
    <row r="421" spans="1:5">
      <c r="A421" s="699" t="s">
        <v>249</v>
      </c>
      <c r="B421" s="700"/>
      <c r="C421" s="204">
        <v>28800289.600000001</v>
      </c>
      <c r="D421" s="204">
        <v>29202709.57</v>
      </c>
    </row>
    <row r="422" spans="1:5">
      <c r="A422" s="699" t="s">
        <v>250</v>
      </c>
      <c r="B422" s="700"/>
      <c r="C422" s="204">
        <v>0</v>
      </c>
      <c r="D422" s="204">
        <v>0</v>
      </c>
    </row>
    <row r="423" spans="1:5">
      <c r="A423" s="699" t="s">
        <v>17</v>
      </c>
      <c r="B423" s="700"/>
      <c r="C423" s="204">
        <v>1527190.97</v>
      </c>
      <c r="D423" s="204">
        <v>17226787.73</v>
      </c>
    </row>
    <row r="424" spans="1:5" ht="24.75" customHeight="1" thickBot="1">
      <c r="A424" s="721" t="s">
        <v>251</v>
      </c>
      <c r="B424" s="722"/>
      <c r="C424" s="330">
        <v>0</v>
      </c>
      <c r="D424" s="330"/>
    </row>
    <row r="425" spans="1:5" ht="16.2" thickBot="1">
      <c r="A425" s="723" t="s">
        <v>99</v>
      </c>
      <c r="B425" s="724"/>
      <c r="C425" s="207">
        <f>SUM(C413+C414+C415+C416+C424)</f>
        <v>30711927.029999997</v>
      </c>
      <c r="D425" s="207">
        <f>SUM(D413+D414+D415+D416+D424)</f>
        <v>46764780.810000002</v>
      </c>
    </row>
    <row r="427" spans="1:5" hidden="1">
      <c r="A427" s="710" t="s">
        <v>252</v>
      </c>
      <c r="B427" s="711"/>
      <c r="C427" s="711"/>
      <c r="D427" s="712"/>
      <c r="E427" s="712"/>
    </row>
    <row r="428" spans="1:5" hidden="1">
      <c r="A428" s="325"/>
      <c r="B428" s="325"/>
      <c r="C428" s="325"/>
      <c r="D428" s="325"/>
    </row>
    <row r="429" spans="1:5" ht="33.75" hidden="1" customHeight="1">
      <c r="A429" s="335"/>
      <c r="B429" s="725" t="s">
        <v>253</v>
      </c>
      <c r="C429" s="725"/>
      <c r="D429" s="725"/>
      <c r="E429" s="726"/>
    </row>
    <row r="430" spans="1:5" hidden="1">
      <c r="A430" s="336" t="s">
        <v>254</v>
      </c>
      <c r="B430" s="75" t="s">
        <v>255</v>
      </c>
      <c r="C430" s="727" t="s">
        <v>256</v>
      </c>
      <c r="D430" s="727"/>
      <c r="E430" s="728"/>
    </row>
    <row r="431" spans="1:5" ht="14.4" hidden="1" thickBot="1">
      <c r="A431" s="337"/>
      <c r="B431" s="338"/>
      <c r="C431" s="338" t="s">
        <v>257</v>
      </c>
      <c r="D431" s="338" t="s">
        <v>258</v>
      </c>
      <c r="E431" s="339" t="s">
        <v>259</v>
      </c>
    </row>
    <row r="432" spans="1:5" hidden="1">
      <c r="A432" s="340" t="s">
        <v>260</v>
      </c>
      <c r="B432" s="341"/>
      <c r="C432" s="342"/>
      <c r="D432" s="342"/>
      <c r="E432" s="343"/>
    </row>
    <row r="433" spans="1:5" ht="14.4" hidden="1" thickBot="1">
      <c r="A433" s="344" t="s">
        <v>88</v>
      </c>
      <c r="B433" s="345">
        <f>B432</f>
        <v>0</v>
      </c>
      <c r="C433" s="345">
        <f>C432</f>
        <v>0</v>
      </c>
      <c r="D433" s="345">
        <f>D432</f>
        <v>0</v>
      </c>
      <c r="E433" s="346">
        <f>E432</f>
        <v>0</v>
      </c>
    </row>
    <row r="434" spans="1:5" hidden="1"/>
    <row r="435" spans="1:5" hidden="1"/>
    <row r="436" spans="1:5" ht="29.25" hidden="1" customHeight="1">
      <c r="A436" s="710" t="s">
        <v>261</v>
      </c>
      <c r="B436" s="711"/>
      <c r="C436" s="711"/>
      <c r="D436" s="712"/>
      <c r="E436" s="712"/>
    </row>
    <row r="437" spans="1:5" hidden="1">
      <c r="A437" s="197"/>
      <c r="B437" s="197"/>
      <c r="C437" s="197"/>
    </row>
    <row r="438" spans="1:5" ht="14.4" hidden="1" thickBot="1">
      <c r="A438" s="558" t="s">
        <v>262</v>
      </c>
      <c r="B438" s="562"/>
      <c r="C438" s="221" t="s">
        <v>263</v>
      </c>
    </row>
    <row r="439" spans="1:5" hidden="1">
      <c r="A439" s="713"/>
      <c r="B439" s="714"/>
      <c r="C439" s="347"/>
    </row>
    <row r="440" spans="1:5" ht="51" hidden="1" customHeight="1">
      <c r="A440" s="715" t="s">
        <v>264</v>
      </c>
      <c r="B440" s="716"/>
      <c r="C440" s="348"/>
    </row>
    <row r="441" spans="1:5" ht="14.4" hidden="1" thickBot="1">
      <c r="A441" s="717"/>
      <c r="B441" s="718"/>
      <c r="C441" s="347"/>
    </row>
    <row r="442" spans="1:5" ht="14.4" hidden="1" thickBot="1">
      <c r="A442" s="719" t="s">
        <v>139</v>
      </c>
      <c r="B442" s="720"/>
      <c r="C442" s="349">
        <f>C440</f>
        <v>0</v>
      </c>
    </row>
    <row r="443" spans="1:5" hidden="1"/>
    <row r="445" spans="1:5">
      <c r="A445" s="325" t="s">
        <v>265</v>
      </c>
      <c r="B445" s="325"/>
      <c r="C445" s="325"/>
      <c r="D445" s="325"/>
    </row>
    <row r="446" spans="1:5" ht="14.4" thickBot="1">
      <c r="A446" s="238"/>
      <c r="B446" s="238"/>
      <c r="C446" s="238"/>
      <c r="D446" s="238"/>
    </row>
    <row r="447" spans="1:5" ht="14.4" thickBot="1">
      <c r="A447" s="350" t="s">
        <v>266</v>
      </c>
      <c r="B447" s="351"/>
      <c r="C447" s="351"/>
      <c r="D447" s="352"/>
    </row>
    <row r="448" spans="1:5" ht="14.4" thickBot="1">
      <c r="A448" s="741" t="s">
        <v>51</v>
      </c>
      <c r="B448" s="742"/>
      <c r="C448" s="743" t="s">
        <v>267</v>
      </c>
      <c r="D448" s="744"/>
    </row>
    <row r="449" spans="1:4" ht="14.4" thickBot="1">
      <c r="A449" s="745">
        <v>0</v>
      </c>
      <c r="B449" s="746"/>
      <c r="C449" s="745">
        <v>0</v>
      </c>
      <c r="D449" s="746"/>
    </row>
    <row r="452" spans="1:4">
      <c r="A452" s="747" t="s">
        <v>268</v>
      </c>
      <c r="B452" s="747"/>
      <c r="C452" s="747"/>
      <c r="D452" s="557"/>
    </row>
    <row r="453" spans="1:4" ht="14.25" customHeight="1">
      <c r="A453" s="748" t="s">
        <v>269</v>
      </c>
      <c r="B453" s="748"/>
      <c r="C453" s="748"/>
    </row>
    <row r="454" spans="1:4" ht="14.4" thickBot="1">
      <c r="A454" s="353"/>
      <c r="B454" s="354"/>
      <c r="C454" s="354"/>
    </row>
    <row r="455" spans="1:4" ht="16.2" thickBot="1">
      <c r="A455" s="729" t="s">
        <v>50</v>
      </c>
      <c r="B455" s="730"/>
      <c r="C455" s="221" t="s">
        <v>270</v>
      </c>
      <c r="D455" s="221" t="s">
        <v>271</v>
      </c>
    </row>
    <row r="456" spans="1:4">
      <c r="A456" s="731" t="s">
        <v>272</v>
      </c>
      <c r="B456" s="732"/>
      <c r="C456" s="355">
        <v>0</v>
      </c>
      <c r="D456" s="356">
        <v>0</v>
      </c>
    </row>
    <row r="457" spans="1:4">
      <c r="A457" s="733" t="s">
        <v>273</v>
      </c>
      <c r="B457" s="734"/>
      <c r="C457" s="357">
        <v>0</v>
      </c>
      <c r="D457" s="358">
        <v>0</v>
      </c>
    </row>
    <row r="458" spans="1:4">
      <c r="A458" s="735" t="s">
        <v>274</v>
      </c>
      <c r="B458" s="736"/>
      <c r="C458" s="359"/>
      <c r="D458" s="360"/>
    </row>
    <row r="459" spans="1:4">
      <c r="A459" s="737" t="s">
        <v>275</v>
      </c>
      <c r="B459" s="738"/>
      <c r="C459" s="357"/>
      <c r="D459" s="358"/>
    </row>
    <row r="460" spans="1:4" ht="13.5" customHeight="1" thickBot="1">
      <c r="A460" s="739" t="s">
        <v>276</v>
      </c>
      <c r="B460" s="740"/>
      <c r="C460" s="361"/>
      <c r="D460" s="362"/>
    </row>
    <row r="468" spans="1:3">
      <c r="A468" s="363" t="s">
        <v>277</v>
      </c>
      <c r="B468" s="363"/>
      <c r="C468" s="363"/>
    </row>
    <row r="469" spans="1:3" ht="14.4" thickBot="1">
      <c r="A469" s="364"/>
      <c r="B469" s="177"/>
      <c r="C469" s="177"/>
    </row>
    <row r="470" spans="1:3" ht="27" thickBot="1">
      <c r="A470" s="365"/>
      <c r="B470" s="366" t="s">
        <v>278</v>
      </c>
      <c r="C470" s="199" t="s">
        <v>279</v>
      </c>
    </row>
    <row r="471" spans="1:3" ht="14.4" thickBot="1">
      <c r="A471" s="367" t="s">
        <v>280</v>
      </c>
      <c r="B471" s="368">
        <f>B472+B477</f>
        <v>0</v>
      </c>
      <c r="C471" s="368">
        <f>C472+C477</f>
        <v>0</v>
      </c>
    </row>
    <row r="472" spans="1:3">
      <c r="A472" s="369" t="s">
        <v>281</v>
      </c>
      <c r="B472" s="370">
        <f>SUM(B474:B476)</f>
        <v>0</v>
      </c>
      <c r="C472" s="370">
        <f>SUM(C474:C476)</f>
        <v>0</v>
      </c>
    </row>
    <row r="473" spans="1:3">
      <c r="A473" s="371" t="s">
        <v>55</v>
      </c>
      <c r="B473" s="372"/>
      <c r="C473" s="373"/>
    </row>
    <row r="474" spans="1:3">
      <c r="A474" s="371"/>
      <c r="B474" s="372"/>
      <c r="C474" s="373"/>
    </row>
    <row r="475" spans="1:3">
      <c r="A475" s="371"/>
      <c r="B475" s="372"/>
      <c r="C475" s="373"/>
    </row>
    <row r="476" spans="1:3" ht="14.4" thickBot="1">
      <c r="A476" s="374"/>
      <c r="B476" s="375"/>
      <c r="C476" s="376"/>
    </row>
    <row r="477" spans="1:3">
      <c r="A477" s="369" t="s">
        <v>282</v>
      </c>
      <c r="B477" s="370">
        <f>SUM(B479:B481)</f>
        <v>0</v>
      </c>
      <c r="C477" s="370">
        <f>SUM(C479:C481)</f>
        <v>0</v>
      </c>
    </row>
    <row r="478" spans="1:3">
      <c r="A478" s="371" t="s">
        <v>55</v>
      </c>
      <c r="B478" s="377"/>
      <c r="C478" s="378"/>
    </row>
    <row r="479" spans="1:3">
      <c r="A479" s="379"/>
      <c r="B479" s="377"/>
      <c r="C479" s="378"/>
    </row>
    <row r="480" spans="1:3">
      <c r="A480" s="379"/>
      <c r="B480" s="372"/>
      <c r="C480" s="373"/>
    </row>
    <row r="481" spans="1:9" ht="14.4" thickBot="1">
      <c r="A481" s="380"/>
      <c r="B481" s="375"/>
      <c r="C481" s="376"/>
    </row>
    <row r="482" spans="1:9" ht="14.4" thickBot="1">
      <c r="A482" s="367" t="s">
        <v>283</v>
      </c>
      <c r="B482" s="368">
        <f>B483+B488</f>
        <v>0</v>
      </c>
      <c r="C482" s="368">
        <f>C483+C488</f>
        <v>433797.91000000003</v>
      </c>
    </row>
    <row r="483" spans="1:9">
      <c r="A483" s="381" t="s">
        <v>281</v>
      </c>
      <c r="B483" s="377">
        <f>SUM(B485:B487)</f>
        <v>0</v>
      </c>
      <c r="C483" s="377">
        <f>SUM(C485:C487)</f>
        <v>0</v>
      </c>
    </row>
    <row r="484" spans="1:9">
      <c r="A484" s="379" t="s">
        <v>55</v>
      </c>
      <c r="B484" s="372"/>
      <c r="C484" s="373"/>
    </row>
    <row r="485" spans="1:9">
      <c r="A485" s="466"/>
      <c r="B485" s="372"/>
      <c r="C485" s="373"/>
    </row>
    <row r="486" spans="1:9">
      <c r="A486" s="466"/>
      <c r="B486" s="372"/>
      <c r="C486" s="373"/>
    </row>
    <row r="487" spans="1:9" ht="14.4" thickBot="1">
      <c r="A487" s="380"/>
      <c r="B487" s="375"/>
      <c r="C487" s="376"/>
    </row>
    <row r="488" spans="1:9">
      <c r="A488" s="382" t="s">
        <v>282</v>
      </c>
      <c r="B488" s="383">
        <f>SUM(B490:B492)</f>
        <v>0</v>
      </c>
      <c r="C488" s="383">
        <f>SUM(C490:C492)</f>
        <v>433797.91000000003</v>
      </c>
    </row>
    <row r="489" spans="1:9">
      <c r="A489" s="379" t="s">
        <v>55</v>
      </c>
      <c r="B489" s="372"/>
      <c r="C489" s="372"/>
    </row>
    <row r="490" spans="1:9" ht="93.75" customHeight="1">
      <c r="A490" s="467" t="s">
        <v>431</v>
      </c>
      <c r="B490" s="372">
        <v>0</v>
      </c>
      <c r="C490" s="373">
        <v>236085.75</v>
      </c>
    </row>
    <row r="491" spans="1:9" ht="66">
      <c r="A491" s="467" t="s">
        <v>432</v>
      </c>
      <c r="B491" s="372">
        <v>0</v>
      </c>
      <c r="C491" s="373">
        <v>76739.78</v>
      </c>
    </row>
    <row r="492" spans="1:9" ht="93" thickBot="1">
      <c r="A492" s="468" t="s">
        <v>433</v>
      </c>
      <c r="B492" s="372">
        <v>0</v>
      </c>
      <c r="C492" s="469">
        <v>120972.38</v>
      </c>
    </row>
    <row r="493" spans="1:9">
      <c r="A493" s="363"/>
      <c r="B493" s="363"/>
      <c r="C493" s="363"/>
    </row>
    <row r="494" spans="1:9" ht="6" customHeight="1">
      <c r="A494" s="363"/>
      <c r="B494" s="363"/>
      <c r="C494" s="363"/>
    </row>
    <row r="495" spans="1:9" ht="35.25" customHeight="1">
      <c r="A495" s="556" t="s">
        <v>284</v>
      </c>
      <c r="B495" s="556"/>
      <c r="C495" s="556"/>
      <c r="D495" s="556"/>
      <c r="E495" s="557"/>
      <c r="F495" s="557"/>
      <c r="G495" s="557"/>
      <c r="H495" s="557"/>
      <c r="I495" s="557"/>
    </row>
    <row r="496" spans="1:9" ht="7.5" customHeight="1" thickBot="1">
      <c r="A496" s="384"/>
      <c r="B496" s="384"/>
      <c r="C496" s="384"/>
      <c r="D496" s="384"/>
      <c r="E496" s="12"/>
      <c r="F496" s="12"/>
      <c r="G496" s="12"/>
      <c r="H496" s="12"/>
      <c r="I496" s="12"/>
    </row>
    <row r="497" spans="1:7" ht="55.5" customHeight="1" thickBot="1">
      <c r="A497" s="627" t="s">
        <v>285</v>
      </c>
      <c r="B497" s="761"/>
      <c r="C497" s="762"/>
      <c r="D497" s="630"/>
      <c r="E497" s="763" t="s">
        <v>53</v>
      </c>
    </row>
    <row r="498" spans="1:7" ht="24.75" customHeight="1" thickBot="1">
      <c r="A498" s="765" t="s">
        <v>51</v>
      </c>
      <c r="B498" s="766"/>
      <c r="C498" s="767" t="s">
        <v>52</v>
      </c>
      <c r="D498" s="768"/>
      <c r="E498" s="764"/>
    </row>
    <row r="499" spans="1:7" ht="20.25" customHeight="1" thickBot="1">
      <c r="A499" s="745"/>
      <c r="B499" s="769"/>
      <c r="C499" s="770"/>
      <c r="D499" s="771"/>
      <c r="E499" s="385"/>
    </row>
    <row r="500" spans="1:7">
      <c r="A500" s="363"/>
      <c r="B500" s="363"/>
      <c r="C500" s="363"/>
    </row>
    <row r="501" spans="1:7">
      <c r="A501" s="363"/>
      <c r="B501" s="363"/>
      <c r="C501" s="363"/>
    </row>
    <row r="502" spans="1:7">
      <c r="A502" s="363"/>
      <c r="B502" s="363"/>
      <c r="C502" s="363"/>
    </row>
    <row r="503" spans="1:7">
      <c r="A503" s="363"/>
      <c r="B503" s="363"/>
      <c r="C503" s="363"/>
    </row>
    <row r="504" spans="1:7">
      <c r="A504" s="363"/>
      <c r="B504" s="363"/>
      <c r="C504" s="363"/>
    </row>
    <row r="505" spans="1:7">
      <c r="A505" s="363"/>
      <c r="B505" s="363"/>
      <c r="C505" s="363"/>
    </row>
    <row r="506" spans="1:7">
      <c r="A506" s="363"/>
      <c r="B506" s="363"/>
      <c r="C506" s="363"/>
    </row>
    <row r="507" spans="1:7">
      <c r="A507" s="363"/>
      <c r="B507" s="363"/>
      <c r="C507" s="363"/>
    </row>
    <row r="508" spans="1:7">
      <c r="A508" s="363"/>
      <c r="B508" s="363"/>
      <c r="C508" s="363"/>
    </row>
    <row r="509" spans="1:7">
      <c r="A509" s="363" t="s">
        <v>286</v>
      </c>
      <c r="B509" s="363"/>
      <c r="C509" s="363"/>
    </row>
    <row r="510" spans="1:7">
      <c r="A510" s="572" t="s">
        <v>287</v>
      </c>
      <c r="B510" s="572"/>
      <c r="C510" s="572"/>
    </row>
    <row r="511" spans="1:7" ht="6.75" customHeight="1" thickBot="1">
      <c r="A511" s="363"/>
      <c r="B511" s="363"/>
      <c r="C511" s="363"/>
    </row>
    <row r="512" spans="1:7" ht="23.4" thickBot="1">
      <c r="A512" s="749" t="s">
        <v>288</v>
      </c>
      <c r="B512" s="750"/>
      <c r="C512" s="750"/>
      <c r="D512" s="751"/>
      <c r="E512" s="386" t="s">
        <v>278</v>
      </c>
      <c r="F512" s="387" t="s">
        <v>279</v>
      </c>
      <c r="G512" s="388"/>
    </row>
    <row r="513" spans="1:7" ht="14.25" customHeight="1" thickBot="1">
      <c r="A513" s="752" t="s">
        <v>289</v>
      </c>
      <c r="B513" s="753"/>
      <c r="C513" s="753"/>
      <c r="D513" s="754"/>
      <c r="E513" s="389">
        <f>SUM(E514:E521)</f>
        <v>54728610.32</v>
      </c>
      <c r="F513" s="389">
        <f>SUM(F514:F521)</f>
        <v>110232386.22000001</v>
      </c>
      <c r="G513" s="390"/>
    </row>
    <row r="514" spans="1:7">
      <c r="A514" s="755" t="s">
        <v>290</v>
      </c>
      <c r="B514" s="756"/>
      <c r="C514" s="756"/>
      <c r="D514" s="757"/>
      <c r="E514" s="391">
        <v>21675784.460000001</v>
      </c>
      <c r="F514" s="392">
        <v>22189901.07</v>
      </c>
      <c r="G514" s="154"/>
    </row>
    <row r="515" spans="1:7">
      <c r="A515" s="758" t="s">
        <v>291</v>
      </c>
      <c r="B515" s="759"/>
      <c r="C515" s="759"/>
      <c r="D515" s="760"/>
      <c r="E515" s="393">
        <v>31142500.23</v>
      </c>
      <c r="F515" s="394">
        <v>87242205.760000005</v>
      </c>
      <c r="G515" s="154"/>
    </row>
    <row r="516" spans="1:7">
      <c r="A516" s="758" t="s">
        <v>292</v>
      </c>
      <c r="B516" s="759"/>
      <c r="C516" s="759"/>
      <c r="D516" s="760"/>
      <c r="E516" s="393">
        <v>698754.12</v>
      </c>
      <c r="F516" s="394">
        <v>324158.44</v>
      </c>
      <c r="G516" s="154"/>
    </row>
    <row r="517" spans="1:7">
      <c r="A517" s="781" t="s">
        <v>293</v>
      </c>
      <c r="B517" s="782"/>
      <c r="C517" s="782"/>
      <c r="D517" s="783"/>
      <c r="E517" s="393"/>
      <c r="F517" s="394"/>
      <c r="G517" s="154"/>
    </row>
    <row r="518" spans="1:7">
      <c r="A518" s="758" t="s">
        <v>294</v>
      </c>
      <c r="B518" s="759"/>
      <c r="C518" s="759"/>
      <c r="D518" s="760"/>
      <c r="E518" s="393"/>
      <c r="F518" s="394"/>
      <c r="G518" s="154"/>
    </row>
    <row r="519" spans="1:7">
      <c r="A519" s="784" t="s">
        <v>295</v>
      </c>
      <c r="B519" s="785"/>
      <c r="C519" s="785"/>
      <c r="D519" s="786"/>
      <c r="E519" s="393"/>
      <c r="F519" s="394"/>
      <c r="G519" s="154"/>
    </row>
    <row r="520" spans="1:7">
      <c r="A520" s="784" t="s">
        <v>296</v>
      </c>
      <c r="B520" s="785"/>
      <c r="C520" s="785"/>
      <c r="D520" s="786"/>
      <c r="E520" s="393">
        <v>883586.59</v>
      </c>
      <c r="F520" s="394">
        <v>85795.28</v>
      </c>
      <c r="G520" s="154"/>
    </row>
    <row r="521" spans="1:7" ht="14.4" thickBot="1">
      <c r="A521" s="787" t="s">
        <v>297</v>
      </c>
      <c r="B521" s="788"/>
      <c r="C521" s="788"/>
      <c r="D521" s="789"/>
      <c r="E521" s="395">
        <v>327984.92</v>
      </c>
      <c r="F521" s="396">
        <v>390325.67</v>
      </c>
      <c r="G521" s="154"/>
    </row>
    <row r="522" spans="1:7" ht="14.4" thickBot="1">
      <c r="A522" s="752" t="s">
        <v>298</v>
      </c>
      <c r="B522" s="753"/>
      <c r="C522" s="753"/>
      <c r="D522" s="754"/>
      <c r="E522" s="397"/>
      <c r="F522" s="398"/>
      <c r="G522" s="399"/>
    </row>
    <row r="523" spans="1:7" ht="14.4" thickBot="1">
      <c r="A523" s="772" t="s">
        <v>299</v>
      </c>
      <c r="B523" s="773"/>
      <c r="C523" s="773"/>
      <c r="D523" s="774"/>
      <c r="E523" s="400"/>
      <c r="F523" s="401"/>
      <c r="G523" s="399"/>
    </row>
    <row r="524" spans="1:7" ht="14.4" thickBot="1">
      <c r="A524" s="772" t="s">
        <v>300</v>
      </c>
      <c r="B524" s="773"/>
      <c r="C524" s="773"/>
      <c r="D524" s="774"/>
      <c r="E524" s="397"/>
      <c r="F524" s="398"/>
      <c r="G524" s="399"/>
    </row>
    <row r="525" spans="1:7" ht="14.4" thickBot="1">
      <c r="A525" s="775" t="s">
        <v>301</v>
      </c>
      <c r="B525" s="776"/>
      <c r="C525" s="776"/>
      <c r="D525" s="777"/>
      <c r="E525" s="397"/>
      <c r="F525" s="398"/>
      <c r="G525" s="399"/>
    </row>
    <row r="526" spans="1:7" ht="14.4" thickBot="1">
      <c r="A526" s="775" t="s">
        <v>302</v>
      </c>
      <c r="B526" s="776"/>
      <c r="C526" s="776"/>
      <c r="D526" s="777"/>
      <c r="E526" s="389">
        <f>E527+E535+E538+E541</f>
        <v>103318837.86</v>
      </c>
      <c r="F526" s="389">
        <f>SUM(F527+F535+F538+F541)</f>
        <v>38458519.93</v>
      </c>
      <c r="G526" s="390"/>
    </row>
    <row r="527" spans="1:7">
      <c r="A527" s="755" t="s">
        <v>303</v>
      </c>
      <c r="B527" s="756"/>
      <c r="C527" s="756"/>
      <c r="D527" s="757"/>
      <c r="E527" s="402">
        <f>SUM(E528:E534)</f>
        <v>100548620.06</v>
      </c>
      <c r="F527" s="402">
        <f>SUM(F528:F534)</f>
        <v>0</v>
      </c>
      <c r="G527" s="403"/>
    </row>
    <row r="528" spans="1:7">
      <c r="A528" s="778" t="s">
        <v>304</v>
      </c>
      <c r="B528" s="779"/>
      <c r="C528" s="779"/>
      <c r="D528" s="780"/>
      <c r="E528" s="404">
        <v>95883991.200000003</v>
      </c>
      <c r="F528" s="405">
        <v>0</v>
      </c>
      <c r="G528" s="406"/>
    </row>
    <row r="529" spans="1:7">
      <c r="A529" s="778" t="s">
        <v>305</v>
      </c>
      <c r="B529" s="779"/>
      <c r="C529" s="779"/>
      <c r="D529" s="780"/>
      <c r="E529" s="404">
        <v>4505015</v>
      </c>
      <c r="F529" s="405">
        <v>0</v>
      </c>
      <c r="G529" s="406"/>
    </row>
    <row r="530" spans="1:7">
      <c r="A530" s="778" t="s">
        <v>306</v>
      </c>
      <c r="B530" s="779"/>
      <c r="C530" s="779"/>
      <c r="D530" s="780"/>
      <c r="E530" s="404"/>
      <c r="F530" s="405"/>
      <c r="G530" s="406"/>
    </row>
    <row r="531" spans="1:7">
      <c r="A531" s="778" t="s">
        <v>307</v>
      </c>
      <c r="B531" s="779"/>
      <c r="C531" s="779"/>
      <c r="D531" s="780"/>
      <c r="E531" s="404">
        <v>47873</v>
      </c>
      <c r="F531" s="405">
        <v>0</v>
      </c>
      <c r="G531" s="406"/>
    </row>
    <row r="532" spans="1:7">
      <c r="A532" s="778" t="s">
        <v>308</v>
      </c>
      <c r="B532" s="779"/>
      <c r="C532" s="779"/>
      <c r="D532" s="780"/>
      <c r="E532" s="404"/>
      <c r="F532" s="405"/>
      <c r="G532" s="406"/>
    </row>
    <row r="533" spans="1:7">
      <c r="A533" s="778" t="s">
        <v>309</v>
      </c>
      <c r="B533" s="779"/>
      <c r="C533" s="779"/>
      <c r="D533" s="780"/>
      <c r="E533" s="404"/>
      <c r="F533" s="405"/>
      <c r="G533" s="406"/>
    </row>
    <row r="534" spans="1:7">
      <c r="A534" s="778" t="s">
        <v>310</v>
      </c>
      <c r="B534" s="779"/>
      <c r="C534" s="779"/>
      <c r="D534" s="780"/>
      <c r="E534" s="404">
        <v>111740.86</v>
      </c>
      <c r="F534" s="405">
        <v>0</v>
      </c>
      <c r="G534" s="406"/>
    </row>
    <row r="535" spans="1:7">
      <c r="A535" s="784" t="s">
        <v>311</v>
      </c>
      <c r="B535" s="785"/>
      <c r="C535" s="785"/>
      <c r="D535" s="786"/>
      <c r="E535" s="407">
        <f>SUM(E536:E537)</f>
        <v>0</v>
      </c>
      <c r="F535" s="407">
        <f>SUM(F536:F537)</f>
        <v>0</v>
      </c>
      <c r="G535" s="403"/>
    </row>
    <row r="536" spans="1:7">
      <c r="A536" s="778" t="s">
        <v>312</v>
      </c>
      <c r="B536" s="779"/>
      <c r="C536" s="779"/>
      <c r="D536" s="780"/>
      <c r="E536" s="404"/>
      <c r="F536" s="405"/>
      <c r="G536" s="406"/>
    </row>
    <row r="537" spans="1:7">
      <c r="A537" s="778" t="s">
        <v>313</v>
      </c>
      <c r="B537" s="779"/>
      <c r="C537" s="779"/>
      <c r="D537" s="780"/>
      <c r="E537" s="404"/>
      <c r="F537" s="405"/>
      <c r="G537" s="406"/>
    </row>
    <row r="538" spans="1:7">
      <c r="A538" s="758" t="s">
        <v>314</v>
      </c>
      <c r="B538" s="759"/>
      <c r="C538" s="759"/>
      <c r="D538" s="760"/>
      <c r="E538" s="407">
        <f>SUM(E539:E540)</f>
        <v>0</v>
      </c>
      <c r="F538" s="407">
        <f>SUM(F539:F540)</f>
        <v>0</v>
      </c>
      <c r="G538" s="403"/>
    </row>
    <row r="539" spans="1:7">
      <c r="A539" s="778" t="s">
        <v>315</v>
      </c>
      <c r="B539" s="779"/>
      <c r="C539" s="779"/>
      <c r="D539" s="780"/>
      <c r="E539" s="404"/>
      <c r="F539" s="405"/>
      <c r="G539" s="406"/>
    </row>
    <row r="540" spans="1:7">
      <c r="A540" s="778" t="s">
        <v>316</v>
      </c>
      <c r="B540" s="779"/>
      <c r="C540" s="779"/>
      <c r="D540" s="780"/>
      <c r="E540" s="404"/>
      <c r="F540" s="405"/>
      <c r="G540" s="406"/>
    </row>
    <row r="541" spans="1:7">
      <c r="A541" s="758" t="s">
        <v>317</v>
      </c>
      <c r="B541" s="759"/>
      <c r="C541" s="759"/>
      <c r="D541" s="760"/>
      <c r="E541" s="407">
        <f>SUM(E542:E555)</f>
        <v>2770217.8000000003</v>
      </c>
      <c r="F541" s="407">
        <f>SUM(F542:F555)</f>
        <v>38458519.93</v>
      </c>
      <c r="G541" s="403"/>
    </row>
    <row r="542" spans="1:7">
      <c r="A542" s="778" t="s">
        <v>318</v>
      </c>
      <c r="B542" s="779"/>
      <c r="C542" s="779"/>
      <c r="D542" s="780"/>
      <c r="E542" s="393">
        <v>0</v>
      </c>
      <c r="F542" s="394">
        <v>36082225.100000001</v>
      </c>
      <c r="G542" s="154"/>
    </row>
    <row r="543" spans="1:7">
      <c r="A543" s="778" t="s">
        <v>319</v>
      </c>
      <c r="B543" s="779"/>
      <c r="C543" s="779"/>
      <c r="D543" s="780"/>
      <c r="E543" s="393"/>
      <c r="F543" s="394"/>
      <c r="G543" s="154"/>
    </row>
    <row r="544" spans="1:7">
      <c r="A544" s="778" t="s">
        <v>320</v>
      </c>
      <c r="B544" s="779"/>
      <c r="C544" s="779"/>
      <c r="D544" s="780"/>
      <c r="E544" s="408"/>
      <c r="F544" s="409"/>
      <c r="G544" s="154"/>
    </row>
    <row r="545" spans="1:7">
      <c r="A545" s="778" t="s">
        <v>321</v>
      </c>
      <c r="B545" s="779"/>
      <c r="C545" s="779"/>
      <c r="D545" s="780"/>
      <c r="E545" s="393"/>
      <c r="F545" s="394"/>
      <c r="G545" s="154"/>
    </row>
    <row r="546" spans="1:7">
      <c r="A546" s="778" t="s">
        <v>322</v>
      </c>
      <c r="B546" s="779"/>
      <c r="C546" s="779"/>
      <c r="D546" s="780"/>
      <c r="E546" s="393"/>
      <c r="F546" s="394"/>
      <c r="G546" s="154"/>
    </row>
    <row r="547" spans="1:7">
      <c r="A547" s="778" t="s">
        <v>323</v>
      </c>
      <c r="B547" s="779"/>
      <c r="C547" s="779"/>
      <c r="D547" s="780"/>
      <c r="E547" s="393"/>
      <c r="F547" s="394"/>
      <c r="G547" s="154"/>
    </row>
    <row r="548" spans="1:7">
      <c r="A548" s="778" t="s">
        <v>324</v>
      </c>
      <c r="B548" s="779"/>
      <c r="C548" s="779"/>
      <c r="D548" s="780"/>
      <c r="E548" s="393"/>
      <c r="F548" s="394"/>
      <c r="G548" s="154"/>
    </row>
    <row r="549" spans="1:7">
      <c r="A549" s="778" t="s">
        <v>325</v>
      </c>
      <c r="B549" s="779"/>
      <c r="C549" s="779"/>
      <c r="D549" s="780"/>
      <c r="E549" s="393"/>
      <c r="F549" s="394"/>
      <c r="G549" s="154"/>
    </row>
    <row r="550" spans="1:7">
      <c r="A550" s="778" t="s">
        <v>326</v>
      </c>
      <c r="B550" s="779"/>
      <c r="C550" s="779"/>
      <c r="D550" s="780"/>
      <c r="E550" s="393"/>
      <c r="F550" s="394"/>
      <c r="G550" s="154"/>
    </row>
    <row r="551" spans="1:7">
      <c r="A551" s="790" t="s">
        <v>327</v>
      </c>
      <c r="B551" s="791"/>
      <c r="C551" s="791"/>
      <c r="D551" s="792"/>
      <c r="E551" s="393">
        <v>2479547.16</v>
      </c>
      <c r="F551" s="394">
        <v>2035704.23</v>
      </c>
      <c r="G551" s="154"/>
    </row>
    <row r="552" spans="1:7">
      <c r="A552" s="790" t="s">
        <v>328</v>
      </c>
      <c r="B552" s="791"/>
      <c r="C552" s="791"/>
      <c r="D552" s="792"/>
      <c r="E552" s="393"/>
      <c r="F552" s="394"/>
      <c r="G552" s="154"/>
    </row>
    <row r="553" spans="1:7">
      <c r="A553" s="790" t="s">
        <v>329</v>
      </c>
      <c r="B553" s="791"/>
      <c r="C553" s="791"/>
      <c r="D553" s="792"/>
      <c r="E553" s="393"/>
      <c r="F553" s="394"/>
      <c r="G553" s="154"/>
    </row>
    <row r="554" spans="1:7">
      <c r="A554" s="793" t="s">
        <v>330</v>
      </c>
      <c r="B554" s="794"/>
      <c r="C554" s="794"/>
      <c r="D554" s="795"/>
      <c r="E554" s="393"/>
      <c r="F554" s="394"/>
      <c r="G554" s="154"/>
    </row>
    <row r="555" spans="1:7" ht="14.4" thickBot="1">
      <c r="A555" s="796" t="s">
        <v>331</v>
      </c>
      <c r="B555" s="797"/>
      <c r="C555" s="797"/>
      <c r="D555" s="798"/>
      <c r="E555" s="393">
        <v>290670.64</v>
      </c>
      <c r="F555" s="394">
        <v>340590.6</v>
      </c>
      <c r="G555" s="154"/>
    </row>
    <row r="556" spans="1:7" ht="14.4" thickBot="1">
      <c r="A556" s="799" t="s">
        <v>332</v>
      </c>
      <c r="B556" s="800"/>
      <c r="C556" s="800"/>
      <c r="D556" s="801"/>
      <c r="E556" s="410">
        <f>SUM(E513+E522+E523+E524+E525+E526)</f>
        <v>158047448.18000001</v>
      </c>
      <c r="F556" s="410">
        <f>SUM(F513+F522+F523+F524+F525+F526)</f>
        <v>148690906.15000001</v>
      </c>
      <c r="G556" s="390"/>
    </row>
    <row r="558" spans="1:7">
      <c r="A558" s="481" t="s">
        <v>333</v>
      </c>
      <c r="B558" s="524"/>
      <c r="C558" s="524"/>
      <c r="D558" s="524"/>
    </row>
    <row r="559" spans="1:7" ht="14.4" thickBot="1">
      <c r="A559" s="363"/>
      <c r="B559" s="363"/>
      <c r="C559" s="197"/>
    </row>
    <row r="560" spans="1:7" ht="15.6">
      <c r="A560" s="802" t="s">
        <v>334</v>
      </c>
      <c r="B560" s="803"/>
      <c r="C560" s="804" t="s">
        <v>278</v>
      </c>
      <c r="D560" s="804" t="s">
        <v>279</v>
      </c>
    </row>
    <row r="561" spans="1:4" ht="14.4" thickBot="1">
      <c r="A561" s="807"/>
      <c r="B561" s="808"/>
      <c r="C561" s="805"/>
      <c r="D561" s="806"/>
    </row>
    <row r="562" spans="1:4">
      <c r="A562" s="815" t="s">
        <v>335</v>
      </c>
      <c r="B562" s="816"/>
      <c r="C562" s="377">
        <v>15023743.039999999</v>
      </c>
      <c r="D562" s="378">
        <v>11946676.939999999</v>
      </c>
    </row>
    <row r="563" spans="1:4">
      <c r="A563" s="653" t="s">
        <v>336</v>
      </c>
      <c r="B563" s="654"/>
      <c r="C563" s="372"/>
      <c r="D563" s="373"/>
    </row>
    <row r="564" spans="1:4">
      <c r="A564" s="655" t="s">
        <v>337</v>
      </c>
      <c r="B564" s="656"/>
      <c r="C564" s="372">
        <v>13132917.09</v>
      </c>
      <c r="D564" s="373">
        <v>11785370.18</v>
      </c>
    </row>
    <row r="565" spans="1:4">
      <c r="A565" s="809" t="s">
        <v>338</v>
      </c>
      <c r="B565" s="810"/>
      <c r="C565" s="372"/>
      <c r="D565" s="373"/>
    </row>
    <row r="566" spans="1:4">
      <c r="A566" s="661" t="s">
        <v>339</v>
      </c>
      <c r="B566" s="662"/>
      <c r="C566" s="372"/>
      <c r="D566" s="373"/>
    </row>
    <row r="567" spans="1:4">
      <c r="A567" s="661" t="s">
        <v>340</v>
      </c>
      <c r="B567" s="662"/>
      <c r="C567" s="372">
        <v>11821.33</v>
      </c>
      <c r="D567" s="373">
        <v>12283.37</v>
      </c>
    </row>
    <row r="568" spans="1:4">
      <c r="A568" s="661" t="s">
        <v>341</v>
      </c>
      <c r="B568" s="662"/>
      <c r="C568" s="372"/>
      <c r="D568" s="373"/>
    </row>
    <row r="569" spans="1:4" ht="21.75" customHeight="1">
      <c r="A569" s="695" t="s">
        <v>342</v>
      </c>
      <c r="B569" s="696"/>
      <c r="C569" s="372">
        <v>78725.84</v>
      </c>
      <c r="D569" s="373">
        <v>161893.97</v>
      </c>
    </row>
    <row r="570" spans="1:4">
      <c r="A570" s="809" t="s">
        <v>343</v>
      </c>
      <c r="B570" s="810"/>
      <c r="C570" s="411">
        <v>6000</v>
      </c>
      <c r="D570" s="373">
        <v>6000</v>
      </c>
    </row>
    <row r="571" spans="1:4" ht="14.4" thickBot="1">
      <c r="A571" s="811" t="s">
        <v>17</v>
      </c>
      <c r="B571" s="812"/>
      <c r="C571" s="412"/>
      <c r="D571" s="413"/>
    </row>
    <row r="572" spans="1:4" ht="16.2" thickBot="1">
      <c r="A572" s="813" t="s">
        <v>88</v>
      </c>
      <c r="B572" s="814"/>
      <c r="C572" s="414">
        <f>SUM(C562:C571)</f>
        <v>28253207.299999997</v>
      </c>
      <c r="D572" s="414">
        <f>SUM(D562:D571)</f>
        <v>23912224.459999997</v>
      </c>
    </row>
    <row r="575" spans="1:4">
      <c r="A575" s="572" t="s">
        <v>344</v>
      </c>
      <c r="B575" s="572"/>
      <c r="C575" s="572"/>
    </row>
    <row r="576" spans="1:4" ht="14.4" thickBot="1">
      <c r="A576" s="363"/>
      <c r="B576" s="363"/>
      <c r="C576" s="363"/>
    </row>
    <row r="577" spans="1:6" ht="27" thickBot="1">
      <c r="A577" s="826" t="s">
        <v>345</v>
      </c>
      <c r="B577" s="827"/>
      <c r="C577" s="827"/>
      <c r="D577" s="828"/>
      <c r="E577" s="366" t="s">
        <v>278</v>
      </c>
      <c r="F577" s="199" t="s">
        <v>279</v>
      </c>
    </row>
    <row r="578" spans="1:6" ht="14.4" thickBot="1">
      <c r="A578" s="637" t="s">
        <v>346</v>
      </c>
      <c r="B578" s="829"/>
      <c r="C578" s="829"/>
      <c r="D578" s="830"/>
      <c r="E578" s="415">
        <f>E579+E580+E581</f>
        <v>4834463.5599999996</v>
      </c>
      <c r="F578" s="415">
        <f>F579+F580+F581</f>
        <v>25258886.07</v>
      </c>
    </row>
    <row r="579" spans="1:6">
      <c r="A579" s="831" t="s">
        <v>347</v>
      </c>
      <c r="B579" s="832"/>
      <c r="C579" s="832"/>
      <c r="D579" s="833"/>
      <c r="E579" s="416">
        <v>1059619.43</v>
      </c>
      <c r="F579" s="417">
        <v>3990392.8</v>
      </c>
    </row>
    <row r="580" spans="1:6">
      <c r="A580" s="834" t="s">
        <v>348</v>
      </c>
      <c r="B580" s="835"/>
      <c r="C580" s="835"/>
      <c r="D580" s="836"/>
      <c r="E580" s="418"/>
      <c r="F580" s="419"/>
    </row>
    <row r="581" spans="1:6" ht="14.4" thickBot="1">
      <c r="A581" s="837" t="s">
        <v>349</v>
      </c>
      <c r="B581" s="838"/>
      <c r="C581" s="838"/>
      <c r="D581" s="839"/>
      <c r="E581" s="420">
        <v>3774844.13</v>
      </c>
      <c r="F581" s="421">
        <v>21268493.27</v>
      </c>
    </row>
    <row r="582" spans="1:6" ht="14.4" thickBot="1">
      <c r="A582" s="840" t="s">
        <v>350</v>
      </c>
      <c r="B582" s="841"/>
      <c r="C582" s="841"/>
      <c r="D582" s="842"/>
      <c r="E582" s="415">
        <v>0</v>
      </c>
      <c r="F582" s="422">
        <v>0</v>
      </c>
    </row>
    <row r="583" spans="1:6" ht="14.4" thickBot="1">
      <c r="A583" s="817" t="s">
        <v>351</v>
      </c>
      <c r="B583" s="818"/>
      <c r="C583" s="818"/>
      <c r="D583" s="819"/>
      <c r="E583" s="423">
        <f>SUM(E584:E593)</f>
        <v>10862924.17</v>
      </c>
      <c r="F583" s="423">
        <f>SUM(F584:F593)</f>
        <v>17508243.939999998</v>
      </c>
    </row>
    <row r="584" spans="1:6">
      <c r="A584" s="820" t="s">
        <v>352</v>
      </c>
      <c r="B584" s="821"/>
      <c r="C584" s="821"/>
      <c r="D584" s="822"/>
      <c r="E584" s="424"/>
      <c r="F584" s="424"/>
    </row>
    <row r="585" spans="1:6">
      <c r="A585" s="823" t="s">
        <v>353</v>
      </c>
      <c r="B585" s="824"/>
      <c r="C585" s="824"/>
      <c r="D585" s="825"/>
      <c r="E585" s="425"/>
      <c r="F585" s="425"/>
    </row>
    <row r="586" spans="1:6">
      <c r="A586" s="823" t="s">
        <v>354</v>
      </c>
      <c r="B586" s="824"/>
      <c r="C586" s="824"/>
      <c r="D586" s="825"/>
      <c r="E586" s="418">
        <v>6555509.7300000004</v>
      </c>
      <c r="F586" s="418">
        <v>8414569.9199999999</v>
      </c>
    </row>
    <row r="587" spans="1:6">
      <c r="A587" s="823" t="s">
        <v>355</v>
      </c>
      <c r="B587" s="824"/>
      <c r="C587" s="824"/>
      <c r="D587" s="825"/>
      <c r="E587" s="418"/>
      <c r="F587" s="419"/>
    </row>
    <row r="588" spans="1:6">
      <c r="A588" s="823" t="s">
        <v>356</v>
      </c>
      <c r="B588" s="824"/>
      <c r="C588" s="824"/>
      <c r="D588" s="825"/>
      <c r="E588" s="418"/>
      <c r="F588" s="419"/>
    </row>
    <row r="589" spans="1:6">
      <c r="A589" s="823" t="s">
        <v>357</v>
      </c>
      <c r="B589" s="824"/>
      <c r="C589" s="824"/>
      <c r="D589" s="825"/>
      <c r="E589" s="426">
        <v>1473202.02</v>
      </c>
      <c r="F589" s="427">
        <v>2157355.21</v>
      </c>
    </row>
    <row r="590" spans="1:6">
      <c r="A590" s="823" t="s">
        <v>358</v>
      </c>
      <c r="B590" s="824"/>
      <c r="C590" s="824"/>
      <c r="D590" s="825"/>
      <c r="E590" s="426">
        <v>1032124.78</v>
      </c>
      <c r="F590" s="427">
        <v>4233396.3099999996</v>
      </c>
    </row>
    <row r="591" spans="1:6">
      <c r="A591" s="834" t="s">
        <v>359</v>
      </c>
      <c r="B591" s="835"/>
      <c r="C591" s="835"/>
      <c r="D591" s="836"/>
      <c r="E591" s="418"/>
      <c r="F591" s="419"/>
    </row>
    <row r="592" spans="1:6">
      <c r="A592" s="834" t="s">
        <v>360</v>
      </c>
      <c r="B592" s="835"/>
      <c r="C592" s="835"/>
      <c r="D592" s="836"/>
      <c r="E592" s="426"/>
      <c r="F592" s="427"/>
    </row>
    <row r="593" spans="1:6" ht="57.75" customHeight="1" thickBot="1">
      <c r="A593" s="837" t="s">
        <v>361</v>
      </c>
      <c r="B593" s="838"/>
      <c r="C593" s="838"/>
      <c r="D593" s="839"/>
      <c r="E593" s="426">
        <v>1802087.64</v>
      </c>
      <c r="F593" s="427">
        <v>2702922.5</v>
      </c>
    </row>
    <row r="594" spans="1:6" ht="14.4" thickBot="1">
      <c r="A594" s="851" t="s">
        <v>88</v>
      </c>
      <c r="B594" s="852"/>
      <c r="C594" s="852"/>
      <c r="D594" s="853"/>
      <c r="E594" s="253">
        <f>SUM(E578+E582+E583)</f>
        <v>15697387.73</v>
      </c>
      <c r="F594" s="253">
        <f>SUM(F578+F582+F583)</f>
        <v>42767130.009999998</v>
      </c>
    </row>
    <row r="596" spans="1:6">
      <c r="A596" s="481" t="s">
        <v>362</v>
      </c>
      <c r="B596" s="524"/>
      <c r="C596" s="524"/>
      <c r="D596" s="524"/>
    </row>
    <row r="597" spans="1:6" ht="14.4" thickBot="1">
      <c r="A597" s="363"/>
      <c r="B597" s="363"/>
      <c r="C597" s="197"/>
      <c r="D597" s="197"/>
    </row>
    <row r="598" spans="1:6" ht="27" thickBot="1">
      <c r="A598" s="583" t="s">
        <v>363</v>
      </c>
      <c r="B598" s="584"/>
      <c r="C598" s="584"/>
      <c r="D598" s="585"/>
      <c r="E598" s="366" t="s">
        <v>278</v>
      </c>
      <c r="F598" s="199" t="s">
        <v>279</v>
      </c>
    </row>
    <row r="599" spans="1:6" ht="30.75" customHeight="1" thickBot="1">
      <c r="A599" s="843" t="s">
        <v>364</v>
      </c>
      <c r="B599" s="844"/>
      <c r="C599" s="844"/>
      <c r="D599" s="845"/>
      <c r="E599" s="428"/>
      <c r="F599" s="428"/>
    </row>
    <row r="600" spans="1:6" ht="14.4" thickBot="1">
      <c r="A600" s="637" t="s">
        <v>365</v>
      </c>
      <c r="B600" s="829"/>
      <c r="C600" s="829"/>
      <c r="D600" s="830"/>
      <c r="E600" s="368">
        <f>SUM(E601+E602+E607)</f>
        <v>22136765.98</v>
      </c>
      <c r="F600" s="368">
        <f>SUM(F601+F602+F607)</f>
        <v>41832398.960000001</v>
      </c>
    </row>
    <row r="601" spans="1:6">
      <c r="A601" s="846" t="s">
        <v>366</v>
      </c>
      <c r="B601" s="847"/>
      <c r="C601" s="847"/>
      <c r="D601" s="848"/>
      <c r="E601" s="277">
        <v>303305.08</v>
      </c>
      <c r="F601" s="277">
        <v>873326.02</v>
      </c>
    </row>
    <row r="602" spans="1:6">
      <c r="A602" s="586" t="s">
        <v>367</v>
      </c>
      <c r="B602" s="849"/>
      <c r="C602" s="849"/>
      <c r="D602" s="850"/>
      <c r="E602" s="429">
        <f>SUM(E603:E606)</f>
        <v>3753319.49</v>
      </c>
      <c r="F602" s="429">
        <f>SUM(F603:F606)</f>
        <v>39137797.039999999</v>
      </c>
    </row>
    <row r="603" spans="1:6" ht="21.75" customHeight="1">
      <c r="A603" s="597" t="s">
        <v>368</v>
      </c>
      <c r="B603" s="854"/>
      <c r="C603" s="854"/>
      <c r="D603" s="672"/>
      <c r="E603" s="430"/>
      <c r="F603" s="430"/>
    </row>
    <row r="604" spans="1:6">
      <c r="A604" s="597" t="s">
        <v>369</v>
      </c>
      <c r="B604" s="854"/>
      <c r="C604" s="854"/>
      <c r="D604" s="672"/>
      <c r="E604" s="430"/>
      <c r="F604" s="430"/>
    </row>
    <row r="605" spans="1:6">
      <c r="A605" s="597" t="s">
        <v>370</v>
      </c>
      <c r="B605" s="854"/>
      <c r="C605" s="854"/>
      <c r="D605" s="672"/>
      <c r="E605" s="372">
        <v>3753319.49</v>
      </c>
      <c r="F605" s="372">
        <v>39137797.039999999</v>
      </c>
    </row>
    <row r="606" spans="1:6">
      <c r="A606" s="597" t="s">
        <v>371</v>
      </c>
      <c r="B606" s="854"/>
      <c r="C606" s="854"/>
      <c r="D606" s="672"/>
      <c r="E606" s="372"/>
      <c r="F606" s="372"/>
    </row>
    <row r="607" spans="1:6">
      <c r="A607" s="673" t="s">
        <v>372</v>
      </c>
      <c r="B607" s="863"/>
      <c r="C607" s="863"/>
      <c r="D607" s="674"/>
      <c r="E607" s="429">
        <f>SUM(E608:E612)</f>
        <v>18080141.41</v>
      </c>
      <c r="F607" s="429">
        <f>SUM(F608:F612)</f>
        <v>1821275.9</v>
      </c>
    </row>
    <row r="608" spans="1:6">
      <c r="A608" s="597" t="s">
        <v>373</v>
      </c>
      <c r="B608" s="854"/>
      <c r="C608" s="854"/>
      <c r="D608" s="672"/>
      <c r="E608" s="372"/>
      <c r="F608" s="372"/>
    </row>
    <row r="609" spans="1:6">
      <c r="A609" s="597" t="s">
        <v>374</v>
      </c>
      <c r="B609" s="854"/>
      <c r="C609" s="854"/>
      <c r="D609" s="672"/>
      <c r="E609" s="372">
        <v>16741632.25</v>
      </c>
      <c r="F609" s="372">
        <v>129635.4</v>
      </c>
    </row>
    <row r="610" spans="1:6">
      <c r="A610" s="855" t="s">
        <v>375</v>
      </c>
      <c r="B610" s="856"/>
      <c r="C610" s="856"/>
      <c r="D610" s="857"/>
      <c r="E610" s="372">
        <v>1235503.97</v>
      </c>
      <c r="F610" s="372">
        <v>1674678.77</v>
      </c>
    </row>
    <row r="611" spans="1:6">
      <c r="A611" s="855" t="s">
        <v>376</v>
      </c>
      <c r="B611" s="856"/>
      <c r="C611" s="856"/>
      <c r="D611" s="857"/>
      <c r="E611" s="372"/>
      <c r="F611" s="372"/>
    </row>
    <row r="612" spans="1:6" ht="40.5" customHeight="1" thickBot="1">
      <c r="A612" s="610" t="s">
        <v>377</v>
      </c>
      <c r="B612" s="858"/>
      <c r="C612" s="858"/>
      <c r="D612" s="859"/>
      <c r="E612" s="375">
        <v>103005.19</v>
      </c>
      <c r="F612" s="375">
        <v>16961.73</v>
      </c>
    </row>
    <row r="613" spans="1:6" ht="14.4" thickBot="1">
      <c r="A613" s="851" t="s">
        <v>378</v>
      </c>
      <c r="B613" s="852"/>
      <c r="C613" s="852"/>
      <c r="D613" s="853"/>
      <c r="E613" s="253">
        <f>SUM(E599+E600)</f>
        <v>22136765.98</v>
      </c>
      <c r="F613" s="253">
        <f>SUM(F599+F600)</f>
        <v>41832398.960000001</v>
      </c>
    </row>
    <row r="616" spans="1:6">
      <c r="A616" s="431" t="s">
        <v>379</v>
      </c>
      <c r="B616" s="432"/>
      <c r="C616" s="432"/>
      <c r="D616" s="433"/>
      <c r="E616" s="433"/>
      <c r="F616" s="433"/>
    </row>
    <row r="617" spans="1:6" ht="14.4" thickBot="1">
      <c r="A617"/>
      <c r="B617"/>
      <c r="C617"/>
    </row>
    <row r="618" spans="1:6" ht="31.8" thickBot="1">
      <c r="A618" s="860"/>
      <c r="B618" s="861"/>
      <c r="C618" s="861"/>
      <c r="D618" s="862"/>
      <c r="E618" s="326" t="s">
        <v>278</v>
      </c>
      <c r="F618" s="434" t="s">
        <v>279</v>
      </c>
    </row>
    <row r="619" spans="1:6" ht="14.4" thickBot="1">
      <c r="A619" s="876" t="s">
        <v>380</v>
      </c>
      <c r="B619" s="877"/>
      <c r="C619" s="877"/>
      <c r="D619" s="878"/>
      <c r="E619" s="368"/>
      <c r="F619" s="368"/>
    </row>
    <row r="620" spans="1:6" ht="14.4" thickBot="1">
      <c r="A620" s="879" t="s">
        <v>381</v>
      </c>
      <c r="B620" s="880"/>
      <c r="C620" s="880"/>
      <c r="D620" s="881"/>
      <c r="E620" s="368">
        <f>SUM(E621:E622)</f>
        <v>5549092.3799999999</v>
      </c>
      <c r="F620" s="368">
        <f>SUM(F621:F622)</f>
        <v>18770164.170000002</v>
      </c>
    </row>
    <row r="621" spans="1:6" ht="22.5" customHeight="1">
      <c r="A621" s="882" t="s">
        <v>382</v>
      </c>
      <c r="B621" s="883"/>
      <c r="C621" s="883"/>
      <c r="D621" s="884"/>
      <c r="E621" s="377">
        <v>5549092.3799999999</v>
      </c>
      <c r="F621" s="378">
        <v>18770164.170000002</v>
      </c>
    </row>
    <row r="622" spans="1:6" ht="15.75" customHeight="1" thickBot="1">
      <c r="A622" s="885" t="s">
        <v>383</v>
      </c>
      <c r="B622" s="886"/>
      <c r="C622" s="886"/>
      <c r="D622" s="887"/>
      <c r="E622" s="412"/>
      <c r="F622" s="413"/>
    </row>
    <row r="623" spans="1:6" ht="14.4" thickBot="1">
      <c r="A623" s="879" t="s">
        <v>384</v>
      </c>
      <c r="B623" s="880"/>
      <c r="C623" s="880"/>
      <c r="D623" s="881"/>
      <c r="E623" s="368">
        <f>SUM(E624:E630)</f>
        <v>44585.54</v>
      </c>
      <c r="F623" s="368">
        <f>SUM(F624:F630)</f>
        <v>117599.37</v>
      </c>
    </row>
    <row r="624" spans="1:6">
      <c r="A624" s="888" t="s">
        <v>385</v>
      </c>
      <c r="B624" s="889"/>
      <c r="C624" s="889"/>
      <c r="D624" s="890"/>
      <c r="E624" s="435"/>
      <c r="F624" s="436"/>
    </row>
    <row r="625" spans="1:6">
      <c r="A625" s="864" t="s">
        <v>386</v>
      </c>
      <c r="B625" s="865"/>
      <c r="C625" s="865"/>
      <c r="D625" s="866"/>
      <c r="E625" s="377"/>
      <c r="F625" s="378"/>
    </row>
    <row r="626" spans="1:6">
      <c r="A626" s="867" t="s">
        <v>387</v>
      </c>
      <c r="B626" s="868"/>
      <c r="C626" s="868"/>
      <c r="D626" s="869"/>
      <c r="E626" s="377"/>
      <c r="F626" s="378"/>
    </row>
    <row r="627" spans="1:6">
      <c r="A627" s="870" t="s">
        <v>388</v>
      </c>
      <c r="B627" s="871"/>
      <c r="C627" s="871"/>
      <c r="D627" s="872"/>
      <c r="E627" s="372"/>
      <c r="F627" s="373"/>
    </row>
    <row r="628" spans="1:6">
      <c r="A628" s="870" t="s">
        <v>389</v>
      </c>
      <c r="B628" s="871"/>
      <c r="C628" s="871"/>
      <c r="D628" s="872"/>
      <c r="E628" s="412"/>
      <c r="F628" s="413"/>
    </row>
    <row r="629" spans="1:6">
      <c r="A629" s="870" t="s">
        <v>390</v>
      </c>
      <c r="B629" s="871"/>
      <c r="C629" s="871"/>
      <c r="D629" s="872"/>
      <c r="E629" s="412">
        <v>44585.54</v>
      </c>
      <c r="F629" s="413">
        <v>117599.37</v>
      </c>
    </row>
    <row r="630" spans="1:6" ht="14.4" thickBot="1">
      <c r="A630" s="873" t="s">
        <v>391</v>
      </c>
      <c r="B630" s="874"/>
      <c r="C630" s="874"/>
      <c r="D630" s="875"/>
      <c r="E630" s="412"/>
      <c r="F630" s="413"/>
    </row>
    <row r="631" spans="1:6" ht="14.4" thickBot="1">
      <c r="A631" s="851" t="s">
        <v>88</v>
      </c>
      <c r="B631" s="852"/>
      <c r="C631" s="852"/>
      <c r="D631" s="853"/>
      <c r="E631" s="253">
        <f>E619+E620+E623</f>
        <v>5593677.9199999999</v>
      </c>
      <c r="F631" s="253">
        <f>F619+F620+F623</f>
        <v>18887763.540000003</v>
      </c>
    </row>
    <row r="634" spans="1:6">
      <c r="A634" s="572" t="s">
        <v>392</v>
      </c>
      <c r="B634" s="572"/>
      <c r="C634" s="572"/>
    </row>
    <row r="635" spans="1:6" ht="14.4" thickBot="1">
      <c r="A635" s="364"/>
      <c r="B635" s="177"/>
      <c r="C635" s="177"/>
    </row>
    <row r="636" spans="1:6" ht="27" thickBot="1">
      <c r="A636" s="583"/>
      <c r="B636" s="584"/>
      <c r="C636" s="584"/>
      <c r="D636" s="585"/>
      <c r="E636" s="366" t="s">
        <v>278</v>
      </c>
      <c r="F636" s="199" t="s">
        <v>279</v>
      </c>
    </row>
    <row r="637" spans="1:6" ht="14.4" thickBot="1">
      <c r="A637" s="637" t="s">
        <v>381</v>
      </c>
      <c r="B637" s="829"/>
      <c r="C637" s="829"/>
      <c r="D637" s="830"/>
      <c r="E637" s="368">
        <f>E638+E639</f>
        <v>698756.38</v>
      </c>
      <c r="F637" s="368">
        <f>F638+F639</f>
        <v>4184053.85</v>
      </c>
    </row>
    <row r="638" spans="1:6">
      <c r="A638" s="820" t="s">
        <v>393</v>
      </c>
      <c r="B638" s="821"/>
      <c r="C638" s="821"/>
      <c r="D638" s="822"/>
      <c r="E638" s="370"/>
      <c r="F638" s="437"/>
    </row>
    <row r="639" spans="1:6" ht="14.4" thickBot="1">
      <c r="A639" s="891" t="s">
        <v>394</v>
      </c>
      <c r="B639" s="892"/>
      <c r="C639" s="892"/>
      <c r="D639" s="893"/>
      <c r="E639" s="375">
        <v>698756.38</v>
      </c>
      <c r="F639" s="376">
        <v>4184053.85</v>
      </c>
    </row>
    <row r="640" spans="1:6" ht="14.4" thickBot="1">
      <c r="A640" s="637" t="s">
        <v>395</v>
      </c>
      <c r="B640" s="829"/>
      <c r="C640" s="829"/>
      <c r="D640" s="830"/>
      <c r="E640" s="368">
        <f>SUM(E641:E648)</f>
        <v>3680844.02</v>
      </c>
      <c r="F640" s="368">
        <f>SUM(F641:F648)</f>
        <v>16433046.689999999</v>
      </c>
    </row>
    <row r="641" spans="1:6">
      <c r="A641" s="820" t="s">
        <v>396</v>
      </c>
      <c r="B641" s="821"/>
      <c r="C641" s="821"/>
      <c r="D641" s="822"/>
      <c r="E641" s="377"/>
      <c r="F641" s="377"/>
    </row>
    <row r="642" spans="1:6">
      <c r="A642" s="823" t="s">
        <v>397</v>
      </c>
      <c r="B642" s="824"/>
      <c r="C642" s="824"/>
      <c r="D642" s="825"/>
      <c r="E642" s="372"/>
      <c r="F642" s="372"/>
    </row>
    <row r="643" spans="1:6">
      <c r="A643" s="823" t="s">
        <v>398</v>
      </c>
      <c r="B643" s="824"/>
      <c r="C643" s="824"/>
      <c r="D643" s="825"/>
      <c r="E643" s="372"/>
      <c r="F643" s="372"/>
    </row>
    <row r="644" spans="1:6">
      <c r="A644" s="834" t="s">
        <v>399</v>
      </c>
      <c r="B644" s="835"/>
      <c r="C644" s="835"/>
      <c r="D644" s="836"/>
      <c r="E644" s="372"/>
      <c r="F644" s="372"/>
    </row>
    <row r="645" spans="1:6">
      <c r="A645" s="834" t="s">
        <v>400</v>
      </c>
      <c r="B645" s="835"/>
      <c r="C645" s="835"/>
      <c r="D645" s="836"/>
      <c r="E645" s="412">
        <v>172831.96</v>
      </c>
      <c r="F645" s="412">
        <v>16021920.99</v>
      </c>
    </row>
    <row r="646" spans="1:6">
      <c r="A646" s="834" t="s">
        <v>401</v>
      </c>
      <c r="B646" s="835"/>
      <c r="C646" s="835"/>
      <c r="D646" s="836"/>
      <c r="E646" s="412">
        <v>81797.570000000007</v>
      </c>
      <c r="F646" s="412">
        <v>43218.75</v>
      </c>
    </row>
    <row r="647" spans="1:6">
      <c r="A647" s="834" t="s">
        <v>402</v>
      </c>
      <c r="B647" s="835"/>
      <c r="C647" s="835"/>
      <c r="D647" s="836"/>
      <c r="E647" s="412"/>
      <c r="F647" s="412"/>
    </row>
    <row r="648" spans="1:6" ht="14.4" thickBot="1">
      <c r="A648" s="901" t="s">
        <v>138</v>
      </c>
      <c r="B648" s="902"/>
      <c r="C648" s="902"/>
      <c r="D648" s="903"/>
      <c r="E648" s="412">
        <v>3426214.49</v>
      </c>
      <c r="F648" s="412">
        <v>367906.95</v>
      </c>
    </row>
    <row r="649" spans="1:6" ht="14.4" thickBot="1">
      <c r="A649" s="649"/>
      <c r="B649" s="904"/>
      <c r="C649" s="904"/>
      <c r="D649" s="650"/>
      <c r="E649" s="253">
        <f>SUM(E637+E640)</f>
        <v>4379600.4000000004</v>
      </c>
      <c r="F649" s="253">
        <f>SUM(F637+F640)</f>
        <v>20617100.539999999</v>
      </c>
    </row>
    <row r="651" spans="1:6">
      <c r="A651" s="9" t="s">
        <v>429</v>
      </c>
      <c r="E651" s="9">
        <v>3426214.49</v>
      </c>
      <c r="F651" s="9">
        <v>367906.95</v>
      </c>
    </row>
    <row r="656" spans="1:6" ht="15.6">
      <c r="A656" s="905" t="s">
        <v>403</v>
      </c>
      <c r="B656" s="905"/>
      <c r="C656" s="905"/>
      <c r="D656" s="905"/>
      <c r="E656" s="905"/>
      <c r="F656" s="905"/>
    </row>
    <row r="657" spans="1:6" ht="14.4" thickBot="1">
      <c r="A657" s="438"/>
      <c r="B657" s="238"/>
      <c r="C657" s="238"/>
      <c r="D657" s="238"/>
      <c r="E657" s="238"/>
      <c r="F657" s="238"/>
    </row>
    <row r="658" spans="1:6" ht="14.4" thickBot="1">
      <c r="A658" s="906" t="s">
        <v>404</v>
      </c>
      <c r="B658" s="907"/>
      <c r="C658" s="909" t="s">
        <v>267</v>
      </c>
      <c r="D658" s="910"/>
      <c r="E658" s="910"/>
      <c r="F658" s="911"/>
    </row>
    <row r="659" spans="1:6" ht="14.4" thickBot="1">
      <c r="A659" s="765"/>
      <c r="B659" s="908"/>
      <c r="C659" s="439" t="s">
        <v>260</v>
      </c>
      <c r="D659" s="219" t="s">
        <v>405</v>
      </c>
      <c r="E659" s="440" t="s">
        <v>280</v>
      </c>
      <c r="F659" s="219" t="s">
        <v>283</v>
      </c>
    </row>
    <row r="660" spans="1:6">
      <c r="A660" s="894" t="s">
        <v>406</v>
      </c>
      <c r="B660" s="895"/>
      <c r="C660" s="441">
        <f>SUM(C661:C667)</f>
        <v>10146.73</v>
      </c>
      <c r="D660" s="441">
        <f>SUM(D661:D667)</f>
        <v>104506.4</v>
      </c>
      <c r="E660" s="441">
        <f>SUM(E661:E667)</f>
        <v>1150300.6299999999</v>
      </c>
      <c r="F660" s="168">
        <f>SUM(F661:F667)</f>
        <v>8159.99</v>
      </c>
    </row>
    <row r="661" spans="1:6">
      <c r="A661" s="896" t="s">
        <v>437</v>
      </c>
      <c r="B661" s="897"/>
      <c r="C661" s="441"/>
      <c r="D661" s="168"/>
      <c r="E661" s="442">
        <v>752108.11</v>
      </c>
      <c r="F661" s="168"/>
    </row>
    <row r="662" spans="1:6" ht="24.75" customHeight="1">
      <c r="A662" s="896" t="s">
        <v>434</v>
      </c>
      <c r="B662" s="897"/>
      <c r="C662" s="441"/>
      <c r="D662" s="168">
        <v>4.67</v>
      </c>
      <c r="E662" s="442">
        <v>40265.4</v>
      </c>
      <c r="F662" s="168"/>
    </row>
    <row r="663" spans="1:6" s="458" customFormat="1" ht="25.5" customHeight="1">
      <c r="A663" s="898" t="s">
        <v>428</v>
      </c>
      <c r="B663" s="899"/>
      <c r="C663" s="441"/>
      <c r="D663" s="168"/>
      <c r="E663" s="442">
        <v>293755.71999999997</v>
      </c>
      <c r="F663" s="168"/>
    </row>
    <row r="664" spans="1:6" s="458" customFormat="1" ht="27" customHeight="1">
      <c r="A664" s="898" t="s">
        <v>438</v>
      </c>
      <c r="B664" s="899"/>
      <c r="C664" s="441">
        <v>10146.73</v>
      </c>
      <c r="D664" s="168">
        <v>85728.97</v>
      </c>
      <c r="E664" s="442"/>
      <c r="F664" s="168"/>
    </row>
    <row r="665" spans="1:6" s="465" customFormat="1" ht="18" customHeight="1">
      <c r="A665" s="898" t="s">
        <v>435</v>
      </c>
      <c r="B665" s="899"/>
      <c r="C665" s="441"/>
      <c r="D665" s="168"/>
      <c r="E665" s="442">
        <v>40995.440000000002</v>
      </c>
      <c r="F665" s="168"/>
    </row>
    <row r="666" spans="1:6" s="458" customFormat="1">
      <c r="A666" s="898" t="s">
        <v>439</v>
      </c>
      <c r="B666" s="899"/>
      <c r="C666" s="441"/>
      <c r="D666" s="168">
        <v>18772.759999999998</v>
      </c>
      <c r="E666" s="442">
        <v>23175.96</v>
      </c>
      <c r="F666" s="168"/>
    </row>
    <row r="667" spans="1:6">
      <c r="A667" s="896" t="s">
        <v>436</v>
      </c>
      <c r="B667" s="897"/>
      <c r="C667" s="441"/>
      <c r="D667" s="168"/>
      <c r="E667" s="442"/>
      <c r="F667" s="168">
        <v>8159.99</v>
      </c>
    </row>
    <row r="668" spans="1:6">
      <c r="A668" s="898" t="s">
        <v>407</v>
      </c>
      <c r="B668" s="899"/>
      <c r="C668" s="441">
        <v>842.25</v>
      </c>
      <c r="D668" s="168">
        <v>3625.31</v>
      </c>
      <c r="E668" s="442"/>
      <c r="F668" s="168">
        <v>825.1</v>
      </c>
    </row>
    <row r="669" spans="1:6" ht="14.4" thickBot="1">
      <c r="A669" s="900" t="s">
        <v>408</v>
      </c>
      <c r="B669" s="626"/>
      <c r="C669" s="443">
        <v>4239.1000000000004</v>
      </c>
      <c r="D669" s="444">
        <v>641.23</v>
      </c>
      <c r="E669" s="445">
        <v>9720.7900000000009</v>
      </c>
      <c r="F669" s="444">
        <v>6000</v>
      </c>
    </row>
    <row r="670" spans="1:6" ht="14.4" thickBot="1">
      <c r="A670" s="916" t="s">
        <v>139</v>
      </c>
      <c r="B670" s="917"/>
      <c r="C670" s="253">
        <f>C660+C668+C669</f>
        <v>15228.08</v>
      </c>
      <c r="D670" s="253">
        <f>D660+D668+D669</f>
        <v>108772.93999999999</v>
      </c>
      <c r="E670" s="253">
        <f>E660+E668+E669</f>
        <v>1160021.42</v>
      </c>
      <c r="F670" s="253">
        <f>F660+F668+F669</f>
        <v>14985.09</v>
      </c>
    </row>
    <row r="673" spans="1:6" ht="30" customHeight="1">
      <c r="A673" s="556" t="s">
        <v>409</v>
      </c>
      <c r="B673" s="556"/>
      <c r="C673" s="556"/>
      <c r="D673" s="556"/>
      <c r="E673" s="918"/>
      <c r="F673" s="918"/>
    </row>
    <row r="675" spans="1:6">
      <c r="A675" s="919" t="s">
        <v>410</v>
      </c>
      <c r="B675" s="919"/>
      <c r="C675" s="919"/>
      <c r="D675" s="919"/>
    </row>
    <row r="676" spans="1:6" ht="14.4" thickBot="1">
      <c r="A676" s="114"/>
      <c r="B676" s="238"/>
      <c r="C676" s="238"/>
      <c r="D676" s="238"/>
    </row>
    <row r="677" spans="1:6" ht="53.4" thickBot="1">
      <c r="A677" s="614" t="s">
        <v>34</v>
      </c>
      <c r="B677" s="615"/>
      <c r="C677" s="222" t="s">
        <v>411</v>
      </c>
      <c r="D677" s="222" t="s">
        <v>412</v>
      </c>
    </row>
    <row r="678" spans="1:6" ht="14.4" thickBot="1">
      <c r="A678" s="920" t="s">
        <v>413</v>
      </c>
      <c r="B678" s="921"/>
      <c r="C678" s="446">
        <v>521</v>
      </c>
      <c r="D678" s="447">
        <v>488</v>
      </c>
    </row>
    <row r="681" spans="1:6">
      <c r="A681" s="325" t="s">
        <v>414</v>
      </c>
      <c r="B681" s="12"/>
      <c r="C681" s="12"/>
      <c r="D681" s="12"/>
      <c r="E681" s="12"/>
    </row>
    <row r="682" spans="1:6" ht="16.2" thickBot="1">
      <c r="A682" s="238"/>
      <c r="B682" s="448"/>
      <c r="C682" s="448"/>
      <c r="D682" s="238"/>
      <c r="E682" s="238"/>
    </row>
    <row r="683" spans="1:6" ht="53.4" thickBot="1">
      <c r="A683" s="439" t="s">
        <v>415</v>
      </c>
      <c r="B683" s="219" t="s">
        <v>416</v>
      </c>
      <c r="C683" s="219" t="s">
        <v>154</v>
      </c>
      <c r="D683" s="118" t="s">
        <v>417</v>
      </c>
      <c r="E683" s="117" t="s">
        <v>418</v>
      </c>
    </row>
    <row r="684" spans="1:6">
      <c r="A684" s="449" t="s">
        <v>85</v>
      </c>
      <c r="B684" s="164" t="s">
        <v>427</v>
      </c>
      <c r="C684" s="164">
        <v>0</v>
      </c>
      <c r="D684" s="450" t="s">
        <v>427</v>
      </c>
      <c r="E684" s="164" t="s">
        <v>427</v>
      </c>
    </row>
    <row r="687" spans="1:6">
      <c r="A687" s="325" t="s">
        <v>419</v>
      </c>
      <c r="B687" s="451"/>
      <c r="C687" s="451"/>
      <c r="D687" s="451"/>
      <c r="E687" s="451"/>
    </row>
    <row r="688" spans="1:6" ht="16.2" thickBot="1">
      <c r="A688" s="238"/>
      <c r="B688" s="448"/>
      <c r="C688" s="448"/>
      <c r="D688" s="238"/>
      <c r="E688" s="238"/>
    </row>
    <row r="689" spans="1:7" ht="63" thickBot="1">
      <c r="A689" s="452" t="s">
        <v>415</v>
      </c>
      <c r="B689" s="453" t="s">
        <v>416</v>
      </c>
      <c r="C689" s="453" t="s">
        <v>154</v>
      </c>
      <c r="D689" s="454" t="s">
        <v>420</v>
      </c>
      <c r="E689" s="455" t="s">
        <v>418</v>
      </c>
    </row>
    <row r="690" spans="1:7">
      <c r="A690" s="449" t="s">
        <v>85</v>
      </c>
      <c r="B690" s="164" t="s">
        <v>427</v>
      </c>
      <c r="C690" s="164">
        <v>0</v>
      </c>
      <c r="D690" s="164" t="s">
        <v>427</v>
      </c>
      <c r="E690" s="164" t="s">
        <v>427</v>
      </c>
    </row>
    <row r="698" spans="1:7">
      <c r="A698" s="456"/>
      <c r="B698" s="456"/>
      <c r="C698" s="912"/>
      <c r="D698" s="913"/>
      <c r="E698" s="456"/>
      <c r="F698" s="456"/>
    </row>
    <row r="699" spans="1:7">
      <c r="A699" s="457" t="s">
        <v>421</v>
      </c>
      <c r="B699" s="457"/>
      <c r="C699" s="912" t="s">
        <v>422</v>
      </c>
      <c r="D699" s="913"/>
      <c r="E699" s="457"/>
      <c r="F699" s="914" t="s">
        <v>423</v>
      </c>
      <c r="G699" s="914"/>
    </row>
    <row r="700" spans="1:7">
      <c r="A700" s="457" t="s">
        <v>424</v>
      </c>
      <c r="B700" s="197"/>
      <c r="C700" s="914" t="s">
        <v>425</v>
      </c>
      <c r="D700" s="915"/>
      <c r="E700" s="457"/>
      <c r="F700" s="914" t="s">
        <v>426</v>
      </c>
      <c r="G700" s="914"/>
    </row>
  </sheetData>
  <mergeCells count="435">
    <mergeCell ref="C699:D699"/>
    <mergeCell ref="F699:G699"/>
    <mergeCell ref="C700:D700"/>
    <mergeCell ref="F700:G700"/>
    <mergeCell ref="A670:B670"/>
    <mergeCell ref="A673:F673"/>
    <mergeCell ref="A675:D675"/>
    <mergeCell ref="A677:B677"/>
    <mergeCell ref="A678:B678"/>
    <mergeCell ref="C698:D698"/>
    <mergeCell ref="A660:B660"/>
    <mergeCell ref="A661:B661"/>
    <mergeCell ref="A662:B662"/>
    <mergeCell ref="A667:B667"/>
    <mergeCell ref="A668:B668"/>
    <mergeCell ref="A669:B669"/>
    <mergeCell ref="A646:D646"/>
    <mergeCell ref="A647:D647"/>
    <mergeCell ref="A648:D648"/>
    <mergeCell ref="A649:D649"/>
    <mergeCell ref="A656:F656"/>
    <mergeCell ref="A658:B659"/>
    <mergeCell ref="C658:F658"/>
    <mergeCell ref="A663:B663"/>
    <mergeCell ref="A664:B664"/>
    <mergeCell ref="A665:B665"/>
    <mergeCell ref="A666:B666"/>
    <mergeCell ref="A640:D640"/>
    <mergeCell ref="A641:D641"/>
    <mergeCell ref="A642:D642"/>
    <mergeCell ref="A643:D643"/>
    <mergeCell ref="A644:D644"/>
    <mergeCell ref="A645:D645"/>
    <mergeCell ref="A631:D631"/>
    <mergeCell ref="A634:C634"/>
    <mergeCell ref="A636:D636"/>
    <mergeCell ref="A637:D637"/>
    <mergeCell ref="A638:D638"/>
    <mergeCell ref="A639:D639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09:D609"/>
    <mergeCell ref="A610:D610"/>
    <mergeCell ref="A611:D611"/>
    <mergeCell ref="A612:D612"/>
    <mergeCell ref="A613:D613"/>
    <mergeCell ref="A618:D618"/>
    <mergeCell ref="A603:D603"/>
    <mergeCell ref="A604:D604"/>
    <mergeCell ref="A605:D605"/>
    <mergeCell ref="A606:D606"/>
    <mergeCell ref="A607:D607"/>
    <mergeCell ref="A608:D608"/>
    <mergeCell ref="A596:D596"/>
    <mergeCell ref="A598:D598"/>
    <mergeCell ref="A599:D599"/>
    <mergeCell ref="A600:D600"/>
    <mergeCell ref="A601:D601"/>
    <mergeCell ref="A602:D602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68:B568"/>
    <mergeCell ref="A569:B569"/>
    <mergeCell ref="A570:B570"/>
    <mergeCell ref="A571:B571"/>
    <mergeCell ref="A572:B572"/>
    <mergeCell ref="A575:C575"/>
    <mergeCell ref="A562:B562"/>
    <mergeCell ref="A563:B563"/>
    <mergeCell ref="A564:B564"/>
    <mergeCell ref="A565:B565"/>
    <mergeCell ref="A566:B566"/>
    <mergeCell ref="A567:B567"/>
    <mergeCell ref="A553:D553"/>
    <mergeCell ref="A554:D554"/>
    <mergeCell ref="A555:D555"/>
    <mergeCell ref="A556:D556"/>
    <mergeCell ref="A558:D558"/>
    <mergeCell ref="A560:B560"/>
    <mergeCell ref="C560:C561"/>
    <mergeCell ref="D560:D561"/>
    <mergeCell ref="A561:B561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0:C510"/>
    <mergeCell ref="A512:D512"/>
    <mergeCell ref="A513:D513"/>
    <mergeCell ref="A514:D514"/>
    <mergeCell ref="A515:D515"/>
    <mergeCell ref="A516:D516"/>
    <mergeCell ref="A495:I495"/>
    <mergeCell ref="A497:D497"/>
    <mergeCell ref="E497:E498"/>
    <mergeCell ref="A498:B498"/>
    <mergeCell ref="C498:D498"/>
    <mergeCell ref="A499:B499"/>
    <mergeCell ref="C499:D499"/>
    <mergeCell ref="A455:B455"/>
    <mergeCell ref="A456:B456"/>
    <mergeCell ref="A457:B457"/>
    <mergeCell ref="A458:B458"/>
    <mergeCell ref="A459:B459"/>
    <mergeCell ref="A460:B460"/>
    <mergeCell ref="A448:B448"/>
    <mergeCell ref="C448:D448"/>
    <mergeCell ref="A449:B449"/>
    <mergeCell ref="C449:D449"/>
    <mergeCell ref="A452:D452"/>
    <mergeCell ref="A453:C453"/>
    <mergeCell ref="A436:E436"/>
    <mergeCell ref="A438:B438"/>
    <mergeCell ref="A439:B439"/>
    <mergeCell ref="A440:B440"/>
    <mergeCell ref="A441:B441"/>
    <mergeCell ref="A442:B442"/>
    <mergeCell ref="A423:B423"/>
    <mergeCell ref="A424:B424"/>
    <mergeCell ref="A425:B425"/>
    <mergeCell ref="A427:E427"/>
    <mergeCell ref="B429:E429"/>
    <mergeCell ref="C430:E430"/>
    <mergeCell ref="A417:B417"/>
    <mergeCell ref="A418:B418"/>
    <mergeCell ref="A419:B419"/>
    <mergeCell ref="A420:B420"/>
    <mergeCell ref="A421:B421"/>
    <mergeCell ref="A422:B422"/>
    <mergeCell ref="A410:C410"/>
    <mergeCell ref="A412:B412"/>
    <mergeCell ref="A413:B413"/>
    <mergeCell ref="A414:B414"/>
    <mergeCell ref="A415:B415"/>
    <mergeCell ref="A416:B416"/>
    <mergeCell ref="A383:B383"/>
    <mergeCell ref="A384:B384"/>
    <mergeCell ref="A386:E386"/>
    <mergeCell ref="A391:I391"/>
    <mergeCell ref="A393:I393"/>
    <mergeCell ref="A395:A396"/>
    <mergeCell ref="B395:D395"/>
    <mergeCell ref="F395:H395"/>
    <mergeCell ref="A371:B371"/>
    <mergeCell ref="A374:D374"/>
    <mergeCell ref="A376:B376"/>
    <mergeCell ref="A377:B377"/>
    <mergeCell ref="A378:B378"/>
    <mergeCell ref="A381:E381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48:B348"/>
    <mergeCell ref="A349:B349"/>
    <mergeCell ref="A350:B350"/>
    <mergeCell ref="A355:E355"/>
    <mergeCell ref="A357:B357"/>
    <mergeCell ref="A358:B358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7:B327"/>
    <mergeCell ref="G327:H327"/>
    <mergeCell ref="A328:B328"/>
    <mergeCell ref="G328:H328"/>
    <mergeCell ref="A329:B329"/>
    <mergeCell ref="G329:H329"/>
    <mergeCell ref="A316:B316"/>
    <mergeCell ref="A317:B317"/>
    <mergeCell ref="A318:B318"/>
    <mergeCell ref="A319:B319"/>
    <mergeCell ref="A322:C322"/>
    <mergeCell ref="A325:C325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5:B285"/>
    <mergeCell ref="A286:B286"/>
    <mergeCell ref="A287:D287"/>
    <mergeCell ref="A289:B289"/>
    <mergeCell ref="A290:B290"/>
    <mergeCell ref="A291:B291"/>
    <mergeCell ref="A279:B279"/>
    <mergeCell ref="A280:B280"/>
    <mergeCell ref="A281:B281"/>
    <mergeCell ref="A282:B282"/>
    <mergeCell ref="A283:B283"/>
    <mergeCell ref="A284:B284"/>
    <mergeCell ref="B255:E255"/>
    <mergeCell ref="B263:E263"/>
    <mergeCell ref="A274:D274"/>
    <mergeCell ref="A276:B276"/>
    <mergeCell ref="A277:B277"/>
    <mergeCell ref="A278:B278"/>
    <mergeCell ref="A243:B243"/>
    <mergeCell ref="A244:B244"/>
    <mergeCell ref="A245:B245"/>
    <mergeCell ref="A251:E251"/>
    <mergeCell ref="B253:C253"/>
    <mergeCell ref="D253:E253"/>
    <mergeCell ref="A234:B234"/>
    <mergeCell ref="A235:B235"/>
    <mergeCell ref="A236:B236"/>
    <mergeCell ref="A237:B237"/>
    <mergeCell ref="A240:D240"/>
    <mergeCell ref="A242:B242"/>
    <mergeCell ref="A228:B228"/>
    <mergeCell ref="A229:B229"/>
    <mergeCell ref="A230:B230"/>
    <mergeCell ref="A231:B231"/>
    <mergeCell ref="A232:B232"/>
    <mergeCell ref="A233:B233"/>
    <mergeCell ref="A219:B219"/>
    <mergeCell ref="A222:E222"/>
    <mergeCell ref="A224:B224"/>
    <mergeCell ref="A225:B225"/>
    <mergeCell ref="A226:B226"/>
    <mergeCell ref="A227:B227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B178:D178"/>
    <mergeCell ref="B179:D179"/>
    <mergeCell ref="B180:D180"/>
    <mergeCell ref="A181:D181"/>
    <mergeCell ref="A186:G186"/>
    <mergeCell ref="A188:B188"/>
    <mergeCell ref="A174:D175"/>
    <mergeCell ref="E174:E175"/>
    <mergeCell ref="F174:H174"/>
    <mergeCell ref="I174:I175"/>
    <mergeCell ref="B176:D176"/>
    <mergeCell ref="B177:D177"/>
    <mergeCell ref="A154:I154"/>
    <mergeCell ref="A156:B156"/>
    <mergeCell ref="A157:B157"/>
    <mergeCell ref="A163:B163"/>
    <mergeCell ref="A164:B164"/>
    <mergeCell ref="A172:I172"/>
    <mergeCell ref="A131:B131"/>
    <mergeCell ref="A132:B132"/>
    <mergeCell ref="A133:B133"/>
    <mergeCell ref="A134:B134"/>
    <mergeCell ref="A135:B135"/>
    <mergeCell ref="A136:B136"/>
    <mergeCell ref="A120:C120"/>
    <mergeCell ref="A121:C121"/>
    <mergeCell ref="A127:D127"/>
    <mergeCell ref="A128:C128"/>
    <mergeCell ref="A129:B129"/>
    <mergeCell ref="A130:B130"/>
    <mergeCell ref="A77:E77"/>
    <mergeCell ref="A102:C102"/>
    <mergeCell ref="A103:C103"/>
    <mergeCell ref="A110:G110"/>
    <mergeCell ref="A111:C111"/>
    <mergeCell ref="A112:A113"/>
    <mergeCell ref="B112:F112"/>
    <mergeCell ref="G112:I112"/>
    <mergeCell ref="A64:B64"/>
    <mergeCell ref="A65:B65"/>
    <mergeCell ref="A66:B66"/>
    <mergeCell ref="A67:C67"/>
    <mergeCell ref="A68:B68"/>
    <mergeCell ref="A69:B69"/>
    <mergeCell ref="A58:B58"/>
    <mergeCell ref="A59:B59"/>
    <mergeCell ref="A60:B60"/>
    <mergeCell ref="A61:B61"/>
    <mergeCell ref="A62:C62"/>
    <mergeCell ref="A63:B63"/>
    <mergeCell ref="A52:B52"/>
    <mergeCell ref="A53:C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0:I30"/>
    <mergeCell ref="A35:I35"/>
    <mergeCell ref="A41:B43"/>
    <mergeCell ref="C41:C43"/>
    <mergeCell ref="A44:C44"/>
    <mergeCell ref="A45:B45"/>
    <mergeCell ref="F8:F9"/>
    <mergeCell ref="G8:G9"/>
    <mergeCell ref="H8:H9"/>
    <mergeCell ref="I8:I9"/>
    <mergeCell ref="A10:I10"/>
    <mergeCell ref="A20:I20"/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&amp;C&lt;&amp;"Times New Roman,Normalny"Nazwa jednostki&gt;
Informacja dodatkowa do sprawozdania finansowego za rok obrotowy zakończony 31 grudnia 2020 r.
II. Dodatkowe informacje i objaśnienia</oddHeader>
    <oddFooter>&amp;CWprowadzenie oraz dodatkowe  informacje i objaśnienia stanowią integralną część sprawozdania finansowego</oddFooter>
  </headerFooter>
  <rowBreaks count="21" manualBreakCount="21">
    <brk id="38" max="16383" man="1"/>
    <brk id="74" max="16383" man="1"/>
    <brk id="100" max="8" man="1"/>
    <brk id="124" max="16383" man="1"/>
    <brk id="153" max="8" man="1"/>
    <brk id="184" max="16383" man="1"/>
    <brk id="221" max="16383" man="1"/>
    <brk id="250" max="16383" man="1"/>
    <brk id="273" max="16383" man="1"/>
    <brk id="286" max="16383" man="1"/>
    <brk id="323" max="16383" man="1"/>
    <brk id="353" max="16383" man="1"/>
    <brk id="390" max="16383" man="1"/>
    <brk id="425" max="16383" man="1"/>
    <brk id="466" max="16383" man="1"/>
    <brk id="508" max="8" man="1"/>
    <brk id="556" max="16383" man="1"/>
    <brk id="574" max="16383" man="1"/>
    <brk id="614" max="16383" man="1"/>
    <brk id="654" max="16383" man="1"/>
    <brk id="6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 noty</vt:lpstr>
    </vt:vector>
  </TitlesOfParts>
  <Company>Urząd Dzielnicy Mokotów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Perka Agnieszka</dc:creator>
  <cp:lastModifiedBy>Dutkiewicz Urszula</cp:lastModifiedBy>
  <cp:lastPrinted>2021-04-09T06:24:43Z</cp:lastPrinted>
  <dcterms:created xsi:type="dcterms:W3CDTF">2021-03-04T13:33:39Z</dcterms:created>
  <dcterms:modified xsi:type="dcterms:W3CDTF">2021-06-07T07:30:44Z</dcterms:modified>
</cp:coreProperties>
</file>