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ilans i Inwentaryzacja\BILANS 2021\sprawozdania do publikacji\"/>
    </mc:Choice>
  </mc:AlternateContent>
  <bookViews>
    <workbookView xWindow="0" yWindow="0" windowWidth="28800" windowHeight="12300" activeTab="3"/>
  </bookViews>
  <sheets>
    <sheet name="Bilans 2021" sheetId="2" r:id="rId1"/>
    <sheet name="Rachunek zysków i strat 2021" sheetId="3" r:id="rId2"/>
    <sheet name="Zest.zmian w fund.2021" sheetId="4" r:id="rId3"/>
    <sheet name="Informacja dodatkowa 2021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4" l="1"/>
  <c r="I40" i="4"/>
  <c r="K27" i="4"/>
  <c r="I27" i="4"/>
  <c r="K16" i="4"/>
  <c r="I16" i="4"/>
  <c r="I39" i="4" s="1"/>
  <c r="J56" i="3"/>
  <c r="K49" i="3"/>
  <c r="I49" i="3"/>
  <c r="K45" i="3"/>
  <c r="I45" i="3"/>
  <c r="K41" i="3"/>
  <c r="I41" i="3"/>
  <c r="K37" i="3"/>
  <c r="I37" i="3"/>
  <c r="I36" i="3"/>
  <c r="I44" i="3" s="1"/>
  <c r="I52" i="3" s="1"/>
  <c r="I56" i="3" s="1"/>
  <c r="K24" i="3"/>
  <c r="J24" i="3"/>
  <c r="I24" i="3"/>
  <c r="K16" i="3"/>
  <c r="K36" i="3" s="1"/>
  <c r="K44" i="3" s="1"/>
  <c r="K52" i="3" s="1"/>
  <c r="K56" i="3" s="1"/>
  <c r="J16" i="3"/>
  <c r="I16" i="3"/>
  <c r="C44" i="2"/>
  <c r="B44" i="2"/>
  <c r="C38" i="2"/>
  <c r="B38" i="2"/>
  <c r="F37" i="2"/>
  <c r="E37" i="2"/>
  <c r="F33" i="2"/>
  <c r="E33" i="2"/>
  <c r="C33" i="2"/>
  <c r="B33" i="2"/>
  <c r="B32" i="2" s="1"/>
  <c r="C32" i="2"/>
  <c r="C26" i="2"/>
  <c r="B26" i="2"/>
  <c r="B13" i="2" s="1"/>
  <c r="F25" i="2"/>
  <c r="F23" i="2" s="1"/>
  <c r="E25" i="2"/>
  <c r="E23" i="2"/>
  <c r="C16" i="2"/>
  <c r="B16" i="2"/>
  <c r="F15" i="2"/>
  <c r="E15" i="2"/>
  <c r="E13" i="2" s="1"/>
  <c r="E53" i="2" s="1"/>
  <c r="C15" i="2"/>
  <c r="B15" i="2"/>
  <c r="F13" i="2"/>
  <c r="C13" i="2"/>
  <c r="C53" i="2" s="1"/>
  <c r="B53" i="2" l="1"/>
  <c r="I46" i="4"/>
  <c r="K15" i="4"/>
  <c r="K39" i="4" s="1"/>
  <c r="K46" i="4" s="1"/>
  <c r="F53" i="2"/>
  <c r="F642" i="1"/>
  <c r="F648" i="1" s="1"/>
  <c r="E642" i="1"/>
  <c r="E648" i="1" s="1"/>
  <c r="D642" i="1"/>
  <c r="D648" i="1" s="1"/>
  <c r="C642" i="1"/>
  <c r="C648" i="1" s="1"/>
  <c r="F624" i="1"/>
  <c r="E624" i="1"/>
  <c r="F623" i="1"/>
  <c r="F621" i="1" s="1"/>
  <c r="F631" i="1" s="1"/>
  <c r="E621" i="1"/>
  <c r="E631" i="1" s="1"/>
  <c r="F607" i="1"/>
  <c r="E607" i="1"/>
  <c r="F604" i="1"/>
  <c r="F615" i="1" s="1"/>
  <c r="E604" i="1"/>
  <c r="E615" i="1" s="1"/>
  <c r="F596" i="1"/>
  <c r="F591" i="1" s="1"/>
  <c r="E591" i="1"/>
  <c r="F587" i="1"/>
  <c r="E587" i="1"/>
  <c r="E585" i="1"/>
  <c r="E597" i="1" s="1"/>
  <c r="F567" i="1"/>
  <c r="E567" i="1"/>
  <c r="F562" i="1"/>
  <c r="F578" i="1" s="1"/>
  <c r="E562" i="1"/>
  <c r="E578" i="1" s="1"/>
  <c r="C556" i="1"/>
  <c r="D548" i="1"/>
  <c r="D556" i="1" s="1"/>
  <c r="F525" i="1"/>
  <c r="E525" i="1"/>
  <c r="F522" i="1"/>
  <c r="E522" i="1"/>
  <c r="F519" i="1"/>
  <c r="E519" i="1"/>
  <c r="F511" i="1"/>
  <c r="E511" i="1"/>
  <c r="F510" i="1"/>
  <c r="E510" i="1"/>
  <c r="F497" i="1"/>
  <c r="F540" i="1" s="1"/>
  <c r="E497" i="1"/>
  <c r="E540" i="1" s="1"/>
  <c r="C472" i="1"/>
  <c r="B472" i="1"/>
  <c r="C467" i="1"/>
  <c r="B467" i="1"/>
  <c r="C466" i="1"/>
  <c r="B466" i="1"/>
  <c r="C461" i="1"/>
  <c r="B461" i="1"/>
  <c r="C456" i="1"/>
  <c r="C455" i="1" s="1"/>
  <c r="B456" i="1"/>
  <c r="B455" i="1" s="1"/>
  <c r="D422" i="1"/>
  <c r="C422" i="1"/>
  <c r="D421" i="1"/>
  <c r="D430" i="1" s="1"/>
  <c r="C421" i="1"/>
  <c r="C430" i="1" s="1"/>
  <c r="H411" i="1"/>
  <c r="G411" i="1"/>
  <c r="F411" i="1"/>
  <c r="E411" i="1"/>
  <c r="D411" i="1"/>
  <c r="C411" i="1"/>
  <c r="B411" i="1"/>
  <c r="H410" i="1"/>
  <c r="G410" i="1"/>
  <c r="F410" i="1"/>
  <c r="E410" i="1"/>
  <c r="D410" i="1"/>
  <c r="C410" i="1"/>
  <c r="B410" i="1"/>
  <c r="I409" i="1"/>
  <c r="I408" i="1"/>
  <c r="I407" i="1"/>
  <c r="I410" i="1" s="1"/>
  <c r="I405" i="1"/>
  <c r="I404" i="1"/>
  <c r="I403" i="1"/>
  <c r="I402" i="1"/>
  <c r="I401" i="1"/>
  <c r="H401" i="1"/>
  <c r="G401" i="1"/>
  <c r="F401" i="1"/>
  <c r="E401" i="1"/>
  <c r="D401" i="1"/>
  <c r="C401" i="1"/>
  <c r="B401" i="1"/>
  <c r="I400" i="1"/>
  <c r="I399" i="1"/>
  <c r="I398" i="1"/>
  <c r="I397" i="1" s="1"/>
  <c r="H397" i="1"/>
  <c r="H406" i="1" s="1"/>
  <c r="H412" i="1" s="1"/>
  <c r="G397" i="1"/>
  <c r="G406" i="1" s="1"/>
  <c r="G412" i="1" s="1"/>
  <c r="F397" i="1"/>
  <c r="F406" i="1" s="1"/>
  <c r="F412" i="1" s="1"/>
  <c r="E397" i="1"/>
  <c r="E406" i="1" s="1"/>
  <c r="E412" i="1" s="1"/>
  <c r="D397" i="1"/>
  <c r="D406" i="1" s="1"/>
  <c r="D412" i="1" s="1"/>
  <c r="C397" i="1"/>
  <c r="C406" i="1" s="1"/>
  <c r="C412" i="1" s="1"/>
  <c r="B397" i="1"/>
  <c r="B406" i="1" s="1"/>
  <c r="B412" i="1" s="1"/>
  <c r="I396" i="1"/>
  <c r="I411" i="1" s="1"/>
  <c r="D377" i="1"/>
  <c r="C377" i="1"/>
  <c r="D365" i="1"/>
  <c r="C365" i="1"/>
  <c r="D357" i="1"/>
  <c r="D370" i="1" s="1"/>
  <c r="C357" i="1"/>
  <c r="C370" i="1" s="1"/>
  <c r="D338" i="1"/>
  <c r="C338" i="1"/>
  <c r="D337" i="1"/>
  <c r="D327" i="1" s="1"/>
  <c r="D349" i="1" s="1"/>
  <c r="C327" i="1"/>
  <c r="C349" i="1" s="1"/>
  <c r="C318" i="1"/>
  <c r="D297" i="1"/>
  <c r="D318" i="1" s="1"/>
  <c r="C297" i="1"/>
  <c r="D285" i="1"/>
  <c r="C285" i="1"/>
  <c r="E266" i="1"/>
  <c r="E269" i="1" s="1"/>
  <c r="D266" i="1"/>
  <c r="D269" i="1" s="1"/>
  <c r="C266" i="1"/>
  <c r="C269" i="1" s="1"/>
  <c r="B266" i="1"/>
  <c r="B269" i="1" s="1"/>
  <c r="E258" i="1"/>
  <c r="E261" i="1" s="1"/>
  <c r="D258" i="1"/>
  <c r="D261" i="1" s="1"/>
  <c r="C258" i="1"/>
  <c r="C261" i="1" s="1"/>
  <c r="B258" i="1"/>
  <c r="B261" i="1" s="1"/>
  <c r="D244" i="1"/>
  <c r="C244" i="1"/>
  <c r="D232" i="1"/>
  <c r="C232" i="1"/>
  <c r="D228" i="1"/>
  <c r="D236" i="1" s="1"/>
  <c r="C228" i="1"/>
  <c r="C236" i="1" s="1"/>
  <c r="D224" i="1"/>
  <c r="C224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7" i="1" s="1"/>
  <c r="G198" i="1"/>
  <c r="F197" i="1"/>
  <c r="F218" i="1" s="1"/>
  <c r="E197" i="1"/>
  <c r="E218" i="1" s="1"/>
  <c r="D197" i="1"/>
  <c r="D218" i="1" s="1"/>
  <c r="C197" i="1"/>
  <c r="C218" i="1" s="1"/>
  <c r="G196" i="1"/>
  <c r="G195" i="1"/>
  <c r="G194" i="1"/>
  <c r="G193" i="1"/>
  <c r="G192" i="1"/>
  <c r="G191" i="1"/>
  <c r="G190" i="1"/>
  <c r="G189" i="1"/>
  <c r="G188" i="1"/>
  <c r="G218" i="1" s="1"/>
  <c r="H180" i="1"/>
  <c r="G180" i="1"/>
  <c r="F180" i="1"/>
  <c r="E180" i="1"/>
  <c r="I179" i="1"/>
  <c r="I178" i="1"/>
  <c r="I177" i="1"/>
  <c r="I176" i="1"/>
  <c r="I175" i="1"/>
  <c r="I180" i="1" s="1"/>
  <c r="G168" i="1"/>
  <c r="F168" i="1"/>
  <c r="E168" i="1"/>
  <c r="G161" i="1"/>
  <c r="F161" i="1"/>
  <c r="E161" i="1"/>
  <c r="D129" i="1"/>
  <c r="C129" i="1"/>
  <c r="I116" i="1"/>
  <c r="H116" i="1"/>
  <c r="G116" i="1"/>
  <c r="F116" i="1"/>
  <c r="E116" i="1"/>
  <c r="D116" i="1"/>
  <c r="C116" i="1"/>
  <c r="B116" i="1"/>
  <c r="D95" i="1"/>
  <c r="C95" i="1"/>
  <c r="B95" i="1"/>
  <c r="D93" i="1"/>
  <c r="C93" i="1"/>
  <c r="B93" i="1"/>
  <c r="E92" i="1"/>
  <c r="E91" i="1"/>
  <c r="E90" i="1"/>
  <c r="E93" i="1" s="1"/>
  <c r="E87" i="1"/>
  <c r="E86" i="1"/>
  <c r="E85" i="1"/>
  <c r="E84" i="1"/>
  <c r="D84" i="1"/>
  <c r="C84" i="1"/>
  <c r="B84" i="1"/>
  <c r="E83" i="1"/>
  <c r="E82" i="1"/>
  <c r="E81" i="1" s="1"/>
  <c r="D81" i="1"/>
  <c r="D88" i="1" s="1"/>
  <c r="D96" i="1" s="1"/>
  <c r="C81" i="1"/>
  <c r="C88" i="1" s="1"/>
  <c r="C96" i="1" s="1"/>
  <c r="B81" i="1"/>
  <c r="B88" i="1" s="1"/>
  <c r="B96" i="1" s="1"/>
  <c r="E80" i="1"/>
  <c r="E88" i="1" s="1"/>
  <c r="E96" i="1" s="1"/>
  <c r="C67" i="1"/>
  <c r="C65" i="1"/>
  <c r="C57" i="1"/>
  <c r="C54" i="1"/>
  <c r="C60" i="1" s="1"/>
  <c r="C48" i="1"/>
  <c r="C45" i="1"/>
  <c r="C51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/>
  <c r="H25" i="1"/>
  <c r="G25" i="1"/>
  <c r="F25" i="1"/>
  <c r="E25" i="1"/>
  <c r="D25" i="1"/>
  <c r="C25" i="1"/>
  <c r="B25" i="1"/>
  <c r="I24" i="1"/>
  <c r="I23" i="1"/>
  <c r="I22" i="1"/>
  <c r="I21" i="1" s="1"/>
  <c r="H21" i="1"/>
  <c r="H28" i="1" s="1"/>
  <c r="G21" i="1"/>
  <c r="G28" i="1" s="1"/>
  <c r="F21" i="1"/>
  <c r="F28" i="1" s="1"/>
  <c r="E21" i="1"/>
  <c r="E28" i="1" s="1"/>
  <c r="D21" i="1"/>
  <c r="D28" i="1" s="1"/>
  <c r="C21" i="1"/>
  <c r="C28" i="1" s="1"/>
  <c r="B21" i="1"/>
  <c r="B28" i="1" s="1"/>
  <c r="I20" i="1"/>
  <c r="I28" i="1" s="1"/>
  <c r="B17" i="1"/>
  <c r="I17" i="1" s="1"/>
  <c r="I16" i="1"/>
  <c r="H15" i="1"/>
  <c r="G15" i="1"/>
  <c r="F15" i="1"/>
  <c r="E15" i="1"/>
  <c r="D15" i="1"/>
  <c r="C15" i="1"/>
  <c r="B15" i="1"/>
  <c r="I14" i="1"/>
  <c r="I13" i="1"/>
  <c r="I12" i="1"/>
  <c r="I11" i="1" s="1"/>
  <c r="H11" i="1"/>
  <c r="H18" i="1" s="1"/>
  <c r="H36" i="1" s="1"/>
  <c r="G11" i="1"/>
  <c r="G18" i="1" s="1"/>
  <c r="G36" i="1" s="1"/>
  <c r="F11" i="1"/>
  <c r="F18" i="1" s="1"/>
  <c r="F36" i="1" s="1"/>
  <c r="E11" i="1"/>
  <c r="E18" i="1" s="1"/>
  <c r="E36" i="1" s="1"/>
  <c r="D11" i="1"/>
  <c r="D18" i="1" s="1"/>
  <c r="D36" i="1" s="1"/>
  <c r="C11" i="1"/>
  <c r="C18" i="1" s="1"/>
  <c r="C36" i="1" s="1"/>
  <c r="B11" i="1"/>
  <c r="B18" i="1" s="1"/>
  <c r="B36" i="1" s="1"/>
  <c r="I10" i="1"/>
  <c r="I35" i="1" s="1"/>
  <c r="F585" i="1" l="1"/>
  <c r="F597" i="1" s="1"/>
  <c r="I15" i="1"/>
  <c r="C68" i="1"/>
  <c r="E95" i="1"/>
  <c r="I406" i="1"/>
  <c r="I412" i="1" s="1"/>
  <c r="I18" i="1"/>
  <c r="I36" i="1" s="1"/>
</calcChain>
</file>

<file path=xl/sharedStrings.xml><?xml version="1.0" encoding="utf-8"?>
<sst xmlns="http://schemas.openxmlformats.org/spreadsheetml/2006/main" count="900" uniqueCount="627">
  <si>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</si>
  <si>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</si>
  <si>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</si>
  <si>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</si>
  <si>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</si>
  <si>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</si>
  <si>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</si>
  <si>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</si>
  <si>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</si>
  <si>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</si>
  <si>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</si>
  <si>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</si>
  <si>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</si>
  <si>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</si>
  <si>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</si>
  <si>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</si>
  <si>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</si>
  <si>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</si>
  <si>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</si>
  <si>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</si>
  <si>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</si>
  <si>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</si>
  <si>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</si>
  <si>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</si>
  <si>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</si>
  <si>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</si>
  <si>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</si>
  <si>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</si>
  <si>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</si>
  <si>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</si>
  <si>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</si>
  <si>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</si>
  <si>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</si>
  <si>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</si>
  <si>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</si>
  <si>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</si>
  <si>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</si>
  <si>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</si>
  <si>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</si>
  <si>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</si>
  <si>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</si>
  <si>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</si>
  <si>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</si>
  <si>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</si>
  <si>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</si>
  <si>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</si>
  <si>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</si>
  <si>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</si>
  <si>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</si>
  <si>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</si>
  <si>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</si>
  <si>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</si>
  <si>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</si>
  <si>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</si>
  <si>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</si>
  <si>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</si>
  <si>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</si>
  <si>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</si>
  <si>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</si>
  <si>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</si>
  <si>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</si>
  <si>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</si>
  <si>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</si>
  <si>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</si>
  <si>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</si>
  <si>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</si>
  <si>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</si>
  <si>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</si>
  <si>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</si>
  <si>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</si>
  <si>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</si>
  <si>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</si>
  <si>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</si>
  <si>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</si>
  <si>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</si>
  <si>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</si>
  <si>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</si>
  <si>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</si>
  <si>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</si>
  <si>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</si>
  <si>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</si>
  <si>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</si>
  <si>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</si>
  <si>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</si>
  <si>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</si>
  <si>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</si>
  <si>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</si>
  <si>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</si>
  <si>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</si>
  <si>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</si>
  <si>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</si>
  <si>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</si>
  <si>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</si>
  <si>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</si>
  <si>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</si>
  <si>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</si>
  <si>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</si>
  <si>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</si>
  <si>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</si>
  <si>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</si>
  <si>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</si>
  <si>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</si>
  <si>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</si>
  <si>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</si>
  <si>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</si>
  <si>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</si>
  <si>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</si>
  <si>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</si>
  <si>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</si>
  <si>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</si>
  <si>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</si>
  <si>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</si>
  <si>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</si>
  <si>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</si>
  <si>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</si>
  <si>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</si>
  <si>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</si>
  <si>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</si>
  <si>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</si>
  <si>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</si>
  <si>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</si>
  <si>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</si>
  <si>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</si>
  <si>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</si>
  <si>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</si>
  <si>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</si>
  <si>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</si>
  <si>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</si>
  <si>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</si>
  <si>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</si>
  <si>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</si>
  <si>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</si>
  <si>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</si>
  <si>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</si>
  <si>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</si>
  <si>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</si>
  <si>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</si>
  <si>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</si>
  <si>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</si>
  <si>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</si>
  <si>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</si>
  <si>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</si>
  <si>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</si>
  <si>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</si>
  <si>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</si>
  <si>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</si>
  <si>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</si>
  <si>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</si>
  <si>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</si>
  <si>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</si>
  <si>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</si>
  <si>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</si>
  <si>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</si>
  <si>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</si>
  <si>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</si>
  <si>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</si>
  <si>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</si>
  <si>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</si>
  <si>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</si>
  <si>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</si>
  <si>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</si>
  <si>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</si>
  <si>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</si>
  <si>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</si>
  <si>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</si>
  <si>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</si>
  <si>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</si>
  <si>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</si>
  <si>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</si>
  <si>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</si>
  <si>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</si>
  <si>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</si>
  <si>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</si>
  <si>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</si>
  <si>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</si>
  <si>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</si>
  <si>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</si>
  <si>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</si>
  <si>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</si>
  <si>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</si>
  <si>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</si>
  <si>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</si>
  <si>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</si>
  <si>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</si>
  <si>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</si>
  <si>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</si>
  <si>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</si>
  <si>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</si>
  <si>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</si>
  <si>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</si>
  <si>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</si>
  <si>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</si>
  <si>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</si>
  <si>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</si>
  <si>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</si>
  <si>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</si>
  <si>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</si>
  <si>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</si>
  <si>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</si>
  <si>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</si>
  <si>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</si>
  <si>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</si>
  <si>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</si>
  <si>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</si>
  <si>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</si>
  <si>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</si>
  <si>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</si>
  <si>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</si>
  <si>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</si>
  <si>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</si>
  <si>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</si>
  <si>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</si>
  <si>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</si>
  <si>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</si>
  <si>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</si>
  <si>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</si>
  <si>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</si>
  <si>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</si>
  <si>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</si>
  <si>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</si>
  <si>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</si>
  <si>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</si>
  <si>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</si>
  <si>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</si>
  <si>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</si>
  <si>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</si>
  <si>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</si>
  <si>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</si>
  <si>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</si>
  <si>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</si>
  <si>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</si>
  <si>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</si>
  <si>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</si>
  <si>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</si>
  <si>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</si>
  <si>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</si>
  <si>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</si>
  <si>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</si>
  <si>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</si>
  <si>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</si>
  <si>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</si>
  <si>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</si>
  <si>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</si>
  <si>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</si>
  <si>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</si>
  <si>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</si>
  <si>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</si>
  <si>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</si>
  <si>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</si>
  <si>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</si>
  <si>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</si>
  <si>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</si>
  <si>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</si>
  <si>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</si>
  <si>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</si>
  <si>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</si>
  <si>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</si>
  <si>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</si>
  <si>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</si>
  <si>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</si>
  <si>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</si>
  <si>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</si>
  <si>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</si>
  <si>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</si>
  <si>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</si>
  <si>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</si>
  <si>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</si>
  <si>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</si>
  <si>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</si>
  <si>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</si>
  <si>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</si>
  <si>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</si>
  <si>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</si>
  <si>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</si>
  <si>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</si>
  <si>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</si>
  <si>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działań związanych z przeciwdziałaniem i usuwaniem skutków COVID-19 (m.in. zakup środków dezynfekujących, środków ochrony osobistej, dopłaty do czynszu) - sfinansowane ze środków własnych</t>
  </si>
  <si>
    <t>koszty działań związanych z przeciwdziałaniem i usuwaniem skutków COVID-19 (m.in. zakup środków ochrony osobistej) - sfinansowane z dotacji Wojewody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</si>
  <si>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</si>
  <si>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</si>
  <si>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</si>
  <si>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</si>
  <si>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</si>
  <si>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</si>
  <si>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</si>
  <si>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</si>
  <si>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</si>
  <si>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</si>
  <si>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</si>
  <si>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</si>
  <si>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</si>
  <si>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</si>
  <si>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</si>
  <si>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</si>
  <si>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</si>
  <si>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</si>
  <si>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</si>
  <si>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</si>
  <si>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</si>
  <si>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</si>
  <si>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</si>
  <si>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</si>
  <si>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</si>
  <si>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</si>
  <si>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</si>
  <si>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</si>
  <si>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</si>
  <si>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</si>
  <si>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</si>
  <si>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</si>
  <si>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</si>
  <si>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</si>
  <si>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</si>
  <si>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</si>
  <si>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</si>
  <si>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</si>
  <si>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</si>
  <si>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</si>
  <si>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</si>
  <si>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</si>
  <si>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</si>
  <si>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</si>
  <si>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</si>
  <si>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</si>
  <si>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</si>
  <si>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</si>
  <si>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</si>
  <si>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</si>
  <si>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</si>
  <si>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</si>
  <si>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</si>
  <si>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</si>
  <si>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</si>
  <si>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</si>
  <si>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</si>
  <si>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</si>
  <si>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</si>
  <si>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</si>
  <si>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</si>
  <si>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</si>
  <si>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</si>
  <si>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</si>
  <si>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</si>
  <si>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</si>
  <si>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</si>
  <si>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</si>
  <si>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</si>
  <si>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</si>
  <si>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</si>
  <si>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</si>
  <si>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</si>
  <si>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</si>
  <si>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</si>
  <si>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</si>
  <si>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</si>
  <si>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</si>
  <si>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</si>
  <si>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</si>
  <si>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</si>
  <si>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</si>
  <si>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</si>
  <si>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</si>
  <si>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</si>
  <si>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</si>
  <si>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</si>
  <si>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</si>
  <si>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</si>
  <si>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</si>
  <si>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</si>
  <si>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</si>
  <si>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</si>
  <si>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</si>
  <si>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</si>
  <si>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</si>
  <si>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</si>
  <si>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</si>
  <si>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</si>
  <si>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</si>
  <si>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</si>
  <si>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</si>
  <si>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</si>
  <si>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</si>
  <si>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</si>
  <si>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</si>
  <si>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</si>
  <si>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</si>
  <si>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</si>
  <si>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</si>
  <si>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</si>
  <si>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</si>
  <si>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</si>
  <si>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</si>
  <si>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</si>
  <si>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</si>
  <si>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</si>
  <si>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</si>
  <si>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</si>
  <si>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</si>
  <si>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</si>
  <si>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</si>
  <si>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</si>
  <si>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</si>
  <si>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</si>
  <si>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</si>
  <si>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</si>
  <si>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</si>
  <si>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</si>
  <si>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</si>
  <si>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</si>
  <si>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</si>
  <si>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</si>
  <si>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</si>
  <si>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</si>
  <si>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</si>
  <si>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</si>
  <si>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</si>
  <si>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</si>
  <si>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</si>
  <si>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</si>
  <si>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</si>
  <si>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</si>
  <si>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</si>
  <si>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</si>
  <si>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</si>
  <si>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</si>
  <si>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</si>
  <si>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</si>
  <si>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</si>
  <si>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</si>
  <si>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</si>
  <si>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</si>
  <si>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</si>
  <si>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</si>
  <si>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</si>
  <si>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Al. Jerozolimskie 44</t>
  </si>
  <si>
    <t>Urząd Dzielnicy Wesoła</t>
  </si>
  <si>
    <t>gospodarstwa pomocniczego</t>
  </si>
  <si>
    <t>00-024 Warszawa</t>
  </si>
  <si>
    <t>05-075 Warszawa-Wesoła</t>
  </si>
  <si>
    <t>jednostki budżetowej</t>
  </si>
  <si>
    <t>ul. 1 Praskiego Pułku 33</t>
  </si>
  <si>
    <t>sporządzony</t>
  </si>
  <si>
    <t>Wysyłać bez pisma przewodniego</t>
  </si>
  <si>
    <t>Numer identyfikacyjny REGON</t>
  </si>
  <si>
    <t>015259663-00193</t>
  </si>
  <si>
    <t>na dzień 31 grudnia 2021 roku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</si>
  <si>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</si>
  <si>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</si>
  <si>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</si>
  <si>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</si>
  <si>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</si>
  <si>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</si>
  <si>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</si>
  <si>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</si>
  <si>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</si>
  <si>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</si>
  <si>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</si>
  <si>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</si>
  <si>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</si>
  <si>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</si>
  <si>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</si>
  <si>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</si>
  <si>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</si>
  <si>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</si>
  <si>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</si>
  <si>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</si>
  <si>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</si>
  <si>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</si>
  <si>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</si>
  <si>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</si>
  <si>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</si>
  <si>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</si>
  <si>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</si>
  <si>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</si>
  <si>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</si>
  <si>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</si>
  <si>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</si>
  <si>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</si>
  <si>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</si>
  <si>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</si>
  <si>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</si>
  <si>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</si>
  <si>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</si>
  <si>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</si>
  <si>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</si>
  <si>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</si>
  <si>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</si>
  <si>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</si>
  <si>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</si>
  <si>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</si>
  <si>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</si>
  <si>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</si>
  <si>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</si>
  <si>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</si>
  <si>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</si>
  <si>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</si>
  <si>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</si>
  <si>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</si>
  <si>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</si>
  <si>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</si>
  <si>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</si>
  <si>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</si>
  <si>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</si>
  <si>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</si>
  <si>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</si>
  <si>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</si>
  <si>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</si>
  <si>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</si>
  <si>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</si>
  <si>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</si>
  <si>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</si>
  <si>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</si>
  <si>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</si>
  <si>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</si>
  <si>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</si>
  <si>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</si>
  <si>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</si>
  <si>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</si>
  <si>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</si>
  <si>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</si>
  <si>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</si>
  <si>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Wesoła m.st. Warszawy</t>
  </si>
  <si>
    <t>Rachunek zysków i strat</t>
  </si>
  <si>
    <t xml:space="preserve">jednostki </t>
  </si>
  <si>
    <t>URZĄD MIASTA</t>
  </si>
  <si>
    <t>05-075 Warszawa</t>
  </si>
  <si>
    <t>(wariant porównawczy)</t>
  </si>
  <si>
    <t>STOŁECZNEGO</t>
  </si>
  <si>
    <t>WARSZAWY</t>
  </si>
  <si>
    <t>00-024 WARSZAWA</t>
  </si>
  <si>
    <t>sporządzony na dzień 31 grudnia 2021 r.</t>
  </si>
  <si>
    <t xml:space="preserve"> 01525966300193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</si>
  <si>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</si>
  <si>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</si>
  <si>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</si>
  <si>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</si>
  <si>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</si>
  <si>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</si>
  <si>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</si>
  <si>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w tym: dotacje zaliczane do przychodów (podmiotowe, przedmiotowe, na pierwsze wyposażenie w środki obrotowe)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</si>
  <si>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</si>
  <si>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</si>
  <si>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</si>
  <si>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</si>
  <si>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</si>
  <si>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</si>
  <si>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</si>
  <si>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</si>
  <si>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</si>
  <si>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</si>
  <si>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</si>
  <si>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</si>
  <si>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</si>
  <si>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</si>
  <si>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</si>
  <si>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</si>
  <si>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</si>
  <si>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</si>
  <si>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</si>
  <si>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</si>
  <si>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</si>
  <si>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</si>
  <si>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</si>
  <si>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</si>
  <si>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</si>
  <si>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</si>
  <si>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</si>
  <si>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</si>
  <si>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</si>
  <si>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</si>
  <si>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</si>
  <si>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</si>
  <si>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</si>
  <si>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</si>
  <si>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</si>
  <si>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</si>
  <si>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</si>
  <si>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</si>
  <si>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</si>
  <si>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</si>
  <si>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 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</si>
  <si>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</si>
  <si>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</si>
  <si>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</si>
  <si>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</si>
  <si>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</si>
  <si>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</si>
  <si>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</si>
  <si>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</si>
  <si>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</si>
  <si>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</si>
  <si>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</si>
  <si>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</si>
  <si>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sporządzone na dzień 31 grudnia 2021 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</si>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</sst>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z val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115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 wrapText="1"/>
    </xf>
    <xf numFmtId="4" fontId="7" fillId="0" borderId="0" xfId="0" applyNumberFormat="1" applyFont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0" fillId="0" borderId="20" xfId="0" applyFont="1" applyFill="1" applyBorder="1" applyAlignment="1">
      <alignment wrapText="1"/>
    </xf>
    <xf numFmtId="4" fontId="2" fillId="0" borderId="21" xfId="0" applyNumberFormat="1" applyFont="1" applyFill="1" applyBorder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0" fontId="2" fillId="0" borderId="20" xfId="0" applyFont="1" applyFill="1" applyBorder="1"/>
    <xf numFmtId="0" fontId="8" fillId="0" borderId="20" xfId="0" applyFont="1" applyFill="1" applyBorder="1"/>
    <xf numFmtId="2" fontId="8" fillId="0" borderId="21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2" fontId="8" fillId="0" borderId="2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0" fontId="2" fillId="2" borderId="20" xfId="0" applyFont="1" applyFill="1" applyBorder="1"/>
    <xf numFmtId="4" fontId="2" fillId="2" borderId="21" xfId="0" applyNumberFormat="1" applyFont="1" applyFill="1" applyBorder="1" applyAlignment="1">
      <alignment horizontal="right"/>
    </xf>
    <xf numFmtId="4" fontId="2" fillId="2" borderId="22" xfId="0" applyNumberFormat="1" applyFont="1" applyFill="1" applyBorder="1" applyAlignment="1">
      <alignment horizontal="right"/>
    </xf>
    <xf numFmtId="0" fontId="2" fillId="2" borderId="24" xfId="0" applyFont="1" applyFill="1" applyBorder="1"/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4" fontId="2" fillId="3" borderId="34" xfId="0" applyNumberFormat="1" applyFont="1" applyFill="1" applyBorder="1" applyAlignment="1">
      <alignment horizontal="right"/>
    </xf>
    <xf numFmtId="4" fontId="2" fillId="4" borderId="34" xfId="0" applyNumberFormat="1" applyFont="1" applyFill="1" applyBorder="1" applyAlignment="1">
      <alignment horizontal="right"/>
    </xf>
    <xf numFmtId="4" fontId="8" fillId="0" borderId="34" xfId="0" applyNumberFormat="1" applyFont="1" applyBorder="1" applyAlignment="1">
      <alignment horizontal="right"/>
    </xf>
    <xf numFmtId="2" fontId="8" fillId="0" borderId="34" xfId="0" applyNumberFormat="1" applyFont="1" applyBorder="1" applyAlignment="1">
      <alignment horizontal="right"/>
    </xf>
    <xf numFmtId="4" fontId="8" fillId="0" borderId="37" xfId="0" applyNumberFormat="1" applyFont="1" applyBorder="1" applyAlignment="1">
      <alignment horizontal="right"/>
    </xf>
    <xf numFmtId="4" fontId="2" fillId="4" borderId="33" xfId="0" applyNumberFormat="1" applyFont="1" applyFill="1" applyBorder="1" applyAlignment="1">
      <alignment horizontal="right"/>
    </xf>
    <xf numFmtId="4" fontId="8" fillId="0" borderId="34" xfId="0" applyNumberFormat="1" applyFont="1" applyFill="1" applyBorder="1" applyAlignment="1">
      <alignment horizontal="right"/>
    </xf>
    <xf numFmtId="4" fontId="2" fillId="0" borderId="34" xfId="0" applyNumberFormat="1" applyFont="1" applyFill="1" applyBorder="1" applyAlignment="1">
      <alignment horizontal="right"/>
    </xf>
    <xf numFmtId="4" fontId="2" fillId="3" borderId="41" xfId="0" applyNumberFormat="1" applyFont="1" applyFill="1" applyBorder="1" applyAlignment="1">
      <alignment horizontal="right"/>
    </xf>
    <xf numFmtId="0" fontId="3" fillId="0" borderId="0" xfId="3" applyFont="1" applyFill="1" applyAlignment="1" applyProtection="1">
      <alignment vertical="center" wrapText="1"/>
    </xf>
    <xf numFmtId="0" fontId="3" fillId="0" borderId="0" xfId="3" applyFont="1" applyFill="1" applyAlignment="1" applyProtection="1">
      <alignment vertical="center"/>
    </xf>
    <xf numFmtId="0" fontId="4" fillId="2" borderId="42" xfId="3" applyFont="1" applyFill="1" applyBorder="1" applyAlignment="1" applyProtection="1">
      <alignment horizontal="center" vertical="center" wrapText="1"/>
    </xf>
    <xf numFmtId="4" fontId="4" fillId="2" borderId="42" xfId="3" applyNumberFormat="1" applyFont="1" applyFill="1" applyBorder="1" applyAlignment="1" applyProtection="1">
      <alignment horizontal="center" vertical="center" wrapText="1"/>
    </xf>
    <xf numFmtId="0" fontId="4" fillId="2" borderId="5" xfId="3" applyFont="1" applyFill="1" applyBorder="1" applyAlignment="1" applyProtection="1">
      <alignment horizontal="center" vertical="center" wrapText="1"/>
    </xf>
    <xf numFmtId="0" fontId="4" fillId="0" borderId="31" xfId="3" applyFont="1" applyFill="1" applyBorder="1" applyAlignment="1" applyProtection="1">
      <alignment horizontal="left" vertical="center"/>
    </xf>
    <xf numFmtId="4" fontId="4" fillId="0" borderId="31" xfId="3" applyNumberFormat="1" applyFont="1" applyFill="1" applyBorder="1" applyAlignment="1" applyProtection="1">
      <alignment horizontal="center" vertical="center" wrapText="1"/>
    </xf>
    <xf numFmtId="0" fontId="4" fillId="0" borderId="30" xfId="3" applyFont="1" applyFill="1" applyBorder="1" applyAlignment="1" applyProtection="1">
      <alignment horizontal="center" vertical="center" wrapText="1"/>
    </xf>
    <xf numFmtId="0" fontId="4" fillId="2" borderId="43" xfId="3" applyFont="1" applyFill="1" applyBorder="1" applyAlignment="1" applyProtection="1">
      <alignment vertical="center" wrapText="1"/>
    </xf>
    <xf numFmtId="4" fontId="4" fillId="2" borderId="43" xfId="3" applyNumberFormat="1" applyFont="1" applyFill="1" applyBorder="1" applyAlignment="1" applyProtection="1">
      <alignment vertical="center"/>
    </xf>
    <xf numFmtId="4" fontId="4" fillId="2" borderId="44" xfId="3" applyNumberFormat="1" applyFont="1" applyFill="1" applyBorder="1" applyAlignment="1" applyProtection="1">
      <alignment vertical="center"/>
    </xf>
    <xf numFmtId="0" fontId="4" fillId="0" borderId="45" xfId="3" applyFont="1" applyFill="1" applyBorder="1" applyAlignment="1" applyProtection="1">
      <alignment vertical="center" wrapText="1"/>
    </xf>
    <xf numFmtId="4" fontId="4" fillId="0" borderId="45" xfId="3" applyNumberFormat="1" applyFont="1" applyFill="1" applyBorder="1" applyAlignment="1" applyProtection="1">
      <alignment vertical="center"/>
    </xf>
    <xf numFmtId="4" fontId="4" fillId="0" borderId="46" xfId="3" applyNumberFormat="1" applyFont="1" applyFill="1" applyBorder="1" applyAlignment="1" applyProtection="1">
      <alignment vertical="center"/>
    </xf>
    <xf numFmtId="0" fontId="3" fillId="0" borderId="47" xfId="3" applyFont="1" applyFill="1" applyBorder="1" applyAlignment="1" applyProtection="1">
      <alignment vertical="center" wrapText="1"/>
    </xf>
    <xf numFmtId="4" fontId="3" fillId="0" borderId="47" xfId="3" applyNumberFormat="1" applyFont="1" applyFill="1" applyBorder="1" applyAlignment="1" applyProtection="1">
      <alignment vertical="center"/>
      <protection locked="0"/>
    </xf>
    <xf numFmtId="4" fontId="3" fillId="0" borderId="48" xfId="3" applyNumberFormat="1" applyFont="1" applyFill="1" applyBorder="1" applyAlignment="1" applyProtection="1">
      <alignment vertical="center"/>
    </xf>
    <xf numFmtId="0" fontId="3" fillId="0" borderId="47" xfId="3" quotePrefix="1" applyFont="1" applyFill="1" applyBorder="1" applyAlignment="1" applyProtection="1">
      <alignment vertical="center" wrapText="1"/>
      <protection locked="0"/>
    </xf>
    <xf numFmtId="0" fontId="4" fillId="2" borderId="49" xfId="3" applyFont="1" applyFill="1" applyBorder="1" applyAlignment="1" applyProtection="1">
      <alignment vertical="center" wrapText="1"/>
    </xf>
    <xf numFmtId="4" fontId="4" fillId="2" borderId="49" xfId="3" applyNumberFormat="1" applyFont="1" applyFill="1" applyBorder="1" applyAlignment="1" applyProtection="1">
      <alignment vertical="center"/>
    </xf>
    <xf numFmtId="4" fontId="4" fillId="2" borderId="50" xfId="3" applyNumberFormat="1" applyFont="1" applyFill="1" applyBorder="1" applyAlignment="1" applyProtection="1">
      <alignment vertical="center"/>
    </xf>
    <xf numFmtId="0" fontId="4" fillId="0" borderId="29" xfId="3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30" xfId="3" applyFont="1" applyFill="1" applyBorder="1" applyAlignment="1" applyProtection="1">
      <alignment vertical="center"/>
    </xf>
    <xf numFmtId="4" fontId="13" fillId="0" borderId="45" xfId="3" applyNumberFormat="1" applyFont="1" applyFill="1" applyBorder="1" applyAlignment="1" applyProtection="1">
      <alignment vertical="center"/>
    </xf>
    <xf numFmtId="0" fontId="2" fillId="2" borderId="51" xfId="0" applyFont="1" applyFill="1" applyBorder="1" applyAlignment="1">
      <alignment horizontal="left" wrapText="1"/>
    </xf>
    <xf numFmtId="4" fontId="10" fillId="2" borderId="43" xfId="3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left" wrapText="1"/>
    </xf>
    <xf numFmtId="4" fontId="10" fillId="2" borderId="52" xfId="3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 wrapText="1"/>
    </xf>
    <xf numFmtId="0" fontId="2" fillId="3" borderId="55" xfId="0" applyFont="1" applyFill="1" applyBorder="1" applyAlignment="1">
      <alignment horizontal="center" wrapText="1"/>
    </xf>
    <xf numFmtId="0" fontId="8" fillId="0" borderId="20" xfId="0" applyFont="1" applyBorder="1" applyAlignment="1">
      <alignment wrapText="1"/>
    </xf>
    <xf numFmtId="4" fontId="8" fillId="0" borderId="21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57" xfId="0" applyFont="1" applyFill="1" applyBorder="1" applyAlignment="1">
      <alignment wrapText="1"/>
    </xf>
    <xf numFmtId="0" fontId="8" fillId="0" borderId="58" xfId="0" applyFont="1" applyBorder="1" applyAlignment="1">
      <alignment wrapText="1"/>
    </xf>
    <xf numFmtId="4" fontId="8" fillId="0" borderId="59" xfId="0" applyNumberFormat="1" applyFont="1" applyBorder="1" applyAlignment="1">
      <alignment horizontal="right"/>
    </xf>
    <xf numFmtId="2" fontId="8" fillId="0" borderId="59" xfId="0" applyNumberFormat="1" applyFont="1" applyBorder="1" applyAlignment="1">
      <alignment horizontal="right"/>
    </xf>
    <xf numFmtId="2" fontId="8" fillId="0" borderId="60" xfId="0" applyNumberFormat="1" applyFont="1" applyFill="1" applyBorder="1" applyAlignment="1">
      <alignment horizontal="right"/>
    </xf>
    <xf numFmtId="0" fontId="2" fillId="3" borderId="64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wrapText="1"/>
    </xf>
    <xf numFmtId="0" fontId="2" fillId="3" borderId="65" xfId="0" applyFont="1" applyFill="1" applyBorder="1" applyAlignment="1">
      <alignment horizontal="center" wrapText="1"/>
    </xf>
    <xf numFmtId="0" fontId="2" fillId="3" borderId="66" xfId="0" applyFont="1" applyFill="1" applyBorder="1" applyAlignment="1">
      <alignment horizontal="center" wrapText="1"/>
    </xf>
    <xf numFmtId="0" fontId="2" fillId="3" borderId="67" xfId="0" applyFont="1" applyFill="1" applyBorder="1" applyAlignment="1">
      <alignment horizontal="center" wrapText="1"/>
    </xf>
    <xf numFmtId="0" fontId="2" fillId="0" borderId="45" xfId="0" applyFont="1" applyBorder="1" applyAlignment="1">
      <alignment wrapText="1"/>
    </xf>
    <xf numFmtId="4" fontId="2" fillId="0" borderId="64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vertical="center"/>
    </xf>
    <xf numFmtId="4" fontId="7" fillId="0" borderId="46" xfId="0" applyNumberFormat="1" applyFont="1" applyBorder="1" applyAlignment="1">
      <alignment vertical="center"/>
    </xf>
    <xf numFmtId="4" fontId="7" fillId="0" borderId="68" xfId="0" applyNumberFormat="1" applyFont="1" applyBorder="1" applyAlignment="1">
      <alignment vertical="center"/>
    </xf>
    <xf numFmtId="4" fontId="2" fillId="0" borderId="46" xfId="0" applyNumberFormat="1" applyFont="1" applyBorder="1" applyAlignment="1">
      <alignment horizontal="right"/>
    </xf>
    <xf numFmtId="0" fontId="15" fillId="0" borderId="45" xfId="0" applyFont="1" applyFill="1" applyBorder="1" applyAlignment="1">
      <alignment vertical="center" wrapText="1"/>
    </xf>
    <xf numFmtId="2" fontId="8" fillId="0" borderId="64" xfId="0" applyNumberFormat="1" applyFont="1" applyBorder="1" applyAlignment="1">
      <alignment wrapText="1"/>
    </xf>
    <xf numFmtId="2" fontId="8" fillId="0" borderId="12" xfId="0" applyNumberFormat="1" applyFont="1" applyBorder="1" applyAlignment="1">
      <alignment wrapText="1"/>
    </xf>
    <xf numFmtId="2" fontId="8" fillId="0" borderId="46" xfId="0" applyNumberFormat="1" applyFont="1" applyBorder="1" applyAlignment="1">
      <alignment wrapText="1"/>
    </xf>
    <xf numFmtId="0" fontId="15" fillId="0" borderId="52" xfId="0" applyFont="1" applyFill="1" applyBorder="1" applyAlignment="1">
      <alignment vertical="center" wrapText="1"/>
    </xf>
    <xf numFmtId="4" fontId="8" fillId="0" borderId="69" xfId="0" applyNumberFormat="1" applyFont="1" applyBorder="1" applyAlignment="1">
      <alignment horizontal="right"/>
    </xf>
    <xf numFmtId="2" fontId="8" fillId="0" borderId="70" xfId="0" applyNumberFormat="1" applyFont="1" applyBorder="1" applyAlignment="1">
      <alignment horizontal="right"/>
    </xf>
    <xf numFmtId="4" fontId="7" fillId="0" borderId="70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vertical="center"/>
    </xf>
    <xf numFmtId="4" fontId="7" fillId="0" borderId="69" xfId="0" applyNumberFormat="1" applyFont="1" applyBorder="1" applyAlignment="1">
      <alignment vertical="center"/>
    </xf>
    <xf numFmtId="2" fontId="8" fillId="0" borderId="50" xfId="0" applyNumberFormat="1" applyFont="1" applyBorder="1" applyAlignment="1">
      <alignment horizontal="right"/>
    </xf>
    <xf numFmtId="0" fontId="2" fillId="2" borderId="49" xfId="0" applyFont="1" applyFill="1" applyBorder="1" applyAlignment="1">
      <alignment wrapText="1"/>
    </xf>
    <xf numFmtId="4" fontId="2" fillId="2" borderId="71" xfId="0" applyNumberFormat="1" applyFont="1" applyFill="1" applyBorder="1" applyAlignment="1">
      <alignment horizontal="right"/>
    </xf>
    <xf numFmtId="4" fontId="2" fillId="2" borderId="72" xfId="0" applyNumberFormat="1" applyFont="1" applyFill="1" applyBorder="1" applyAlignment="1">
      <alignment horizontal="right"/>
    </xf>
    <xf numFmtId="4" fontId="2" fillId="2" borderId="73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74" xfId="0" applyNumberFormat="1" applyFont="1" applyFill="1" applyBorder="1" applyAlignment="1">
      <alignment horizontal="right"/>
    </xf>
    <xf numFmtId="0" fontId="8" fillId="3" borderId="75" xfId="0" applyFont="1" applyFill="1" applyBorder="1" applyAlignment="1">
      <alignment horizontal="center" wrapText="1"/>
    </xf>
    <xf numFmtId="0" fontId="8" fillId="0" borderId="69" xfId="0" applyFont="1" applyBorder="1" applyAlignment="1">
      <alignment wrapText="1"/>
    </xf>
    <xf numFmtId="4" fontId="8" fillId="0" borderId="70" xfId="0" applyNumberFormat="1" applyFont="1" applyBorder="1" applyAlignment="1">
      <alignment horizontal="right"/>
    </xf>
    <xf numFmtId="4" fontId="8" fillId="0" borderId="76" xfId="0" applyNumberFormat="1" applyFont="1" applyBorder="1" applyAlignment="1">
      <alignment horizontal="right"/>
    </xf>
    <xf numFmtId="4" fontId="8" fillId="0" borderId="22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4" fontId="8" fillId="0" borderId="57" xfId="0" applyNumberFormat="1" applyFont="1" applyBorder="1" applyAlignment="1">
      <alignment horizontal="right"/>
    </xf>
    <xf numFmtId="4" fontId="8" fillId="0" borderId="14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10" fillId="6" borderId="42" xfId="0" applyNumberFormat="1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2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0" fillId="0" borderId="43" xfId="0" applyNumberFormat="1" applyFont="1" applyFill="1" applyBorder="1" applyAlignment="1">
      <alignment vertical="center"/>
    </xf>
    <xf numFmtId="4" fontId="10" fillId="0" borderId="62" xfId="0" applyNumberFormat="1" applyFont="1" applyBorder="1" applyAlignment="1">
      <alignment vertical="center"/>
    </xf>
    <xf numFmtId="4" fontId="10" fillId="0" borderId="43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4" fontId="10" fillId="0" borderId="68" xfId="0" applyNumberFormat="1" applyFont="1" applyBorder="1" applyAlignment="1">
      <alignment vertical="center"/>
    </xf>
    <xf numFmtId="4" fontId="10" fillId="0" borderId="82" xfId="0" applyNumberFormat="1" applyFont="1" applyBorder="1" applyAlignment="1">
      <alignment vertical="center"/>
    </xf>
    <xf numFmtId="4" fontId="10" fillId="0" borderId="45" xfId="0" applyNumberFormat="1" applyFont="1" applyFill="1" applyBorder="1" applyAlignment="1">
      <alignment vertical="center"/>
    </xf>
    <xf numFmtId="4" fontId="10" fillId="0" borderId="83" xfId="0" applyNumberFormat="1" applyFont="1" applyBorder="1" applyAlignment="1">
      <alignment vertical="center"/>
    </xf>
    <xf numFmtId="4" fontId="10" fillId="0" borderId="45" xfId="0" applyNumberFormat="1" applyFont="1" applyBorder="1" applyAlignment="1">
      <alignment vertical="center"/>
    </xf>
    <xf numFmtId="4" fontId="10" fillId="0" borderId="46" xfId="0" applyNumberFormat="1" applyFont="1" applyBorder="1" applyAlignment="1">
      <alignment vertical="center"/>
    </xf>
    <xf numFmtId="4" fontId="7" fillId="0" borderId="82" xfId="0" applyNumberFormat="1" applyFont="1" applyBorder="1" applyAlignment="1">
      <alignment vertical="center"/>
    </xf>
    <xf numFmtId="3" fontId="7" fillId="0" borderId="45" xfId="0" applyNumberFormat="1" applyFont="1" applyFill="1" applyBorder="1" applyAlignment="1">
      <alignment vertical="center"/>
    </xf>
    <xf numFmtId="4" fontId="7" fillId="0" borderId="83" xfId="0" applyNumberFormat="1" applyFont="1" applyBorder="1" applyAlignment="1">
      <alignment vertical="center"/>
    </xf>
    <xf numFmtId="4" fontId="7" fillId="0" borderId="45" xfId="0" applyNumberFormat="1" applyFont="1" applyBorder="1" applyAlignment="1">
      <alignment vertical="center"/>
    </xf>
    <xf numFmtId="4" fontId="7" fillId="0" borderId="84" xfId="0" applyNumberFormat="1" applyFont="1" applyBorder="1" applyAlignment="1">
      <alignment vertical="center"/>
    </xf>
    <xf numFmtId="4" fontId="7" fillId="0" borderId="85" xfId="0" applyNumberFormat="1" applyFont="1" applyBorder="1" applyAlignment="1">
      <alignment vertical="center"/>
    </xf>
    <xf numFmtId="3" fontId="7" fillId="0" borderId="86" xfId="0" applyNumberFormat="1" applyFont="1" applyFill="1" applyBorder="1" applyAlignment="1">
      <alignment vertical="center"/>
    </xf>
    <xf numFmtId="4" fontId="7" fillId="0" borderId="87" xfId="0" applyNumberFormat="1" applyFont="1" applyBorder="1" applyAlignment="1">
      <alignment vertical="center"/>
    </xf>
    <xf numFmtId="4" fontId="7" fillId="0" borderId="86" xfId="0" applyNumberFormat="1" applyFont="1" applyBorder="1" applyAlignment="1">
      <alignment vertical="center"/>
    </xf>
    <xf numFmtId="4" fontId="7" fillId="0" borderId="88" xfId="0" applyNumberFormat="1" applyFont="1" applyBorder="1" applyAlignment="1">
      <alignment vertical="center"/>
    </xf>
    <xf numFmtId="4" fontId="10" fillId="6" borderId="89" xfId="0" applyNumberFormat="1" applyFont="1" applyFill="1" applyBorder="1" applyAlignment="1">
      <alignment vertical="center"/>
    </xf>
    <xf numFmtId="4" fontId="10" fillId="6" borderId="90" xfId="0" applyNumberFormat="1" applyFont="1" applyFill="1" applyBorder="1" applyAlignment="1">
      <alignment vertical="center"/>
    </xf>
    <xf numFmtId="4" fontId="10" fillId="6" borderId="42" xfId="0" applyNumberFormat="1" applyFont="1" applyFill="1" applyBorder="1" applyAlignment="1">
      <alignment vertical="center"/>
    </xf>
    <xf numFmtId="4" fontId="10" fillId="0" borderId="63" xfId="0" applyNumberFormat="1" applyFont="1" applyFill="1" applyBorder="1" applyAlignment="1">
      <alignment vertical="center"/>
    </xf>
    <xf numFmtId="4" fontId="10" fillId="0" borderId="91" xfId="0" applyNumberFormat="1" applyFont="1" applyBorder="1" applyAlignment="1">
      <alignment vertical="center"/>
    </xf>
    <xf numFmtId="4" fontId="10" fillId="0" borderId="63" xfId="0" applyNumberFormat="1" applyFont="1" applyBorder="1" applyAlignment="1">
      <alignment vertical="center"/>
    </xf>
    <xf numFmtId="4" fontId="10" fillId="0" borderId="67" xfId="0" applyNumberFormat="1" applyFont="1" applyBorder="1" applyAlignment="1">
      <alignment vertical="center"/>
    </xf>
    <xf numFmtId="4" fontId="10" fillId="0" borderId="65" xfId="0" applyNumberFormat="1" applyFont="1" applyBorder="1" applyAlignment="1">
      <alignment vertical="center"/>
    </xf>
    <xf numFmtId="4" fontId="10" fillId="0" borderId="92" xfId="0" applyNumberFormat="1" applyFont="1" applyBorder="1" applyAlignment="1">
      <alignment vertical="center"/>
    </xf>
    <xf numFmtId="4" fontId="10" fillId="6" borderId="4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7" fillId="6" borderId="93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3" xfId="0" applyNumberFormat="1" applyFont="1" applyFill="1" applyBorder="1" applyAlignment="1" applyProtection="1">
      <alignment vertical="center"/>
      <protection locked="0"/>
    </xf>
    <xf numFmtId="4" fontId="10" fillId="0" borderId="61" xfId="0" applyNumberFormat="1" applyFont="1" applyFill="1" applyBorder="1" applyAlignment="1" applyProtection="1">
      <alignment vertical="center"/>
      <protection locked="0"/>
    </xf>
    <xf numFmtId="4" fontId="7" fillId="0" borderId="43" xfId="0" applyNumberFormat="1" applyFont="1" applyFill="1" applyBorder="1" applyAlignment="1" applyProtection="1">
      <alignment vertical="center"/>
      <protection locked="0"/>
    </xf>
    <xf numFmtId="4" fontId="10" fillId="0" borderId="43" xfId="0" applyNumberFormat="1" applyFont="1" applyFill="1" applyBorder="1" applyAlignment="1" applyProtection="1">
      <alignment vertical="center"/>
      <protection locked="0"/>
    </xf>
    <xf numFmtId="49" fontId="10" fillId="0" borderId="63" xfId="0" applyNumberFormat="1" applyFont="1" applyFill="1" applyBorder="1" applyAlignment="1" applyProtection="1">
      <alignment vertical="center"/>
      <protection locked="0"/>
    </xf>
    <xf numFmtId="4" fontId="10" fillId="0" borderId="96" xfId="0" applyNumberFormat="1" applyFont="1" applyFill="1" applyBorder="1" applyAlignment="1" applyProtection="1">
      <alignment vertical="center"/>
      <protection locked="0"/>
    </xf>
    <xf numFmtId="4" fontId="10" fillId="0" borderId="63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Fill="1" applyBorder="1" applyAlignment="1" applyProtection="1">
      <alignment vertical="center"/>
      <protection locked="0"/>
    </xf>
    <xf numFmtId="49" fontId="7" fillId="0" borderId="63" xfId="0" applyNumberFormat="1" applyFont="1" applyFill="1" applyBorder="1" applyAlignment="1" applyProtection="1">
      <alignment vertical="center"/>
      <protection locked="0"/>
    </xf>
    <xf numFmtId="4" fontId="10" fillId="0" borderId="95" xfId="0" applyNumberFormat="1" applyFont="1" applyFill="1" applyBorder="1" applyAlignment="1" applyProtection="1">
      <alignment vertical="center"/>
    </xf>
    <xf numFmtId="4" fontId="7" fillId="0" borderId="45" xfId="0" applyNumberFormat="1" applyFont="1" applyFill="1" applyBorder="1" applyAlignment="1" applyProtection="1">
      <alignment vertical="center"/>
      <protection locked="0"/>
    </xf>
    <xf numFmtId="4" fontId="10" fillId="0" borderId="45" xfId="0" applyNumberFormat="1" applyFont="1" applyFill="1" applyBorder="1" applyAlignment="1" applyProtection="1">
      <alignment vertical="center"/>
      <protection locked="0"/>
    </xf>
    <xf numFmtId="4" fontId="7" fillId="0" borderId="95" xfId="0" applyNumberFormat="1" applyFont="1" applyFill="1" applyBorder="1" applyAlignment="1" applyProtection="1">
      <alignment vertical="center"/>
    </xf>
    <xf numFmtId="49" fontId="7" fillId="0" borderId="45" xfId="0" applyNumberFormat="1" applyFont="1" applyFill="1" applyBorder="1" applyAlignment="1" applyProtection="1">
      <alignment vertical="center"/>
      <protection locked="0"/>
    </xf>
    <xf numFmtId="4" fontId="10" fillId="2" borderId="3" xfId="0" applyNumberFormat="1" applyFont="1" applyFill="1" applyBorder="1" applyAlignment="1" applyProtection="1">
      <alignment vertical="center"/>
      <protection locked="0"/>
    </xf>
    <xf numFmtId="4" fontId="10" fillId="2" borderId="42" xfId="0" applyNumberFormat="1" applyFont="1" applyFill="1" applyBorder="1" applyAlignment="1" applyProtection="1">
      <alignment vertical="center"/>
      <protection locked="0"/>
    </xf>
    <xf numFmtId="0" fontId="3" fillId="0" borderId="0" xfId="4" applyFont="1"/>
    <xf numFmtId="0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Border="1" applyAlignment="1" applyProtection="1">
      <alignment horizontal="right" vertical="center" wrapText="1"/>
      <protection locked="0"/>
    </xf>
    <xf numFmtId="4" fontId="10" fillId="0" borderId="98" xfId="0" applyNumberFormat="1" applyFont="1" applyFill="1" applyBorder="1" applyAlignment="1" applyProtection="1">
      <alignment horizontal="right" vertical="center" wrapText="1"/>
    </xf>
    <xf numFmtId="4" fontId="7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99" xfId="0" applyNumberFormat="1" applyFont="1" applyFill="1" applyBorder="1" applyAlignment="1" applyProtection="1">
      <alignment horizontal="right" vertical="center" wrapText="1"/>
    </xf>
    <xf numFmtId="4" fontId="7" fillId="0" borderId="70" xfId="0" applyNumberFormat="1" applyFont="1" applyBorder="1" applyAlignment="1" applyProtection="1">
      <alignment horizontal="right" vertical="center" wrapText="1"/>
      <protection locked="0"/>
    </xf>
    <xf numFmtId="4" fontId="10" fillId="0" borderId="100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01" xfId="0" applyNumberFormat="1" applyFont="1" applyFill="1" applyBorder="1" applyAlignment="1" applyProtection="1">
      <alignment horizontal="right" vertical="center" wrapText="1"/>
    </xf>
    <xf numFmtId="165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9" xfId="0" applyNumberFormat="1" applyFont="1" applyFill="1" applyBorder="1" applyAlignment="1" applyProtection="1">
      <alignment horizontal="right" vertical="center" wrapText="1"/>
    </xf>
    <xf numFmtId="165" fontId="7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6" xfId="0" applyNumberFormat="1" applyFont="1" applyFill="1" applyBorder="1" applyAlignment="1" applyProtection="1">
      <alignment horizontal="right" vertical="center" wrapText="1"/>
    </xf>
    <xf numFmtId="4" fontId="10" fillId="6" borderId="73" xfId="0" applyNumberFormat="1" applyFont="1" applyFill="1" applyBorder="1" applyAlignment="1" applyProtection="1">
      <alignment horizontal="right" vertical="center" wrapText="1"/>
    </xf>
    <xf numFmtId="4" fontId="10" fillId="6" borderId="72" xfId="0" applyNumberFormat="1" applyFont="1" applyFill="1" applyBorder="1" applyAlignment="1" applyProtection="1">
      <alignment horizontal="right" vertical="center" wrapText="1"/>
    </xf>
    <xf numFmtId="0" fontId="17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/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42" xfId="0" applyNumberFormat="1" applyFont="1" applyFill="1" applyBorder="1" applyAlignment="1" applyProtection="1">
      <alignment horizontal="right" vertical="center" wrapText="1"/>
    </xf>
    <xf numFmtId="4" fontId="7" fillId="0" borderId="91" xfId="0" applyNumberFormat="1" applyFont="1" applyBorder="1" applyAlignment="1" applyProtection="1">
      <alignment horizontal="right" vertical="center" wrapText="1"/>
      <protection locked="0"/>
    </xf>
    <xf numFmtId="4" fontId="7" fillId="0" borderId="6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 wrapText="1"/>
      <protection locked="0"/>
    </xf>
    <xf numFmtId="4" fontId="7" fillId="0" borderId="45" xfId="0" applyNumberFormat="1" applyFont="1" applyBorder="1" applyAlignment="1" applyProtection="1">
      <alignment horizontal="right" vertical="center" wrapText="1"/>
      <protection locked="0"/>
    </xf>
    <xf numFmtId="4" fontId="4" fillId="6" borderId="4" xfId="0" applyNumberFormat="1" applyFont="1" applyFill="1" applyBorder="1" applyAlignment="1" applyProtection="1">
      <alignment horizontal="right" vertical="center" wrapText="1"/>
    </xf>
    <xf numFmtId="4" fontId="10" fillId="6" borderId="4" xfId="0" applyNumberFormat="1" applyFont="1" applyFill="1" applyBorder="1" applyAlignment="1" applyProtection="1">
      <alignment horizontal="right" vertical="center" wrapText="1"/>
    </xf>
    <xf numFmtId="4" fontId="10" fillId="2" borderId="42" xfId="0" applyNumberFormat="1" applyFont="1" applyFill="1" applyBorder="1" applyAlignment="1" applyProtection="1">
      <alignment horizontal="right" vertical="center" wrapText="1"/>
    </xf>
    <xf numFmtId="4" fontId="10" fillId="6" borderId="5" xfId="0" applyNumberFormat="1" applyFont="1" applyFill="1" applyBorder="1" applyAlignment="1" applyProtection="1">
      <alignment horizontal="right" vertical="center" wrapText="1"/>
    </xf>
    <xf numFmtId="4" fontId="4" fillId="6" borderId="42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Fill="1" applyBorder="1" applyAlignment="1">
      <alignment horizontal="right" vertical="center" wrapText="1"/>
    </xf>
    <xf numFmtId="4" fontId="7" fillId="0" borderId="43" xfId="0" applyNumberFormat="1" applyFont="1" applyFill="1" applyBorder="1" applyAlignment="1">
      <alignment horizontal="right" vertical="center" wrapText="1"/>
    </xf>
    <xf numFmtId="4" fontId="7" fillId="0" borderId="50" xfId="0" applyNumberFormat="1" applyFont="1" applyFill="1" applyBorder="1" applyAlignment="1">
      <alignment horizontal="right" vertical="center" wrapText="1"/>
    </xf>
    <xf numFmtId="4" fontId="7" fillId="0" borderId="63" xfId="0" applyNumberFormat="1" applyFont="1" applyFill="1" applyBorder="1" applyAlignment="1">
      <alignment horizontal="right" vertical="center" wrapText="1"/>
    </xf>
    <xf numFmtId="4" fontId="10" fillId="6" borderId="1" xfId="0" applyNumberFormat="1" applyFont="1" applyFill="1" applyBorder="1" applyAlignment="1">
      <alignment horizontal="right" vertical="center" wrapText="1"/>
    </xf>
    <xf numFmtId="4" fontId="10" fillId="6" borderId="42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/>
    </xf>
    <xf numFmtId="4" fontId="10" fillId="6" borderId="52" xfId="0" applyNumberFormat="1" applyFont="1" applyFill="1" applyBorder="1" applyAlignment="1">
      <alignment horizontal="center" vertical="center"/>
    </xf>
    <xf numFmtId="4" fontId="10" fillId="2" borderId="42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4" fillId="2" borderId="52" xfId="0" applyNumberFormat="1" applyFont="1" applyFill="1" applyBorder="1" applyAlignment="1">
      <alignment horizontal="left" vertical="center" wrapText="1"/>
    </xf>
    <xf numFmtId="4" fontId="7" fillId="0" borderId="45" xfId="0" applyNumberFormat="1" applyFont="1" applyFill="1" applyBorder="1" applyAlignment="1">
      <alignment horizontal="left" vertical="center" wrapText="1"/>
    </xf>
    <xf numFmtId="4" fontId="7" fillId="0" borderId="63" xfId="0" applyNumberFormat="1" applyFont="1" applyFill="1" applyBorder="1" applyAlignment="1">
      <alignment vertical="center"/>
    </xf>
    <xf numFmtId="4" fontId="7" fillId="0" borderId="91" xfId="0" applyNumberFormat="1" applyFont="1" applyFill="1" applyBorder="1" applyAlignment="1">
      <alignment vertical="center"/>
    </xf>
    <xf numFmtId="4" fontId="7" fillId="0" borderId="45" xfId="0" applyNumberFormat="1" applyFont="1" applyFill="1" applyBorder="1" applyAlignment="1">
      <alignment vertical="center"/>
    </xf>
    <xf numFmtId="4" fontId="19" fillId="0" borderId="95" xfId="0" applyNumberFormat="1" applyFont="1" applyFill="1" applyBorder="1" applyAlignment="1">
      <alignment horizontal="left" vertical="center" wrapText="1"/>
    </xf>
    <xf numFmtId="4" fontId="7" fillId="0" borderId="83" xfId="0" applyNumberFormat="1" applyFont="1" applyFill="1" applyBorder="1" applyAlignment="1">
      <alignment vertical="center"/>
    </xf>
    <xf numFmtId="4" fontId="19" fillId="0" borderId="29" xfId="0" applyNumberFormat="1" applyFont="1" applyFill="1" applyBorder="1" applyAlignment="1">
      <alignment horizontal="left" vertical="center" wrapText="1"/>
    </xf>
    <xf numFmtId="4" fontId="7" fillId="0" borderId="31" xfId="0" applyNumberFormat="1" applyFont="1" applyFill="1" applyBorder="1" applyAlignment="1">
      <alignment vertical="center"/>
    </xf>
    <xf numFmtId="4" fontId="10" fillId="6" borderId="3" xfId="0" applyNumberFormat="1" applyFont="1" applyFill="1" applyBorder="1" applyAlignment="1">
      <alignment horizontal="left" vertical="center"/>
    </xf>
    <xf numFmtId="4" fontId="10" fillId="6" borderId="3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justify" vertical="center"/>
    </xf>
    <xf numFmtId="0" fontId="3" fillId="0" borderId="0" xfId="3" applyFont="1" applyBorder="1" applyAlignment="1"/>
    <xf numFmtId="4" fontId="7" fillId="0" borderId="62" xfId="0" applyNumberFormat="1" applyFont="1" applyBorder="1" applyAlignment="1" applyProtection="1">
      <alignment horizontal="right" vertical="center"/>
      <protection locked="0"/>
    </xf>
    <xf numFmtId="4" fontId="7" fillId="0" borderId="4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/>
      <protection locked="0"/>
    </xf>
    <xf numFmtId="0" fontId="3" fillId="0" borderId="0" xfId="3" applyFont="1" applyBorder="1" applyAlignment="1">
      <alignment wrapText="1"/>
    </xf>
    <xf numFmtId="4" fontId="7" fillId="0" borderId="87" xfId="0" applyNumberFormat="1" applyFont="1" applyBorder="1" applyAlignment="1" applyProtection="1">
      <alignment horizontal="right" vertical="center"/>
      <protection locked="0"/>
    </xf>
    <xf numFmtId="4" fontId="7" fillId="0" borderId="86" xfId="0" applyNumberFormat="1" applyFont="1" applyBorder="1" applyAlignment="1" applyProtection="1">
      <alignment horizontal="right" vertical="center" wrapText="1"/>
      <protection locked="0"/>
    </xf>
    <xf numFmtId="4" fontId="7" fillId="0" borderId="105" xfId="0" applyNumberFormat="1" applyFont="1" applyBorder="1" applyAlignment="1" applyProtection="1">
      <alignment horizontal="right" vertical="center"/>
      <protection locked="0"/>
    </xf>
    <xf numFmtId="4" fontId="7" fillId="0" borderId="9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31" xfId="0" applyNumberFormat="1" applyFont="1" applyBorder="1" applyAlignment="1" applyProtection="1">
      <alignment horizontal="right" vertical="center" wrapText="1"/>
      <protection locked="0"/>
    </xf>
    <xf numFmtId="4" fontId="10" fillId="2" borderId="5" xfId="0" applyNumberFormat="1" applyFont="1" applyFill="1" applyBorder="1" applyAlignment="1" applyProtection="1">
      <alignment horizontal="right" vertical="center"/>
    </xf>
    <xf numFmtId="4" fontId="10" fillId="6" borderId="42" xfId="0" applyNumberFormat="1" applyFont="1" applyFill="1" applyBorder="1" applyAlignment="1" applyProtection="1">
      <alignment horizontal="right" vertical="center"/>
    </xf>
    <xf numFmtId="4" fontId="10" fillId="0" borderId="27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Fill="1" applyBorder="1" applyAlignment="1" applyProtection="1">
      <alignment horizontal="right" vertical="center" wrapText="1"/>
    </xf>
    <xf numFmtId="4" fontId="10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42" xfId="0" applyNumberFormat="1" applyFont="1" applyFill="1" applyBorder="1" applyAlignment="1" applyProtection="1">
      <alignment horizontal="right" vertical="center" wrapText="1"/>
    </xf>
    <xf numFmtId="165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67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66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" fontId="4" fillId="2" borderId="9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2" xfId="0" applyNumberFormat="1" applyFont="1" applyFill="1" applyBorder="1" applyAlignment="1" applyProtection="1">
      <alignment horizontal="right" vertical="center"/>
    </xf>
    <xf numFmtId="4" fontId="10" fillId="0" borderId="91" xfId="0" applyNumberFormat="1" applyFont="1" applyFill="1" applyBorder="1" applyAlignment="1" applyProtection="1">
      <alignment horizontal="right" vertical="center"/>
      <protection locked="0"/>
    </xf>
    <xf numFmtId="4" fontId="10" fillId="0" borderId="63" xfId="0" applyNumberFormat="1" applyFont="1" applyFill="1" applyBorder="1" applyAlignment="1" applyProtection="1">
      <alignment horizontal="right" vertical="center"/>
      <protection locked="0"/>
    </xf>
    <xf numFmtId="4" fontId="7" fillId="0" borderId="91" xfId="0" applyNumberFormat="1" applyFont="1" applyFill="1" applyBorder="1" applyAlignment="1" applyProtection="1">
      <alignment horizontal="right" vertical="center"/>
      <protection locked="0"/>
    </xf>
    <xf numFmtId="4" fontId="7" fillId="0" borderId="63" xfId="0" applyNumberFormat="1" applyFont="1" applyFill="1" applyBorder="1" applyAlignment="1" applyProtection="1">
      <alignment horizontal="right" vertical="center"/>
      <protection locked="0"/>
    </xf>
    <xf numFmtId="4" fontId="7" fillId="0" borderId="83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Border="1" applyAlignment="1" applyProtection="1">
      <alignment horizontal="right" vertical="center"/>
      <protection locked="0"/>
    </xf>
    <xf numFmtId="4" fontId="7" fillId="0" borderId="86" xfId="0" applyNumberFormat="1" applyFont="1" applyBorder="1" applyAlignment="1" applyProtection="1">
      <alignment horizontal="right" vertical="center"/>
      <protection locked="0"/>
    </xf>
    <xf numFmtId="4" fontId="21" fillId="0" borderId="0" xfId="0" applyNumberFormat="1" applyFont="1" applyAlignment="1">
      <alignment vertical="center"/>
    </xf>
    <xf numFmtId="4" fontId="7" fillId="0" borderId="106" xfId="0" applyNumberFormat="1" applyFont="1" applyBorder="1" applyAlignment="1" applyProtection="1">
      <alignment horizontal="right" vertical="center"/>
      <protection locked="0"/>
    </xf>
    <xf numFmtId="4" fontId="7" fillId="0" borderId="49" xfId="0" applyNumberFormat="1" applyFont="1" applyBorder="1" applyAlignment="1" applyProtection="1">
      <alignment horizontal="right" vertical="center"/>
      <protection locked="0"/>
    </xf>
    <xf numFmtId="4" fontId="10" fillId="2" borderId="5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3" xfId="0" applyNumberFormat="1" applyFont="1" applyBorder="1" applyAlignment="1" applyProtection="1">
      <alignment vertical="center"/>
      <protection locked="0"/>
    </xf>
    <xf numFmtId="4" fontId="7" fillId="0" borderId="63" xfId="0" applyNumberFormat="1" applyFont="1" applyBorder="1" applyAlignment="1" applyProtection="1">
      <alignment vertical="center"/>
      <protection locked="0"/>
    </xf>
    <xf numFmtId="4" fontId="7" fillId="0" borderId="67" xfId="0" applyNumberFormat="1" applyFont="1" applyBorder="1" applyAlignment="1" applyProtection="1">
      <alignment vertical="center"/>
      <protection locked="0"/>
    </xf>
    <xf numFmtId="4" fontId="10" fillId="0" borderId="67" xfId="0" applyNumberFormat="1" applyFont="1" applyBorder="1" applyAlignment="1" applyProtection="1">
      <alignment vertical="center"/>
      <protection locked="0"/>
    </xf>
    <xf numFmtId="4" fontId="7" fillId="0" borderId="46" xfId="0" applyNumberFormat="1" applyFont="1" applyBorder="1" applyAlignment="1" applyProtection="1">
      <alignment horizontal="right" vertical="center"/>
      <protection locked="0"/>
    </xf>
    <xf numFmtId="4" fontId="10" fillId="2" borderId="42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42" xfId="0" applyNumberFormat="1" applyFont="1" applyFill="1" applyBorder="1" applyAlignment="1" applyProtection="1">
      <alignment horizontal="right" vertical="center"/>
      <protection locked="0"/>
    </xf>
    <xf numFmtId="4" fontId="22" fillId="0" borderId="0" xfId="0" applyNumberFormat="1" applyFont="1" applyFill="1" applyAlignment="1" applyProtection="1">
      <alignment vertical="center"/>
      <protection locked="0"/>
    </xf>
    <xf numFmtId="4" fontId="23" fillId="0" borderId="0" xfId="0" applyNumberFormat="1" applyFont="1" applyFill="1" applyAlignment="1" applyProtection="1">
      <alignment vertical="center"/>
      <protection locked="0"/>
    </xf>
    <xf numFmtId="4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3" xfId="3" applyFont="1" applyFill="1" applyBorder="1" applyAlignment="1" applyProtection="1">
      <alignment vertical="center" wrapText="1"/>
    </xf>
    <xf numFmtId="4" fontId="10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42" xfId="0" applyNumberFormat="1" applyFont="1" applyFill="1" applyBorder="1" applyAlignment="1" applyProtection="1">
      <alignment vertical="center" wrapText="1"/>
      <protection locked="0"/>
    </xf>
    <xf numFmtId="4" fontId="10" fillId="0" borderId="89" xfId="0" applyNumberFormat="1" applyFont="1" applyFill="1" applyBorder="1" applyAlignment="1" applyProtection="1">
      <alignment vertical="center" wrapText="1"/>
      <protection locked="0"/>
    </xf>
    <xf numFmtId="4" fontId="10" fillId="0" borderId="107" xfId="0" applyNumberFormat="1" applyFont="1" applyFill="1" applyBorder="1" applyAlignment="1" applyProtection="1">
      <alignment vertical="center" wrapText="1"/>
      <protection locked="0"/>
    </xf>
    <xf numFmtId="4" fontId="10" fillId="0" borderId="104" xfId="0" applyNumberFormat="1" applyFont="1" applyFill="1" applyBorder="1" applyAlignment="1" applyProtection="1">
      <alignment vertical="center" wrapText="1"/>
      <protection locked="0"/>
    </xf>
    <xf numFmtId="4" fontId="7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45" xfId="0" applyNumberFormat="1" applyFont="1" applyFill="1" applyBorder="1" applyAlignment="1" applyProtection="1">
      <alignment vertical="center" wrapText="1"/>
      <protection locked="0"/>
    </xf>
    <xf numFmtId="4" fontId="3" fillId="0" borderId="45" xfId="0" applyNumberFormat="1" applyFont="1" applyFill="1" applyBorder="1" applyAlignment="1" applyProtection="1">
      <alignment vertical="center" wrapText="1"/>
      <protection locked="0"/>
    </xf>
    <xf numFmtId="4" fontId="4" fillId="0" borderId="42" xfId="0" applyNumberFormat="1" applyFont="1" applyFill="1" applyBorder="1" applyAlignment="1">
      <alignment horizontal="left" vertical="center" wrapText="1"/>
    </xf>
    <xf numFmtId="4" fontId="4" fillId="0" borderId="89" xfId="0" applyNumberFormat="1" applyFont="1" applyFill="1" applyBorder="1" applyAlignment="1" applyProtection="1">
      <alignment horizontal="right" vertical="center" wrapText="1"/>
    </xf>
    <xf numFmtId="4" fontId="4" fillId="0" borderId="42" xfId="0" applyNumberFormat="1" applyFont="1" applyFill="1" applyBorder="1" applyAlignment="1" applyProtection="1">
      <alignment horizontal="right" vertical="center" wrapText="1"/>
    </xf>
    <xf numFmtId="4" fontId="4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3" xfId="0" applyNumberFormat="1" applyFont="1" applyFill="1" applyBorder="1" applyAlignment="1" applyProtection="1">
      <alignment vertical="center" wrapText="1"/>
      <protection locked="0"/>
    </xf>
    <xf numFmtId="4" fontId="4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2" xfId="0" applyNumberFormat="1" applyFont="1" applyFill="1" applyBorder="1" applyAlignment="1" applyProtection="1">
      <alignment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vertical="center" wrapText="1"/>
      <protection locked="0"/>
    </xf>
    <xf numFmtId="0" fontId="4" fillId="2" borderId="42" xfId="3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left" vertical="center"/>
      <protection locked="0"/>
    </xf>
    <xf numFmtId="4" fontId="10" fillId="0" borderId="0" xfId="0" applyNumberFormat="1" applyFont="1" applyAlignment="1">
      <alignment horizontal="left" vertical="center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3" xfId="0" applyNumberFormat="1" applyFont="1" applyBorder="1" applyAlignment="1" applyProtection="1">
      <alignment horizontal="right" vertical="center" wrapText="1"/>
      <protection locked="0"/>
    </xf>
    <xf numFmtId="4" fontId="10" fillId="0" borderId="0" xfId="0" applyNumberFormat="1" applyFont="1" applyFill="1" applyBorder="1" applyAlignment="1">
      <alignment horizontal="left" vertical="center"/>
    </xf>
    <xf numFmtId="4" fontId="10" fillId="0" borderId="45" xfId="0" applyNumberFormat="1" applyFont="1" applyBorder="1" applyAlignment="1" applyProtection="1">
      <alignment horizontal="right" vertical="center" wrapText="1"/>
      <protection locked="0"/>
    </xf>
    <xf numFmtId="4" fontId="1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4" fontId="10" fillId="0" borderId="45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Alignment="1">
      <alignment horizontal="left" vertical="center"/>
    </xf>
    <xf numFmtId="4" fontId="10" fillId="2" borderId="3" xfId="0" applyNumberFormat="1" applyFont="1" applyFill="1" applyBorder="1" applyAlignment="1">
      <alignment horizontal="left" vertical="center"/>
    </xf>
    <xf numFmtId="4" fontId="10" fillId="2" borderId="4" xfId="0" applyNumberFormat="1" applyFont="1" applyFill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/>
    </xf>
    <xf numFmtId="4" fontId="3" fillId="0" borderId="62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Fill="1" applyBorder="1" applyAlignment="1">
      <alignment horizontal="right" vertical="center" wrapText="1"/>
    </xf>
    <xf numFmtId="4" fontId="3" fillId="0" borderId="91" xfId="0" applyNumberFormat="1" applyFont="1" applyFill="1" applyBorder="1" applyAlignment="1">
      <alignment horizontal="right" vertical="center" wrapText="1"/>
    </xf>
    <xf numFmtId="4" fontId="3" fillId="0" borderId="63" xfId="0" applyNumberFormat="1" applyFont="1" applyFill="1" applyBorder="1" applyAlignment="1">
      <alignment horizontal="right" vertical="center" wrapText="1"/>
    </xf>
    <xf numFmtId="4" fontId="3" fillId="0" borderId="87" xfId="0" applyNumberFormat="1" applyFont="1" applyFill="1" applyBorder="1" applyAlignment="1">
      <alignment horizontal="right" vertical="center" wrapText="1"/>
    </xf>
    <xf numFmtId="4" fontId="3" fillId="0" borderId="86" xfId="0" applyNumberFormat="1" applyFont="1" applyFill="1" applyBorder="1" applyAlignment="1">
      <alignment horizontal="right" vertical="center" wrapText="1"/>
    </xf>
    <xf numFmtId="4" fontId="3" fillId="0" borderId="106" xfId="0" applyNumberFormat="1" applyFont="1" applyFill="1" applyBorder="1" applyAlignment="1">
      <alignment horizontal="right" vertical="center" wrapText="1"/>
    </xf>
    <xf numFmtId="4" fontId="3" fillId="0" borderId="49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10" fillId="0" borderId="42" xfId="0" applyNumberFormat="1" applyFont="1" applyFill="1" applyBorder="1" applyAlignment="1" applyProtection="1">
      <alignment vertical="center"/>
    </xf>
    <xf numFmtId="4" fontId="3" fillId="0" borderId="43" xfId="0" applyNumberFormat="1" applyFont="1" applyFill="1" applyBorder="1" applyAlignment="1" applyProtection="1">
      <alignment vertical="center"/>
      <protection locked="0"/>
    </xf>
    <xf numFmtId="4" fontId="7" fillId="0" borderId="43" xfId="0" applyNumberFormat="1" applyFont="1" applyBorder="1" applyAlignment="1" applyProtection="1">
      <alignment vertical="center"/>
      <protection locked="0"/>
    </xf>
    <xf numFmtId="4" fontId="3" fillId="0" borderId="45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/>
      <protection locked="0"/>
    </xf>
    <xf numFmtId="4" fontId="7" fillId="0" borderId="46" xfId="0" applyNumberFormat="1" applyFont="1" applyBorder="1" applyAlignment="1" applyProtection="1">
      <alignment vertical="center"/>
      <protection locked="0"/>
    </xf>
    <xf numFmtId="4" fontId="24" fillId="0" borderId="45" xfId="0" applyNumberFormat="1" applyFont="1" applyFill="1" applyBorder="1" applyAlignment="1" applyProtection="1">
      <alignment vertical="center"/>
      <protection locked="0"/>
    </xf>
    <xf numFmtId="4" fontId="24" fillId="0" borderId="49" xfId="0" applyNumberFormat="1" applyFont="1" applyFill="1" applyBorder="1" applyAlignment="1" applyProtection="1">
      <alignment vertical="center"/>
      <protection locked="0"/>
    </xf>
    <xf numFmtId="4" fontId="7" fillId="0" borderId="49" xfId="0" applyNumberFormat="1" applyFont="1" applyBorder="1" applyAlignment="1" applyProtection="1">
      <alignment vertical="center"/>
      <protection locked="0"/>
    </xf>
    <xf numFmtId="4" fontId="7" fillId="0" borderId="50" xfId="0" applyNumberFormat="1" applyFont="1" applyBorder="1" applyAlignment="1" applyProtection="1">
      <alignment vertical="center"/>
      <protection locked="0"/>
    </xf>
    <xf numFmtId="4" fontId="24" fillId="0" borderId="95" xfId="0" applyNumberFormat="1" applyFont="1" applyFill="1" applyBorder="1" applyAlignment="1" applyProtection="1">
      <alignment vertical="center"/>
      <protection locked="0"/>
    </xf>
    <xf numFmtId="4" fontId="24" fillId="0" borderId="102" xfId="0" applyNumberFormat="1" applyFont="1" applyFill="1" applyBorder="1" applyAlignment="1" applyProtection="1">
      <alignment vertical="center"/>
      <protection locked="0"/>
    </xf>
    <xf numFmtId="4" fontId="3" fillId="0" borderId="96" xfId="0" applyNumberFormat="1" applyFont="1" applyFill="1" applyBorder="1" applyAlignment="1" applyProtection="1">
      <alignment vertical="center"/>
      <protection locked="0"/>
    </xf>
    <xf numFmtId="4" fontId="3" fillId="0" borderId="95" xfId="0" applyNumberFormat="1" applyFont="1" applyFill="1" applyBorder="1" applyAlignment="1" applyProtection="1">
      <alignment vertical="center"/>
      <protection locked="0"/>
    </xf>
    <xf numFmtId="4" fontId="3" fillId="0" borderId="29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Border="1" applyAlignment="1" applyProtection="1">
      <alignment vertical="center"/>
      <protection locked="0"/>
    </xf>
    <xf numFmtId="4" fontId="25" fillId="0" borderId="82" xfId="0" applyNumberFormat="1" applyFont="1" applyFill="1" applyBorder="1" applyAlignment="1" applyProtection="1">
      <alignment vertical="center" wrapText="1"/>
      <protection locked="0"/>
    </xf>
    <xf numFmtId="0" fontId="8" fillId="0" borderId="76" xfId="0" applyFont="1" applyBorder="1"/>
    <xf numFmtId="0" fontId="8" fillId="0" borderId="49" xfId="0" applyFont="1" applyBorder="1"/>
    <xf numFmtId="4" fontId="10" fillId="0" borderId="0" xfId="0" applyNumberFormat="1" applyFont="1" applyAlignment="1">
      <alignment horizontal="left" vertical="center" wrapText="1"/>
    </xf>
    <xf numFmtId="4" fontId="10" fillId="2" borderId="42" xfId="0" applyNumberFormat="1" applyFont="1" applyFill="1" applyBorder="1" applyAlignment="1">
      <alignment horizontal="center" vertical="center"/>
    </xf>
    <xf numFmtId="4" fontId="7" fillId="0" borderId="52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/>
    </xf>
    <xf numFmtId="4" fontId="7" fillId="0" borderId="52" xfId="0" applyNumberFormat="1" applyFont="1" applyBorder="1" applyAlignment="1" applyProtection="1">
      <alignment vertical="center"/>
      <protection locked="0"/>
    </xf>
    <xf numFmtId="4" fontId="7" fillId="0" borderId="2" xfId="0" applyNumberFormat="1" applyFont="1" applyBorder="1" applyAlignment="1" applyProtection="1">
      <alignment vertical="center"/>
      <protection locked="0"/>
    </xf>
    <xf numFmtId="4" fontId="10" fillId="0" borderId="42" xfId="0" applyNumberFormat="1" applyFont="1" applyBorder="1" applyAlignment="1" applyProtection="1">
      <alignment vertical="center"/>
      <protection locked="0"/>
    </xf>
    <xf numFmtId="4" fontId="10" fillId="0" borderId="5" xfId="0" applyNumberFormat="1" applyFont="1" applyBorder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" fontId="10" fillId="0" borderId="31" xfId="0" applyNumberFormat="1" applyFont="1" applyBorder="1" applyAlignment="1" applyProtection="1">
      <alignment vertical="center"/>
      <protection locked="0"/>
    </xf>
    <xf numFmtId="4" fontId="10" fillId="0" borderId="30" xfId="0" applyNumberFormat="1" applyFont="1" applyBorder="1" applyAlignment="1" applyProtection="1">
      <alignment vertical="center"/>
      <protection locked="0"/>
    </xf>
    <xf numFmtId="4" fontId="7" fillId="0" borderId="63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19" fillId="0" borderId="45" xfId="0" applyNumberFormat="1" applyFont="1" applyBorder="1" applyAlignment="1" applyProtection="1">
      <alignment vertical="center"/>
      <protection locked="0"/>
    </xf>
    <xf numFmtId="4" fontId="19" fillId="0" borderId="46" xfId="0" applyNumberFormat="1" applyFont="1" applyBorder="1" applyAlignment="1" applyProtection="1">
      <alignment vertical="center"/>
      <protection locked="0"/>
    </xf>
    <xf numFmtId="4" fontId="19" fillId="0" borderId="0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Fill="1" applyBorder="1" applyAlignment="1" applyProtection="1">
      <alignment vertical="center"/>
    </xf>
    <xf numFmtId="4" fontId="7" fillId="0" borderId="46" xfId="0" applyNumberFormat="1" applyFont="1" applyFill="1" applyBorder="1" applyAlignment="1" applyProtection="1">
      <alignment vertical="center"/>
      <protection locked="0"/>
    </xf>
    <xf numFmtId="4" fontId="21" fillId="0" borderId="0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 wrapText="1"/>
      <protection locked="0"/>
    </xf>
    <xf numFmtId="4" fontId="7" fillId="0" borderId="86" xfId="0" applyNumberFormat="1" applyFont="1" applyBorder="1" applyAlignment="1" applyProtection="1">
      <alignment vertical="center"/>
      <protection locked="0"/>
    </xf>
    <xf numFmtId="4" fontId="7" fillId="0" borderId="88" xfId="0" applyNumberFormat="1" applyFont="1" applyBorder="1" applyAlignment="1" applyProtection="1">
      <alignment vertical="center"/>
      <protection locked="0"/>
    </xf>
    <xf numFmtId="4" fontId="7" fillId="0" borderId="42" xfId="0" applyNumberFormat="1" applyFont="1" applyBorder="1" applyAlignment="1" applyProtection="1">
      <alignment vertical="center"/>
      <protection locked="0"/>
    </xf>
    <xf numFmtId="4" fontId="7" fillId="0" borderId="44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4" fontId="7" fillId="0" borderId="42" xfId="0" applyNumberFormat="1" applyFont="1" applyFill="1" applyBorder="1" applyAlignment="1" applyProtection="1">
      <alignment vertical="center"/>
    </xf>
    <xf numFmtId="4" fontId="7" fillId="0" borderId="43" xfId="0" applyNumberFormat="1" applyFont="1" applyFill="1" applyBorder="1" applyAlignment="1" applyProtection="1">
      <alignment vertical="center"/>
    </xf>
    <xf numFmtId="4" fontId="10" fillId="0" borderId="45" xfId="0" applyNumberFormat="1" applyFont="1" applyFill="1" applyBorder="1" applyAlignment="1" applyProtection="1">
      <alignment vertical="center"/>
    </xf>
    <xf numFmtId="4" fontId="28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4" fontId="7" fillId="0" borderId="0" xfId="0" applyNumberFormat="1" applyFont="1" applyFill="1" applyAlignment="1">
      <alignment vertical="center"/>
    </xf>
    <xf numFmtId="4" fontId="10" fillId="0" borderId="43" xfId="0" applyNumberFormat="1" applyFont="1" applyFill="1" applyBorder="1" applyAlignment="1" applyProtection="1">
      <alignment vertical="center"/>
    </xf>
    <xf numFmtId="4" fontId="10" fillId="0" borderId="44" xfId="0" applyNumberFormat="1" applyFont="1" applyFill="1" applyBorder="1" applyAlignment="1" applyProtection="1">
      <alignment vertical="center"/>
    </xf>
    <xf numFmtId="0" fontId="7" fillId="0" borderId="0" xfId="0" applyNumberFormat="1" applyFont="1" applyAlignment="1">
      <alignment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6" borderId="42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7" fillId="0" borderId="95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7" fillId="0" borderId="105" xfId="0" applyNumberFormat="1" applyFont="1" applyFill="1" applyBorder="1" applyAlignment="1" applyProtection="1">
      <alignment vertical="center"/>
      <protection locked="0"/>
    </xf>
    <xf numFmtId="4" fontId="7" fillId="0" borderId="86" xfId="0" applyNumberFormat="1" applyFont="1" applyFill="1" applyBorder="1" applyAlignment="1" applyProtection="1">
      <alignment vertical="center"/>
      <protection locked="0"/>
    </xf>
    <xf numFmtId="4" fontId="7" fillId="0" borderId="87" xfId="0" applyNumberFormat="1" applyFont="1" applyFill="1" applyBorder="1" applyAlignment="1" applyProtection="1">
      <alignment vertical="center"/>
      <protection locked="0"/>
    </xf>
    <xf numFmtId="4" fontId="7" fillId="0" borderId="74" xfId="0" applyNumberFormat="1" applyFont="1" applyBorder="1" applyAlignment="1">
      <alignment vertical="center" wrapText="1"/>
    </xf>
    <xf numFmtId="4" fontId="7" fillId="0" borderId="72" xfId="0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4" fontId="10" fillId="0" borderId="96" xfId="0" applyNumberFormat="1" applyFont="1" applyFill="1" applyBorder="1" applyAlignment="1">
      <alignment horizontal="right" vertical="center"/>
    </xf>
    <xf numFmtId="4" fontId="10" fillId="0" borderId="91" xfId="0" applyNumberFormat="1" applyFont="1" applyFill="1" applyBorder="1" applyAlignment="1" applyProtection="1">
      <alignment vertical="center"/>
      <protection locked="0"/>
    </xf>
    <xf numFmtId="4" fontId="10" fillId="0" borderId="95" xfId="0" applyNumberFormat="1" applyFont="1" applyBorder="1" applyAlignment="1">
      <alignment horizontal="right" vertical="center"/>
    </xf>
    <xf numFmtId="4" fontId="10" fillId="0" borderId="102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vertical="center"/>
    </xf>
    <xf numFmtId="4" fontId="7" fillId="0" borderId="10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29" fillId="0" borderId="0" xfId="3" applyFont="1"/>
    <xf numFmtId="0" fontId="5" fillId="0" borderId="0" xfId="3"/>
    <xf numFmtId="0" fontId="5" fillId="7" borderId="0" xfId="3" applyFill="1"/>
    <xf numFmtId="0" fontId="30" fillId="7" borderId="0" xfId="3" applyFont="1" applyFill="1"/>
    <xf numFmtId="0" fontId="31" fillId="0" borderId="6" xfId="3" applyFont="1" applyBorder="1" applyProtection="1">
      <protection locked="0" hidden="1"/>
    </xf>
    <xf numFmtId="0" fontId="5" fillId="0" borderId="27" xfId="3" applyFont="1" applyBorder="1" applyProtection="1">
      <protection locked="0" hidden="1"/>
    </xf>
    <xf numFmtId="0" fontId="31" fillId="7" borderId="6" xfId="3" applyFont="1" applyFill="1" applyBorder="1" applyProtection="1">
      <protection locked="0" hidden="1"/>
    </xf>
    <xf numFmtId="0" fontId="5" fillId="7" borderId="27" xfId="3" applyFont="1" applyFill="1" applyBorder="1" applyProtection="1">
      <protection locked="0" hidden="1"/>
    </xf>
    <xf numFmtId="0" fontId="31" fillId="0" borderId="29" xfId="3" applyFont="1" applyBorder="1" applyProtection="1">
      <protection locked="0" hidden="1"/>
    </xf>
    <xf numFmtId="0" fontId="5" fillId="0" borderId="30" xfId="3" applyFont="1" applyBorder="1" applyProtection="1">
      <protection locked="0" hidden="1"/>
    </xf>
    <xf numFmtId="0" fontId="30" fillId="7" borderId="29" xfId="3" applyFont="1" applyFill="1" applyBorder="1" applyAlignment="1" applyProtection="1">
      <alignment horizontal="left"/>
      <protection locked="0" hidden="1"/>
    </xf>
    <xf numFmtId="0" fontId="30" fillId="7" borderId="30" xfId="3" applyFont="1" applyFill="1" applyBorder="1" applyProtection="1">
      <protection locked="0" hidden="1"/>
    </xf>
    <xf numFmtId="0" fontId="30" fillId="0" borderId="29" xfId="3" applyFont="1" applyBorder="1" applyProtection="1">
      <protection locked="0" hidden="1"/>
    </xf>
    <xf numFmtId="0" fontId="30" fillId="0" borderId="30" xfId="3" applyFont="1" applyBorder="1" applyProtection="1">
      <protection locked="0" hidden="1"/>
    </xf>
    <xf numFmtId="0" fontId="33" fillId="0" borderId="29" xfId="3" applyFont="1" applyBorder="1" applyProtection="1">
      <protection locked="0" hidden="1"/>
    </xf>
    <xf numFmtId="0" fontId="33" fillId="0" borderId="30" xfId="3" applyFont="1" applyBorder="1" applyProtection="1">
      <protection locked="0" hidden="1"/>
    </xf>
    <xf numFmtId="0" fontId="35" fillId="7" borderId="96" xfId="3" applyFont="1" applyFill="1" applyBorder="1" applyProtection="1">
      <protection locked="0" hidden="1"/>
    </xf>
    <xf numFmtId="0" fontId="35" fillId="7" borderId="67" xfId="3" applyFont="1" applyFill="1" applyBorder="1" applyProtection="1">
      <protection locked="0" hidden="1"/>
    </xf>
    <xf numFmtId="0" fontId="30" fillId="0" borderId="96" xfId="3" applyFont="1" applyBorder="1"/>
    <xf numFmtId="0" fontId="33" fillId="0" borderId="67" xfId="3" applyFont="1" applyBorder="1" applyProtection="1">
      <protection locked="0" hidden="1"/>
    </xf>
    <xf numFmtId="0" fontId="31" fillId="7" borderId="29" xfId="3" applyFont="1" applyFill="1" applyBorder="1" applyProtection="1">
      <protection locked="0" hidden="1"/>
    </xf>
    <xf numFmtId="0" fontId="35" fillId="7" borderId="30" xfId="3" applyFont="1" applyFill="1" applyBorder="1" applyProtection="1">
      <protection locked="0" hidden="1"/>
    </xf>
    <xf numFmtId="0" fontId="5" fillId="7" borderId="0" xfId="3" applyFont="1" applyFill="1" applyBorder="1" applyProtection="1">
      <protection locked="0" hidden="1"/>
    </xf>
    <xf numFmtId="0" fontId="5" fillId="7" borderId="29" xfId="3" applyFont="1" applyFill="1" applyBorder="1" applyProtection="1">
      <protection locked="0" hidden="1"/>
    </xf>
    <xf numFmtId="0" fontId="5" fillId="7" borderId="30" xfId="3" applyFont="1" applyFill="1" applyBorder="1" applyProtection="1">
      <protection locked="0" hidden="1"/>
    </xf>
    <xf numFmtId="49" fontId="29" fillId="0" borderId="94" xfId="3" applyNumberFormat="1" applyFont="1" applyBorder="1" applyAlignment="1" applyProtection="1">
      <alignment horizontal="center"/>
      <protection locked="0" hidden="1"/>
    </xf>
    <xf numFmtId="0" fontId="5" fillId="0" borderId="2" xfId="3" applyFont="1" applyBorder="1" applyProtection="1">
      <protection locked="0" hidden="1"/>
    </xf>
    <xf numFmtId="0" fontId="5" fillId="7" borderId="94" xfId="3" applyFont="1" applyFill="1" applyBorder="1" applyProtection="1">
      <protection locked="0" hidden="1"/>
    </xf>
    <xf numFmtId="0" fontId="5" fillId="7" borderId="2" xfId="3" applyFont="1" applyFill="1" applyBorder="1" applyProtection="1">
      <protection locked="0" hidden="1"/>
    </xf>
    <xf numFmtId="0" fontId="5" fillId="0" borderId="29" xfId="3" applyFont="1" applyBorder="1" applyProtection="1">
      <protection locked="0" hidden="1"/>
    </xf>
    <xf numFmtId="0" fontId="5" fillId="0" borderId="0" xfId="3" applyFont="1" applyBorder="1" applyProtection="1">
      <protection locked="0" hidden="1"/>
    </xf>
    <xf numFmtId="0" fontId="33" fillId="0" borderId="3" xfId="3" applyFont="1" applyBorder="1" applyAlignment="1" applyProtection="1">
      <alignment horizontal="center" vertical="center" wrapText="1"/>
      <protection locked="0" hidden="1"/>
    </xf>
    <xf numFmtId="0" fontId="33" fillId="0" borderId="42" xfId="3" applyFont="1" applyBorder="1" applyAlignment="1" applyProtection="1">
      <alignment horizontal="center" vertical="top" wrapText="1"/>
      <protection locked="0" hidden="1"/>
    </xf>
    <xf numFmtId="0" fontId="33" fillId="7" borderId="42" xfId="3" applyFont="1" applyFill="1" applyBorder="1" applyAlignment="1" applyProtection="1">
      <alignment horizontal="center" vertical="top" wrapText="1"/>
      <protection locked="0" hidden="1"/>
    </xf>
    <xf numFmtId="0" fontId="33" fillId="7" borderId="42" xfId="3" applyFont="1" applyFill="1" applyBorder="1" applyAlignment="1" applyProtection="1">
      <alignment horizontal="center" vertical="center" wrapText="1"/>
      <protection locked="0" hidden="1"/>
    </xf>
    <xf numFmtId="0" fontId="33" fillId="7" borderId="5" xfId="3" applyFont="1" applyFill="1" applyBorder="1" applyAlignment="1" applyProtection="1">
      <alignment horizontal="center" vertical="top" wrapText="1"/>
      <protection locked="0" hidden="1"/>
    </xf>
    <xf numFmtId="0" fontId="5" fillId="0" borderId="0" xfId="3" applyAlignment="1">
      <alignment wrapText="1"/>
    </xf>
    <xf numFmtId="0" fontId="33" fillId="0" borderId="96" xfId="3" applyFont="1" applyBorder="1" applyAlignment="1" applyProtection="1">
      <alignment wrapText="1"/>
      <protection locked="0" hidden="1"/>
    </xf>
    <xf numFmtId="4" fontId="33" fillId="7" borderId="63" xfId="3" applyNumberFormat="1" applyFont="1" applyFill="1" applyBorder="1" applyAlignment="1" applyProtection="1">
      <alignment vertical="center" wrapText="1"/>
      <protection locked="0" hidden="1"/>
    </xf>
    <xf numFmtId="0" fontId="33" fillId="7" borderId="43" xfId="3" applyFont="1" applyFill="1" applyBorder="1" applyAlignment="1" applyProtection="1">
      <alignment wrapText="1"/>
      <protection locked="0" hidden="1"/>
    </xf>
    <xf numFmtId="4" fontId="33" fillId="7" borderId="44" xfId="3" applyNumberFormat="1" applyFont="1" applyFill="1" applyBorder="1" applyAlignment="1" applyProtection="1">
      <alignment vertical="center" wrapText="1"/>
      <protection locked="0" hidden="1"/>
    </xf>
    <xf numFmtId="0" fontId="33" fillId="0" borderId="105" xfId="3" applyFont="1" applyBorder="1" applyAlignment="1" applyProtection="1">
      <alignment wrapText="1"/>
      <protection locked="0" hidden="1"/>
    </xf>
    <xf numFmtId="4" fontId="30" fillId="0" borderId="86" xfId="3" applyNumberFormat="1" applyFont="1" applyFill="1" applyBorder="1" applyAlignment="1" applyProtection="1">
      <alignment vertical="center" wrapText="1"/>
      <protection locked="0" hidden="1"/>
    </xf>
    <xf numFmtId="0" fontId="33" fillId="0" borderId="86" xfId="3" applyFont="1" applyFill="1" applyBorder="1" applyAlignment="1" applyProtection="1">
      <alignment wrapText="1"/>
      <protection locked="0" hidden="1"/>
    </xf>
    <xf numFmtId="4" fontId="33" fillId="0" borderId="88" xfId="3" applyNumberFormat="1" applyFont="1" applyFill="1" applyBorder="1" applyAlignment="1" applyProtection="1">
      <alignment vertical="center" wrapText="1"/>
      <protection locked="0" hidden="1"/>
    </xf>
    <xf numFmtId="0" fontId="5" fillId="5" borderId="0" xfId="3" applyFill="1" applyAlignment="1">
      <alignment wrapText="1"/>
    </xf>
    <xf numFmtId="0" fontId="33" fillId="0" borderId="95" xfId="3" applyFont="1" applyBorder="1" applyAlignment="1" applyProtection="1">
      <alignment wrapText="1"/>
      <protection locked="0" hidden="1"/>
    </xf>
    <xf numFmtId="4" fontId="33" fillId="0" borderId="45" xfId="3" applyNumberFormat="1" applyFont="1" applyFill="1" applyBorder="1" applyAlignment="1" applyProtection="1">
      <alignment vertical="center" wrapText="1"/>
      <protection locked="0" hidden="1"/>
    </xf>
    <xf numFmtId="0" fontId="33" fillId="0" borderId="45" xfId="3" applyFont="1" applyFill="1" applyBorder="1" applyAlignment="1" applyProtection="1">
      <alignment wrapText="1"/>
      <protection locked="0" hidden="1"/>
    </xf>
    <xf numFmtId="4" fontId="36" fillId="0" borderId="63" xfId="3" applyNumberFormat="1" applyFont="1" applyFill="1" applyBorder="1" applyAlignment="1" applyProtection="1">
      <alignment vertical="center" wrapText="1"/>
      <protection locked="0" hidden="1"/>
    </xf>
    <xf numFmtId="0" fontId="35" fillId="0" borderId="63" xfId="3" applyFont="1" applyFill="1" applyBorder="1" applyAlignment="1" applyProtection="1">
      <alignment wrapText="1"/>
      <protection locked="0" hidden="1"/>
    </xf>
    <xf numFmtId="4" fontId="1" fillId="0" borderId="88" xfId="3" applyNumberFormat="1" applyFont="1" applyFill="1" applyBorder="1" applyAlignment="1" applyProtection="1">
      <alignment vertical="center" wrapText="1"/>
      <protection locked="0" hidden="1"/>
    </xf>
    <xf numFmtId="0" fontId="35" fillId="0" borderId="95" xfId="3" applyFont="1" applyBorder="1" applyAlignment="1" applyProtection="1">
      <alignment wrapText="1"/>
      <protection locked="0" hidden="1"/>
    </xf>
    <xf numFmtId="4" fontId="5" fillId="0" borderId="86" xfId="3" applyNumberFormat="1" applyFont="1" applyFill="1" applyBorder="1" applyAlignment="1" applyProtection="1">
      <alignment vertical="center" wrapText="1"/>
      <protection locked="0" hidden="1"/>
    </xf>
    <xf numFmtId="0" fontId="35" fillId="0" borderId="45" xfId="3" applyFont="1" applyFill="1" applyBorder="1" applyAlignment="1" applyProtection="1">
      <alignment wrapText="1"/>
      <protection locked="0" hidden="1"/>
    </xf>
    <xf numFmtId="0" fontId="35" fillId="0" borderId="105" xfId="3" applyFont="1" applyBorder="1" applyAlignment="1" applyProtection="1">
      <alignment wrapText="1"/>
      <protection locked="0" hidden="1"/>
    </xf>
    <xf numFmtId="0" fontId="33" fillId="0" borderId="86" xfId="3" applyFont="1" applyFill="1" applyBorder="1" applyAlignment="1" applyProtection="1">
      <alignment vertical="center" wrapText="1"/>
      <protection locked="0" hidden="1"/>
    </xf>
    <xf numFmtId="0" fontId="5" fillId="0" borderId="95" xfId="3" applyBorder="1" applyAlignment="1" applyProtection="1">
      <alignment wrapText="1"/>
      <protection locked="0" hidden="1"/>
    </xf>
    <xf numFmtId="4" fontId="33" fillId="0" borderId="86" xfId="3" applyNumberFormat="1" applyFont="1" applyFill="1" applyBorder="1" applyAlignment="1" applyProtection="1">
      <alignment vertical="center" wrapText="1"/>
      <protection locked="0" hidden="1"/>
    </xf>
    <xf numFmtId="0" fontId="5" fillId="0" borderId="86" xfId="3" applyFill="1" applyBorder="1" applyAlignment="1" applyProtection="1">
      <alignment wrapText="1"/>
      <protection locked="0" hidden="1"/>
    </xf>
    <xf numFmtId="0" fontId="5" fillId="0" borderId="105" xfId="3" applyBorder="1" applyAlignment="1" applyProtection="1">
      <alignment wrapText="1"/>
      <protection locked="0" hidden="1"/>
    </xf>
    <xf numFmtId="0" fontId="5" fillId="0" borderId="45" xfId="3" applyFill="1" applyBorder="1" applyAlignment="1" applyProtection="1">
      <alignment wrapText="1"/>
      <protection locked="0" hidden="1"/>
    </xf>
    <xf numFmtId="0" fontId="37" fillId="0" borderId="31" xfId="3" applyFont="1" applyFill="1" applyBorder="1" applyAlignment="1">
      <alignment wrapText="1"/>
    </xf>
    <xf numFmtId="0" fontId="37" fillId="0" borderId="86" xfId="3" applyFont="1" applyFill="1" applyBorder="1" applyAlignment="1">
      <alignment wrapText="1"/>
    </xf>
    <xf numFmtId="0" fontId="30" fillId="0" borderId="105" xfId="3" applyFont="1" applyBorder="1" applyAlignment="1" applyProtection="1">
      <alignment wrapText="1"/>
      <protection locked="0" hidden="1"/>
    </xf>
    <xf numFmtId="0" fontId="37" fillId="0" borderId="45" xfId="3" applyFont="1" applyFill="1" applyBorder="1" applyAlignment="1">
      <alignment wrapText="1"/>
    </xf>
    <xf numFmtId="0" fontId="38" fillId="0" borderId="29" xfId="3" applyFont="1" applyBorder="1" applyAlignment="1">
      <alignment horizontal="left" wrapText="1"/>
    </xf>
    <xf numFmtId="4" fontId="33" fillId="0" borderId="31" xfId="3" applyNumberFormat="1" applyFont="1" applyFill="1" applyBorder="1" applyAlignment="1">
      <alignment vertical="center" wrapText="1"/>
    </xf>
    <xf numFmtId="0" fontId="38" fillId="0" borderId="105" xfId="3" applyFont="1" applyBorder="1" applyAlignment="1">
      <alignment horizontal="left" wrapText="1"/>
    </xf>
    <xf numFmtId="4" fontId="33" fillId="0" borderId="86" xfId="3" applyNumberFormat="1" applyFont="1" applyFill="1" applyBorder="1" applyAlignment="1">
      <alignment vertical="center" wrapText="1"/>
    </xf>
    <xf numFmtId="0" fontId="39" fillId="0" borderId="86" xfId="3" applyFont="1" applyFill="1" applyBorder="1" applyAlignment="1">
      <alignment wrapText="1"/>
    </xf>
    <xf numFmtId="4" fontId="1" fillId="0" borderId="86" xfId="3" applyNumberFormat="1" applyFont="1" applyFill="1" applyBorder="1" applyAlignment="1">
      <alignment vertical="center" wrapText="1"/>
    </xf>
    <xf numFmtId="0" fontId="37" fillId="0" borderId="105" xfId="3" applyFont="1" applyBorder="1" applyAlignment="1">
      <alignment horizontal="left" wrapText="1"/>
    </xf>
    <xf numFmtId="0" fontId="37" fillId="0" borderId="95" xfId="3" applyFont="1" applyBorder="1" applyAlignment="1">
      <alignment horizontal="left" wrapText="1"/>
    </xf>
    <xf numFmtId="0" fontId="37" fillId="0" borderId="29" xfId="3" applyFont="1" applyBorder="1" applyAlignment="1">
      <alignment wrapText="1"/>
    </xf>
    <xf numFmtId="0" fontId="40" fillId="0" borderId="86" xfId="3" applyFont="1" applyFill="1" applyBorder="1" applyAlignment="1">
      <alignment wrapText="1"/>
    </xf>
    <xf numFmtId="0" fontId="37" fillId="0" borderId="105" xfId="3" applyFont="1" applyBorder="1" applyAlignment="1">
      <alignment wrapText="1"/>
    </xf>
    <xf numFmtId="0" fontId="38" fillId="0" borderId="86" xfId="3" applyFont="1" applyFill="1" applyBorder="1" applyAlignment="1">
      <alignment wrapText="1"/>
    </xf>
    <xf numFmtId="4" fontId="33" fillId="0" borderId="88" xfId="3" applyNumberFormat="1" applyFont="1" applyFill="1" applyBorder="1" applyAlignment="1">
      <alignment vertical="center" wrapText="1"/>
    </xf>
    <xf numFmtId="0" fontId="38" fillId="0" borderId="105" xfId="3" applyFont="1" applyBorder="1" applyAlignment="1">
      <alignment wrapText="1"/>
    </xf>
    <xf numFmtId="4" fontId="33" fillId="0" borderId="46" xfId="3" applyNumberFormat="1" applyFont="1" applyFill="1" applyBorder="1" applyAlignment="1" applyProtection="1">
      <alignment vertical="center" wrapText="1"/>
      <protection locked="0" hidden="1"/>
    </xf>
    <xf numFmtId="0" fontId="5" fillId="0" borderId="45" xfId="3" applyFill="1" applyBorder="1" applyAlignment="1">
      <alignment wrapText="1"/>
    </xf>
    <xf numFmtId="0" fontId="5" fillId="0" borderId="46" xfId="3" applyFill="1" applyBorder="1" applyAlignment="1">
      <alignment wrapText="1"/>
    </xf>
    <xf numFmtId="0" fontId="38" fillId="0" borderId="95" xfId="3" applyFont="1" applyBorder="1" applyAlignment="1">
      <alignment wrapText="1"/>
    </xf>
    <xf numFmtId="4" fontId="33" fillId="0" borderId="45" xfId="3" applyNumberFormat="1" applyFont="1" applyFill="1" applyBorder="1" applyAlignment="1">
      <alignment wrapText="1"/>
    </xf>
    <xf numFmtId="0" fontId="38" fillId="0" borderId="45" xfId="3" applyFont="1" applyFill="1" applyBorder="1" applyAlignment="1">
      <alignment wrapText="1"/>
    </xf>
    <xf numFmtId="4" fontId="35" fillId="0" borderId="46" xfId="3" applyNumberFormat="1" applyFont="1" applyFill="1" applyBorder="1" applyAlignment="1">
      <alignment vertical="center" wrapText="1"/>
    </xf>
    <xf numFmtId="4" fontId="35" fillId="0" borderId="86" xfId="3" applyNumberFormat="1" applyFont="1" applyFill="1" applyBorder="1" applyAlignment="1">
      <alignment vertical="center" wrapText="1"/>
    </xf>
    <xf numFmtId="0" fontId="30" fillId="0" borderId="0" xfId="3" applyFont="1" applyAlignment="1">
      <alignment wrapText="1"/>
    </xf>
    <xf numFmtId="4" fontId="35" fillId="0" borderId="88" xfId="3" applyNumberFormat="1" applyFont="1" applyFill="1" applyBorder="1" applyAlignment="1">
      <alignment vertical="center" wrapText="1"/>
    </xf>
    <xf numFmtId="0" fontId="37" fillId="0" borderId="49" xfId="3" applyFont="1" applyFill="1" applyBorder="1" applyAlignment="1">
      <alignment wrapText="1"/>
    </xf>
    <xf numFmtId="4" fontId="35" fillId="0" borderId="50" xfId="3" applyNumberFormat="1" applyFont="1" applyFill="1" applyBorder="1" applyAlignment="1">
      <alignment vertical="center" wrapText="1"/>
    </xf>
    <xf numFmtId="0" fontId="33" fillId="0" borderId="3" xfId="3" applyFont="1" applyBorder="1" applyAlignment="1">
      <alignment vertical="center" wrapText="1"/>
    </xf>
    <xf numFmtId="4" fontId="33" fillId="7" borderId="42" xfId="3" applyNumberFormat="1" applyFont="1" applyFill="1" applyBorder="1" applyAlignment="1">
      <alignment vertical="center" wrapText="1"/>
    </xf>
    <xf numFmtId="0" fontId="33" fillId="7" borderId="42" xfId="3" applyFont="1" applyFill="1" applyBorder="1" applyAlignment="1">
      <alignment vertical="center" wrapText="1"/>
    </xf>
    <xf numFmtId="4" fontId="33" fillId="7" borderId="5" xfId="3" applyNumberFormat="1" applyFont="1" applyFill="1" applyBorder="1" applyAlignment="1">
      <alignment vertical="center" wrapText="1"/>
    </xf>
    <xf numFmtId="4" fontId="5" fillId="0" borderId="0" xfId="3" applyNumberFormat="1" applyAlignment="1">
      <alignment wrapText="1"/>
    </xf>
    <xf numFmtId="0" fontId="35" fillId="0" borderId="0" xfId="3" applyFont="1" applyFill="1"/>
    <xf numFmtId="0" fontId="30" fillId="0" borderId="0" xfId="3" applyFont="1" applyBorder="1"/>
    <xf numFmtId="0" fontId="30" fillId="0" borderId="0" xfId="3" applyFont="1"/>
    <xf numFmtId="0" fontId="35" fillId="0" borderId="91" xfId="3" applyFont="1" applyFill="1" applyBorder="1"/>
    <xf numFmtId="0" fontId="35" fillId="0" borderId="0" xfId="3" applyFont="1" applyFill="1" applyBorder="1" applyProtection="1">
      <protection locked="0"/>
    </xf>
    <xf numFmtId="14" fontId="35" fillId="0" borderId="91" xfId="3" applyNumberFormat="1" applyFont="1" applyFill="1" applyBorder="1" applyAlignment="1" applyProtection="1">
      <alignment horizontal="center"/>
      <protection locked="0"/>
    </xf>
    <xf numFmtId="0" fontId="35" fillId="0" borderId="0" xfId="3" applyFont="1" applyFill="1" applyBorder="1"/>
    <xf numFmtId="0" fontId="33" fillId="0" borderId="0" xfId="3" applyFont="1" applyFill="1"/>
    <xf numFmtId="0" fontId="33" fillId="0" borderId="0" xfId="3" applyFont="1" applyFill="1" applyBorder="1" applyProtection="1">
      <protection locked="0"/>
    </xf>
    <xf numFmtId="0" fontId="1" fillId="0" borderId="0" xfId="0" applyFont="1"/>
    <xf numFmtId="0" fontId="5" fillId="0" borderId="0" xfId="3" applyFill="1"/>
    <xf numFmtId="0" fontId="5" fillId="0" borderId="0" xfId="3" applyBorder="1"/>
    <xf numFmtId="0" fontId="33" fillId="0" borderId="0" xfId="3" applyFont="1" applyFill="1" applyBorder="1"/>
    <xf numFmtId="0" fontId="33" fillId="0" borderId="0" xfId="3" applyFont="1" applyFill="1" applyBorder="1" applyAlignment="1">
      <alignment horizontal="right"/>
    </xf>
    <xf numFmtId="0" fontId="5" fillId="0" borderId="0" xfId="3" applyFill="1" applyBorder="1"/>
    <xf numFmtId="0" fontId="5" fillId="7" borderId="0" xfId="3" applyFill="1" applyBorder="1"/>
    <xf numFmtId="4" fontId="5" fillId="0" borderId="0" xfId="3" applyNumberFormat="1"/>
    <xf numFmtId="0" fontId="0" fillId="0" borderId="0" xfId="0" applyFill="1"/>
    <xf numFmtId="4" fontId="0" fillId="0" borderId="0" xfId="0" applyNumberFormat="1" applyFill="1"/>
    <xf numFmtId="0" fontId="0" fillId="0" borderId="93" xfId="0" applyFill="1" applyBorder="1"/>
    <xf numFmtId="0" fontId="0" fillId="0" borderId="113" xfId="0" applyFill="1" applyBorder="1"/>
    <xf numFmtId="0" fontId="0" fillId="0" borderId="28" xfId="0" applyFill="1" applyBorder="1"/>
    <xf numFmtId="0" fontId="36" fillId="0" borderId="29" xfId="0" applyFont="1" applyFill="1" applyBorder="1"/>
    <xf numFmtId="0" fontId="0" fillId="0" borderId="0" xfId="0" applyFill="1" applyBorder="1"/>
    <xf numFmtId="0" fontId="0" fillId="0" borderId="30" xfId="0" applyFill="1" applyBorder="1"/>
    <xf numFmtId="0" fontId="0" fillId="0" borderId="31" xfId="0" applyFill="1" applyBorder="1"/>
    <xf numFmtId="0" fontId="1" fillId="0" borderId="29" xfId="0" applyFont="1" applyFill="1" applyBorder="1"/>
    <xf numFmtId="0" fontId="36" fillId="0" borderId="31" xfId="0" applyFont="1" applyBorder="1"/>
    <xf numFmtId="0" fontId="0" fillId="0" borderId="29" xfId="0" applyFill="1" applyBorder="1"/>
    <xf numFmtId="0" fontId="0" fillId="0" borderId="96" xfId="0" applyFill="1" applyBorder="1"/>
    <xf numFmtId="0" fontId="0" fillId="0" borderId="91" xfId="0" applyFill="1" applyBorder="1"/>
    <xf numFmtId="0" fontId="0" fillId="0" borderId="67" xfId="0" applyFill="1" applyBorder="1"/>
    <xf numFmtId="0" fontId="0" fillId="0" borderId="105" xfId="0" applyFill="1" applyBorder="1"/>
    <xf numFmtId="0" fontId="0" fillId="0" borderId="87" xfId="0" applyFill="1" applyBorder="1"/>
    <xf numFmtId="0" fontId="0" fillId="0" borderId="88" xfId="0" applyFill="1" applyBorder="1"/>
    <xf numFmtId="0" fontId="0" fillId="0" borderId="114" xfId="0" applyFill="1" applyBorder="1"/>
    <xf numFmtId="49" fontId="36" fillId="0" borderId="29" xfId="0" applyNumberFormat="1" applyFont="1" applyFill="1" applyBorder="1"/>
    <xf numFmtId="0" fontId="0" fillId="0" borderId="9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71" xfId="0" applyFill="1" applyBorder="1"/>
    <xf numFmtId="0" fontId="39" fillId="0" borderId="52" xfId="0" applyFont="1" applyFill="1" applyBorder="1" applyAlignment="1">
      <alignment horizontal="center" wrapText="1"/>
    </xf>
    <xf numFmtId="0" fontId="0" fillId="0" borderId="115" xfId="0" applyFill="1" applyBorder="1"/>
    <xf numFmtId="0" fontId="0" fillId="0" borderId="52" xfId="0" applyFill="1" applyBorder="1"/>
    <xf numFmtId="0" fontId="0" fillId="0" borderId="9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52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66" xfId="0" applyFill="1" applyBorder="1"/>
    <xf numFmtId="0" fontId="0" fillId="0" borderId="12" xfId="0" applyFill="1" applyBorder="1"/>
    <xf numFmtId="0" fontId="0" fillId="0" borderId="116" xfId="0" applyFill="1" applyBorder="1" applyAlignment="1">
      <alignment horizontal="right"/>
    </xf>
    <xf numFmtId="0" fontId="0" fillId="0" borderId="116" xfId="0" applyFill="1" applyBorder="1"/>
    <xf numFmtId="0" fontId="36" fillId="0" borderId="61" xfId="0" applyFont="1" applyFill="1" applyBorder="1"/>
    <xf numFmtId="0" fontId="36" fillId="0" borderId="62" xfId="0" applyFont="1" applyFill="1" applyBorder="1"/>
    <xf numFmtId="0" fontId="36" fillId="0" borderId="44" xfId="0" applyFont="1" applyFill="1" applyBorder="1"/>
    <xf numFmtId="0" fontId="36" fillId="0" borderId="93" xfId="0" applyFont="1" applyFill="1" applyBorder="1"/>
    <xf numFmtId="4" fontId="36" fillId="0" borderId="101" xfId="0" applyNumberFormat="1" applyFont="1" applyFill="1" applyBorder="1" applyAlignment="1">
      <alignment horizontal="right"/>
    </xf>
    <xf numFmtId="0" fontId="36" fillId="0" borderId="0" xfId="0" applyFont="1" applyFill="1"/>
    <xf numFmtId="4" fontId="36" fillId="0" borderId="0" xfId="0" applyNumberFormat="1" applyFont="1" applyFill="1"/>
    <xf numFmtId="0" fontId="1" fillId="0" borderId="96" xfId="0" applyFont="1" applyFill="1" applyBorder="1"/>
    <xf numFmtId="0" fontId="1" fillId="0" borderId="91" xfId="0" applyFont="1" applyFill="1" applyBorder="1"/>
    <xf numFmtId="0" fontId="1" fillId="0" borderId="67" xfId="0" applyFont="1" applyFill="1" applyBorder="1"/>
    <xf numFmtId="0" fontId="1" fillId="0" borderId="0" xfId="0" applyFont="1" applyFill="1" applyBorder="1"/>
    <xf numFmtId="4" fontId="1" fillId="0" borderId="99" xfId="0" applyNumberFormat="1" applyFont="1" applyFill="1" applyBorder="1" applyAlignment="1">
      <alignment horizontal="right"/>
    </xf>
    <xf numFmtId="4" fontId="1" fillId="0" borderId="12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/>
    <xf numFmtId="0" fontId="0" fillId="0" borderId="96" xfId="0" applyFill="1" applyBorder="1" applyAlignment="1">
      <alignment vertical="top"/>
    </xf>
    <xf numFmtId="4" fontId="0" fillId="0" borderId="99" xfId="0" applyNumberFormat="1" applyFill="1" applyBorder="1" applyAlignment="1">
      <alignment horizontal="right"/>
    </xf>
    <xf numFmtId="4" fontId="0" fillId="0" borderId="12" xfId="0" applyNumberFormat="1" applyFill="1" applyBorder="1"/>
    <xf numFmtId="0" fontId="0" fillId="5" borderId="91" xfId="0" applyFill="1" applyBorder="1"/>
    <xf numFmtId="0" fontId="0" fillId="5" borderId="67" xfId="0" applyFill="1" applyBorder="1"/>
    <xf numFmtId="0" fontId="0" fillId="5" borderId="0" xfId="0" applyFill="1" applyBorder="1"/>
    <xf numFmtId="4" fontId="0" fillId="5" borderId="99" xfId="0" applyNumberFormat="1" applyFill="1" applyBorder="1" applyAlignment="1">
      <alignment horizontal="right"/>
    </xf>
    <xf numFmtId="4" fontId="0" fillId="5" borderId="12" xfId="0" applyNumberFormat="1" applyFill="1" applyBorder="1"/>
    <xf numFmtId="0" fontId="36" fillId="0" borderId="95" xfId="0" applyFont="1" applyFill="1" applyBorder="1" applyAlignment="1">
      <alignment wrapText="1"/>
    </xf>
    <xf numFmtId="0" fontId="36" fillId="5" borderId="0" xfId="0" applyFont="1" applyFill="1" applyBorder="1"/>
    <xf numFmtId="4" fontId="36" fillId="5" borderId="99" xfId="0" applyNumberFormat="1" applyFont="1" applyFill="1" applyBorder="1" applyAlignment="1">
      <alignment horizontal="right"/>
    </xf>
    <xf numFmtId="0" fontId="1" fillId="5" borderId="91" xfId="0" applyFont="1" applyFill="1" applyBorder="1"/>
    <xf numFmtId="0" fontId="1" fillId="5" borderId="67" xfId="0" applyFont="1" applyFill="1" applyBorder="1"/>
    <xf numFmtId="0" fontId="1" fillId="5" borderId="0" xfId="0" applyFont="1" applyFill="1" applyBorder="1"/>
    <xf numFmtId="4" fontId="1" fillId="5" borderId="99" xfId="0" applyNumberFormat="1" applyFont="1" applyFill="1" applyBorder="1" applyAlignment="1">
      <alignment horizontal="right"/>
    </xf>
    <xf numFmtId="4" fontId="1" fillId="5" borderId="12" xfId="0" applyNumberFormat="1" applyFont="1" applyFill="1" applyBorder="1"/>
    <xf numFmtId="0" fontId="1" fillId="5" borderId="30" xfId="0" applyFont="1" applyFill="1" applyBorder="1"/>
    <xf numFmtId="0" fontId="1" fillId="0" borderId="95" xfId="0" applyFont="1" applyFill="1" applyBorder="1"/>
    <xf numFmtId="0" fontId="1" fillId="5" borderId="83" xfId="0" applyFont="1" applyFill="1" applyBorder="1"/>
    <xf numFmtId="0" fontId="1" fillId="5" borderId="46" xfId="0" applyFont="1" applyFill="1" applyBorder="1"/>
    <xf numFmtId="0" fontId="36" fillId="0" borderId="96" xfId="0" applyFont="1" applyFill="1" applyBorder="1"/>
    <xf numFmtId="0" fontId="36" fillId="0" borderId="91" xfId="0" applyFont="1" applyFill="1" applyBorder="1"/>
    <xf numFmtId="0" fontId="36" fillId="0" borderId="67" xfId="0" applyFont="1" applyFill="1" applyBorder="1"/>
    <xf numFmtId="0" fontId="36" fillId="0" borderId="0" xfId="0" applyFont="1" applyFill="1" applyBorder="1"/>
    <xf numFmtId="4" fontId="36" fillId="0" borderId="99" xfId="0" applyNumberFormat="1" applyFont="1" applyFill="1" applyBorder="1" applyAlignment="1">
      <alignment horizontal="right"/>
    </xf>
    <xf numFmtId="4" fontId="36" fillId="0" borderId="12" xfId="0" applyNumberFormat="1" applyFont="1" applyFill="1" applyBorder="1"/>
    <xf numFmtId="0" fontId="36" fillId="0" borderId="30" xfId="0" applyFont="1" applyFill="1" applyBorder="1"/>
    <xf numFmtId="4" fontId="36" fillId="0" borderId="117" xfId="0" applyNumberFormat="1" applyFont="1" applyFill="1" applyBorder="1" applyAlignment="1">
      <alignment horizontal="right"/>
    </xf>
    <xf numFmtId="4" fontId="36" fillId="0" borderId="116" xfId="0" applyNumberFormat="1" applyFont="1" applyFill="1" applyBorder="1"/>
    <xf numFmtId="0" fontId="36" fillId="0" borderId="3" xfId="0" applyFont="1" applyFill="1" applyBorder="1"/>
    <xf numFmtId="0" fontId="36" fillId="0" borderId="4" xfId="0" applyFont="1" applyFill="1" applyBorder="1"/>
    <xf numFmtId="0" fontId="36" fillId="0" borderId="5" xfId="0" applyFont="1" applyFill="1" applyBorder="1"/>
    <xf numFmtId="4" fontId="36" fillId="0" borderId="118" xfId="0" applyNumberFormat="1" applyFont="1" applyFill="1" applyBorder="1" applyAlignment="1">
      <alignment horizontal="right"/>
    </xf>
    <xf numFmtId="0" fontId="41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2" fillId="0" borderId="0" xfId="0" applyFont="1" applyFill="1" applyBorder="1"/>
    <xf numFmtId="0" fontId="43" fillId="0" borderId="0" xfId="0" applyFont="1" applyFill="1" applyAlignment="1">
      <alignment horizontal="right"/>
    </xf>
    <xf numFmtId="0" fontId="36" fillId="0" borderId="0" xfId="0" applyFont="1"/>
    <xf numFmtId="4" fontId="0" fillId="0" borderId="0" xfId="0" applyNumberFormat="1"/>
    <xf numFmtId="0" fontId="0" fillId="0" borderId="93" xfId="0" applyBorder="1"/>
    <xf numFmtId="0" fontId="0" fillId="0" borderId="113" xfId="0" applyBorder="1"/>
    <xf numFmtId="0" fontId="0" fillId="0" borderId="28" xfId="0" applyBorder="1"/>
    <xf numFmtId="0" fontId="36" fillId="0" borderId="29" xfId="0" applyFont="1" applyBorder="1"/>
    <xf numFmtId="0" fontId="0" fillId="0" borderId="0" xfId="0" applyBorder="1"/>
    <xf numFmtId="0" fontId="0" fillId="0" borderId="30" xfId="0" applyBorder="1"/>
    <xf numFmtId="0" fontId="0" fillId="0" borderId="114" xfId="0" applyBorder="1"/>
    <xf numFmtId="0" fontId="0" fillId="0" borderId="31" xfId="0" applyBorder="1"/>
    <xf numFmtId="0" fontId="0" fillId="0" borderId="29" xfId="0" applyBorder="1"/>
    <xf numFmtId="0" fontId="0" fillId="0" borderId="96" xfId="0" applyBorder="1"/>
    <xf numFmtId="0" fontId="0" fillId="0" borderId="91" xfId="0" applyBorder="1"/>
    <xf numFmtId="0" fontId="0" fillId="0" borderId="67" xfId="0" applyBorder="1"/>
    <xf numFmtId="0" fontId="0" fillId="0" borderId="105" xfId="0" applyBorder="1"/>
    <xf numFmtId="0" fontId="0" fillId="0" borderId="87" xfId="0" applyBorder="1"/>
    <xf numFmtId="0" fontId="0" fillId="0" borderId="88" xfId="0" applyBorder="1"/>
    <xf numFmtId="49" fontId="36" fillId="0" borderId="29" xfId="0" applyNumberFormat="1" applyFont="1" applyBorder="1"/>
    <xf numFmtId="0" fontId="0" fillId="0" borderId="94" xfId="0" applyBorder="1"/>
    <xf numFmtId="0" fontId="0" fillId="0" borderId="1" xfId="0" applyBorder="1"/>
    <xf numFmtId="0" fontId="0" fillId="0" borderId="2" xfId="0" applyBorder="1"/>
    <xf numFmtId="0" fontId="0" fillId="0" borderId="71" xfId="0" applyBorder="1"/>
    <xf numFmtId="0" fontId="39" fillId="0" borderId="52" xfId="0" applyFont="1" applyBorder="1" applyAlignment="1">
      <alignment horizontal="center"/>
    </xf>
    <xf numFmtId="0" fontId="0" fillId="0" borderId="115" xfId="0" applyBorder="1"/>
    <xf numFmtId="0" fontId="0" fillId="0" borderId="52" xfId="0" applyBorder="1"/>
    <xf numFmtId="0" fontId="36" fillId="0" borderId="52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66" xfId="0" applyBorder="1"/>
    <xf numFmtId="0" fontId="0" fillId="0" borderId="12" xfId="0" applyBorder="1"/>
    <xf numFmtId="0" fontId="0" fillId="0" borderId="116" xfId="0" applyBorder="1" applyAlignment="1">
      <alignment horizontal="right"/>
    </xf>
    <xf numFmtId="0" fontId="0" fillId="0" borderId="116" xfId="0" applyBorder="1"/>
    <xf numFmtId="0" fontId="36" fillId="0" borderId="61" xfId="0" applyFont="1" applyBorder="1"/>
    <xf numFmtId="0" fontId="36" fillId="0" borderId="62" xfId="0" applyFont="1" applyBorder="1"/>
    <xf numFmtId="0" fontId="36" fillId="0" borderId="44" xfId="0" applyFont="1" applyBorder="1"/>
    <xf numFmtId="0" fontId="36" fillId="0" borderId="93" xfId="0" applyFont="1" applyBorder="1"/>
    <xf numFmtId="4" fontId="36" fillId="0" borderId="101" xfId="0" applyNumberFormat="1" applyFont="1" applyBorder="1" applyAlignment="1">
      <alignment horizontal="right"/>
    </xf>
    <xf numFmtId="0" fontId="36" fillId="0" borderId="7" xfId="0" applyFont="1" applyBorder="1"/>
    <xf numFmtId="4" fontId="36" fillId="0" borderId="0" xfId="0" applyNumberFormat="1" applyFont="1"/>
    <xf numFmtId="0" fontId="36" fillId="0" borderId="96" xfId="0" applyFont="1" applyBorder="1"/>
    <xf numFmtId="0" fontId="36" fillId="0" borderId="91" xfId="0" applyFont="1" applyBorder="1"/>
    <xf numFmtId="0" fontId="36" fillId="0" borderId="67" xfId="0" applyFont="1" applyBorder="1"/>
    <xf numFmtId="0" fontId="36" fillId="0" borderId="0" xfId="0" applyFont="1" applyBorder="1"/>
    <xf numFmtId="4" fontId="36" fillId="0" borderId="99" xfId="0" applyNumberFormat="1" applyFont="1" applyBorder="1" applyAlignment="1">
      <alignment horizontal="right"/>
    </xf>
    <xf numFmtId="0" fontId="36" fillId="0" borderId="12" xfId="0" applyFont="1" applyBorder="1"/>
    <xf numFmtId="4" fontId="0" fillId="0" borderId="99" xfId="0" applyNumberFormat="1" applyBorder="1" applyAlignment="1">
      <alignment horizontal="right"/>
    </xf>
    <xf numFmtId="0" fontId="0" fillId="0" borderId="95" xfId="0" applyBorder="1"/>
    <xf numFmtId="0" fontId="0" fillId="0" borderId="83" xfId="0" applyBorder="1"/>
    <xf numFmtId="0" fontId="0" fillId="0" borderId="46" xfId="0" applyBorder="1"/>
    <xf numFmtId="0" fontId="36" fillId="0" borderId="1" xfId="0" applyFont="1" applyBorder="1"/>
    <xf numFmtId="4" fontId="1" fillId="0" borderId="76" xfId="0" applyNumberFormat="1" applyFont="1" applyBorder="1" applyAlignment="1">
      <alignment horizontal="right"/>
    </xf>
    <xf numFmtId="0" fontId="1" fillId="0" borderId="70" xfId="0" applyFont="1" applyBorder="1"/>
    <xf numFmtId="0" fontId="0" fillId="0" borderId="0" xfId="0" applyAlignment="1">
      <alignment horizontal="right"/>
    </xf>
    <xf numFmtId="0" fontId="36" fillId="0" borderId="3" xfId="0" applyFont="1" applyBorder="1"/>
    <xf numFmtId="0" fontId="36" fillId="0" borderId="4" xfId="0" applyFont="1" applyBorder="1"/>
    <xf numFmtId="4" fontId="36" fillId="0" borderId="42" xfId="0" applyNumberFormat="1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4" fontId="36" fillId="0" borderId="0" xfId="0" applyNumberFormat="1" applyFont="1" applyBorder="1" applyAlignment="1">
      <alignment horizontal="right"/>
    </xf>
    <xf numFmtId="0" fontId="41" fillId="0" borderId="0" xfId="0" applyFont="1"/>
    <xf numFmtId="2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3" fillId="0" borderId="0" xfId="0" applyFont="1" applyAlignment="1">
      <alignment horizontal="right"/>
    </xf>
    <xf numFmtId="0" fontId="33" fillId="7" borderId="1" xfId="3" applyFont="1" applyFill="1" applyBorder="1" applyAlignment="1" applyProtection="1">
      <alignment horizontal="center" vertical="center"/>
      <protection locked="0" hidden="1"/>
    </xf>
    <xf numFmtId="0" fontId="33" fillId="0" borderId="0" xfId="3" applyFont="1" applyFill="1" applyBorder="1" applyAlignment="1">
      <alignment horizontal="center" vertical="center"/>
    </xf>
    <xf numFmtId="0" fontId="33" fillId="0" borderId="87" xfId="3" applyFont="1" applyFill="1" applyBorder="1" applyAlignment="1">
      <alignment horizontal="center" vertical="center"/>
    </xf>
    <xf numFmtId="0" fontId="32" fillId="7" borderId="93" xfId="3" applyFont="1" applyFill="1" applyBorder="1" applyAlignment="1" applyProtection="1">
      <alignment horizontal="center" vertical="center"/>
      <protection locked="0" hidden="1"/>
    </xf>
    <xf numFmtId="0" fontId="33" fillId="7" borderId="0" xfId="3" applyFont="1" applyFill="1" applyBorder="1" applyAlignment="1" applyProtection="1">
      <alignment horizontal="center" vertical="center"/>
      <protection locked="0" hidden="1"/>
    </xf>
    <xf numFmtId="0" fontId="34" fillId="7" borderId="0" xfId="3" applyFont="1" applyFill="1" applyBorder="1" applyAlignment="1" applyProtection="1">
      <alignment horizontal="center" vertical="center"/>
      <protection locked="0" hidden="1"/>
    </xf>
    <xf numFmtId="0" fontId="34" fillId="7" borderId="0" xfId="3" applyFont="1" applyFill="1" applyBorder="1" applyAlignment="1" applyProtection="1">
      <alignment horizontal="center" vertical="top"/>
      <protection locked="0" hidden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4" fontId="36" fillId="0" borderId="0" xfId="0" applyNumberFormat="1" applyFont="1" applyFill="1" applyAlignment="1">
      <alignment horizontal="left"/>
    </xf>
    <xf numFmtId="0" fontId="3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114" xfId="0" applyFont="1" applyFill="1" applyBorder="1" applyAlignment="1">
      <alignment horizontal="center"/>
    </xf>
    <xf numFmtId="0" fontId="0" fillId="0" borderId="83" xfId="0" applyFill="1" applyBorder="1" applyAlignment="1">
      <alignment vertical="top" wrapText="1"/>
    </xf>
    <xf numFmtId="0" fontId="0" fillId="0" borderId="46" xfId="0" applyFill="1" applyBorder="1" applyAlignment="1">
      <alignment vertical="top" wrapText="1"/>
    </xf>
    <xf numFmtId="0" fontId="0" fillId="0" borderId="83" xfId="0" applyFill="1" applyBorder="1" applyAlignment="1">
      <alignment wrapText="1"/>
    </xf>
    <xf numFmtId="0" fontId="0" fillId="0" borderId="46" xfId="0" applyFill="1" applyBorder="1" applyAlignment="1">
      <alignment wrapText="1"/>
    </xf>
    <xf numFmtId="0" fontId="36" fillId="5" borderId="83" xfId="0" applyFont="1" applyFill="1" applyBorder="1" applyAlignment="1">
      <alignment wrapText="1"/>
    </xf>
    <xf numFmtId="0" fontId="0" fillId="5" borderId="83" xfId="0" applyFill="1" applyBorder="1" applyAlignment="1">
      <alignment wrapText="1"/>
    </xf>
    <xf numFmtId="0" fontId="0" fillId="5" borderId="46" xfId="0" applyFill="1" applyBorder="1" applyAlignment="1">
      <alignment wrapText="1"/>
    </xf>
    <xf numFmtId="0" fontId="1" fillId="0" borderId="83" xfId="0" applyFont="1" applyFill="1" applyBorder="1" applyAlignment="1">
      <alignment wrapText="1"/>
    </xf>
    <xf numFmtId="0" fontId="36" fillId="0" borderId="83" xfId="0" applyFont="1" applyFill="1" applyBorder="1" applyAlignment="1">
      <alignment wrapText="1"/>
    </xf>
    <xf numFmtId="0" fontId="0" fillId="0" borderId="6" xfId="0" applyFill="1" applyBorder="1" applyAlignment="1"/>
    <xf numFmtId="0" fontId="0" fillId="0" borderId="93" xfId="0" applyFill="1" applyBorder="1" applyAlignment="1"/>
    <xf numFmtId="0" fontId="0" fillId="0" borderId="27" xfId="0" applyFill="1" applyBorder="1" applyAlignment="1"/>
    <xf numFmtId="0" fontId="36" fillId="0" borderId="2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95" xfId="0" applyBorder="1" applyAlignment="1">
      <alignment wrapText="1"/>
    </xf>
    <xf numFmtId="0" fontId="0" fillId="0" borderId="83" xfId="0" applyBorder="1" applyAlignment="1">
      <alignment wrapText="1"/>
    </xf>
    <xf numFmtId="0" fontId="0" fillId="0" borderId="46" xfId="0" applyBorder="1" applyAlignment="1">
      <alignment wrapText="1"/>
    </xf>
    <xf numFmtId="0" fontId="1" fillId="0" borderId="94" xfId="0" applyFont="1" applyBorder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93" xfId="0" applyBorder="1" applyAlignment="1"/>
    <xf numFmtId="0" fontId="0" fillId="0" borderId="27" xfId="0" applyBorder="1" applyAlignment="1"/>
    <xf numFmtId="0" fontId="36" fillId="0" borderId="29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14" xfId="0" applyFont="1" applyBorder="1" applyAlignment="1">
      <alignment horizontal="center"/>
    </xf>
    <xf numFmtId="0" fontId="0" fillId="0" borderId="114" xfId="0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3" fillId="0" borderId="0" xfId="2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9" fillId="2" borderId="7" xfId="3" applyFont="1" applyFill="1" applyBorder="1" applyAlignment="1">
      <alignment wrapText="1"/>
    </xf>
    <xf numFmtId="0" fontId="9" fillId="2" borderId="12" xfId="3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8" fillId="0" borderId="16" xfId="0" applyFont="1" applyBorder="1"/>
    <xf numFmtId="0" fontId="8" fillId="0" borderId="19" xfId="0" applyFont="1" applyBorder="1"/>
    <xf numFmtId="0" fontId="2" fillId="4" borderId="16" xfId="0" applyFont="1" applyFill="1" applyBorder="1"/>
    <xf numFmtId="0" fontId="2" fillId="4" borderId="19" xfId="0" applyFont="1" applyFill="1" applyBorder="1"/>
    <xf numFmtId="0" fontId="10" fillId="5" borderId="16" xfId="0" applyFont="1" applyFill="1" applyBorder="1"/>
    <xf numFmtId="0" fontId="2" fillId="5" borderId="19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4" borderId="16" xfId="0" applyFont="1" applyFill="1" applyBorder="1" applyAlignment="1"/>
    <xf numFmtId="0" fontId="2" fillId="4" borderId="18" xfId="0" applyFont="1" applyFill="1" applyBorder="1" applyAlignment="1"/>
    <xf numFmtId="0" fontId="3" fillId="0" borderId="19" xfId="0" applyFont="1" applyBorder="1" applyAlignment="1"/>
    <xf numFmtId="0" fontId="10" fillId="2" borderId="16" xfId="0" applyFont="1" applyFill="1" applyBorder="1"/>
    <xf numFmtId="0" fontId="2" fillId="2" borderId="19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10" fillId="0" borderId="16" xfId="0" applyFont="1" applyFill="1" applyBorder="1"/>
    <xf numFmtId="4" fontId="10" fillId="0" borderId="38" xfId="0" applyNumberFormat="1" applyFont="1" applyFill="1" applyBorder="1" applyAlignment="1">
      <alignment vertical="center"/>
    </xf>
    <xf numFmtId="4" fontId="10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/>
    <xf numFmtId="0" fontId="8" fillId="0" borderId="16" xfId="0" applyFont="1" applyFill="1" applyBorder="1"/>
    <xf numFmtId="0" fontId="8" fillId="0" borderId="19" xfId="0" applyFont="1" applyFill="1" applyBorder="1"/>
    <xf numFmtId="0" fontId="4" fillId="0" borderId="3" xfId="3" applyFont="1" applyFill="1" applyBorder="1" applyAlignment="1" applyProtection="1">
      <alignment vertical="center" wrapText="1"/>
    </xf>
    <xf numFmtId="0" fontId="4" fillId="0" borderId="4" xfId="3" applyFont="1" applyFill="1" applyBorder="1" applyAlignment="1" applyProtection="1">
      <alignment vertical="center" wrapText="1"/>
    </xf>
    <xf numFmtId="0" fontId="4" fillId="0" borderId="5" xfId="3" applyFont="1" applyFill="1" applyBorder="1" applyAlignment="1" applyProtection="1">
      <alignment vertical="center" wrapText="1"/>
    </xf>
    <xf numFmtId="1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2" fillId="3" borderId="28" xfId="0" applyFont="1" applyFill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2" fillId="3" borderId="61" xfId="0" applyFont="1" applyFill="1" applyBorder="1" applyAlignment="1">
      <alignment horizontal="center" wrapText="1"/>
    </xf>
    <xf numFmtId="0" fontId="2" fillId="3" borderId="62" xfId="0" applyFont="1" applyFill="1" applyBorder="1" applyAlignment="1">
      <alignment horizontal="center" wrapText="1"/>
    </xf>
    <xf numFmtId="0" fontId="2" fillId="3" borderId="44" xfId="0" applyFont="1" applyFill="1" applyBorder="1" applyAlignment="1">
      <alignment horizontal="center" wrapText="1"/>
    </xf>
    <xf numFmtId="0" fontId="2" fillId="2" borderId="16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8" fillId="0" borderId="79" xfId="0" applyFont="1" applyBorder="1" applyAlignment="1">
      <alignment wrapText="1"/>
    </xf>
    <xf numFmtId="0" fontId="8" fillId="0" borderId="80" xfId="0" applyFont="1" applyBorder="1" applyAlignment="1">
      <alignment wrapText="1"/>
    </xf>
    <xf numFmtId="0" fontId="8" fillId="0" borderId="11" xfId="0" applyFont="1" applyFill="1" applyBorder="1" applyAlignment="1">
      <alignment horizontal="left" wrapText="1" indent="1"/>
    </xf>
    <xf numFmtId="0" fontId="8" fillId="0" borderId="13" xfId="0" applyFont="1" applyFill="1" applyBorder="1" applyAlignment="1">
      <alignment horizontal="left" wrapText="1" indent="1"/>
    </xf>
    <xf numFmtId="0" fontId="8" fillId="0" borderId="16" xfId="0" applyFont="1" applyFill="1" applyBorder="1" applyAlignment="1">
      <alignment horizontal="left" wrapText="1" indent="1"/>
    </xf>
    <xf numFmtId="0" fontId="8" fillId="0" borderId="78" xfId="0" applyFont="1" applyFill="1" applyBorder="1" applyAlignment="1">
      <alignment horizontal="left" wrapText="1" indent="1"/>
    </xf>
    <xf numFmtId="0" fontId="8" fillId="0" borderId="39" xfId="0" applyFont="1" applyFill="1" applyBorder="1" applyAlignment="1">
      <alignment horizontal="left" wrapText="1" indent="1"/>
    </xf>
    <xf numFmtId="0" fontId="8" fillId="0" borderId="81" xfId="0" applyFont="1" applyFill="1" applyBorder="1" applyAlignment="1">
      <alignment horizontal="left" wrapText="1" indent="1"/>
    </xf>
    <xf numFmtId="0" fontId="2" fillId="3" borderId="51" xfId="0" applyFont="1" applyFill="1" applyBorder="1" applyAlignment="1">
      <alignment wrapText="1"/>
    </xf>
    <xf numFmtId="0" fontId="2" fillId="3" borderId="77" xfId="0" applyFont="1" applyFill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78" xfId="0" applyFont="1" applyBorder="1" applyAlignment="1">
      <alignment wrapText="1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93" xfId="0" applyNumberFormat="1" applyFont="1" applyFill="1" applyBorder="1" applyAlignment="1" applyProtection="1">
      <alignment horizontal="center" vertical="center"/>
      <protection locked="0"/>
    </xf>
    <xf numFmtId="4" fontId="4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2" borderId="94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center" vertical="center"/>
      <protection locked="0"/>
    </xf>
    <xf numFmtId="4" fontId="10" fillId="2" borderId="4" xfId="0" applyNumberFormat="1" applyFont="1" applyFill="1" applyBorder="1" applyAlignment="1" applyProtection="1">
      <alignment horizontal="center" vertical="center"/>
      <protection locked="0"/>
    </xf>
    <xf numFmtId="4" fontId="10" fillId="2" borderId="5" xfId="0" applyNumberFormat="1" applyFont="1" applyFill="1" applyBorder="1" applyAlignment="1" applyProtection="1">
      <alignment horizontal="center" vertical="center"/>
      <protection locked="0"/>
    </xf>
    <xf numFmtId="4" fontId="4" fillId="6" borderId="28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5" xfId="0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83" xfId="0" applyFont="1" applyFill="1" applyBorder="1" applyAlignment="1">
      <alignment horizontal="left" vertical="center" wrapText="1" indent="2"/>
    </xf>
    <xf numFmtId="0" fontId="3" fillId="0" borderId="46" xfId="0" applyFont="1" applyFill="1" applyBorder="1" applyAlignment="1">
      <alignment horizontal="left" vertical="center" wrapText="1" indent="2"/>
    </xf>
    <xf numFmtId="4" fontId="16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4" fillId="6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4" fillId="0" borderId="61" xfId="0" applyNumberFormat="1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vertical="center"/>
    </xf>
    <xf numFmtId="4" fontId="4" fillId="6" borderId="5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" fontId="4" fillId="0" borderId="61" xfId="0" applyNumberFormat="1" applyFont="1" applyFill="1" applyBorder="1" applyAlignment="1" applyProtection="1">
      <alignment vertical="center" wrapText="1"/>
      <protection locked="0"/>
    </xf>
    <xf numFmtId="0" fontId="3" fillId="0" borderId="97" xfId="0" applyFont="1" applyBorder="1" applyAlignment="1">
      <alignment vertical="center"/>
    </xf>
    <xf numFmtId="4" fontId="4" fillId="0" borderId="95" xfId="0" applyNumberFormat="1" applyFont="1" applyFill="1" applyBorder="1" applyAlignment="1" applyProtection="1">
      <alignment vertical="center" wrapText="1"/>
      <protection locked="0"/>
    </xf>
    <xf numFmtId="0" fontId="3" fillId="0" borderId="64" xfId="0" applyFont="1" applyBorder="1" applyAlignment="1">
      <alignment vertical="center"/>
    </xf>
    <xf numFmtId="4" fontId="10" fillId="0" borderId="95" xfId="0" applyNumberFormat="1" applyFont="1" applyFill="1" applyBorder="1" applyAlignment="1" applyProtection="1">
      <alignment vertical="center" wrapText="1"/>
      <protection locked="0"/>
    </xf>
    <xf numFmtId="4" fontId="3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7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3" xfId="1" applyFont="1" applyFill="1" applyBorder="1" applyAlignment="1" applyProtection="1">
      <alignment horizontal="left" vertical="center" wrapText="1"/>
      <protection locked="0"/>
    </xf>
    <xf numFmtId="164" fontId="10" fillId="2" borderId="4" xfId="1" applyFont="1" applyFill="1" applyBorder="1" applyAlignment="1" applyProtection="1">
      <alignment horizontal="left" vertical="center" wrapText="1"/>
      <protection locked="0"/>
    </xf>
    <xf numFmtId="164" fontId="10" fillId="2" borderId="5" xfId="1" applyFont="1" applyFill="1" applyBorder="1" applyAlignment="1" applyProtection="1">
      <alignment horizontal="left" vertical="center" wrapText="1"/>
      <protection locked="0"/>
    </xf>
    <xf numFmtId="4" fontId="16" fillId="0" borderId="0" xfId="0" applyNumberFormat="1" applyFont="1" applyAlignment="1" applyProtection="1">
      <alignment horizontal="left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4" fontId="7" fillId="0" borderId="9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4" xfId="0" applyFont="1" applyFill="1" applyBorder="1" applyAlignment="1">
      <alignment vertical="center"/>
    </xf>
    <xf numFmtId="4" fontId="3" fillId="0" borderId="95" xfId="0" applyNumberFormat="1" applyFont="1" applyFill="1" applyBorder="1" applyAlignment="1">
      <alignment horizontal="left" vertical="center" wrapText="1"/>
    </xf>
    <xf numFmtId="4" fontId="7" fillId="0" borderId="95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>
      <alignment vertical="center"/>
    </xf>
    <xf numFmtId="4" fontId="10" fillId="2" borderId="61" xfId="0" applyNumberFormat="1" applyFont="1" applyFill="1" applyBorder="1" applyAlignment="1" applyProtection="1">
      <alignment vertical="center" wrapText="1"/>
      <protection locked="0"/>
    </xf>
    <xf numFmtId="0" fontId="3" fillId="2" borderId="97" xfId="0" applyFont="1" applyFill="1" applyBorder="1" applyAlignment="1">
      <alignment vertical="center"/>
    </xf>
    <xf numFmtId="4" fontId="7" fillId="0" borderId="95" xfId="0" applyNumberFormat="1" applyFont="1" applyFill="1" applyBorder="1" applyAlignment="1">
      <alignment horizontal="left" vertical="center"/>
    </xf>
    <xf numFmtId="4" fontId="7" fillId="0" borderId="95" xfId="0" applyNumberFormat="1" applyFont="1" applyFill="1" applyBorder="1" applyAlignment="1">
      <alignment horizontal="left" vertical="center" wrapText="1"/>
    </xf>
    <xf numFmtId="4" fontId="7" fillId="0" borderId="102" xfId="0" applyNumberFormat="1" applyFont="1" applyFill="1" applyBorder="1" applyAlignment="1" applyProtection="1">
      <alignment vertical="center" wrapText="1"/>
      <protection locked="0"/>
    </xf>
    <xf numFmtId="0" fontId="3" fillId="0" borderId="103" xfId="0" applyFont="1" applyFill="1" applyBorder="1" applyAlignment="1">
      <alignment vertical="center"/>
    </xf>
    <xf numFmtId="4" fontId="7" fillId="0" borderId="102" xfId="0" applyNumberFormat="1" applyFont="1" applyBorder="1" applyAlignment="1" applyProtection="1">
      <alignment vertical="center" wrapText="1"/>
      <protection locked="0"/>
    </xf>
    <xf numFmtId="4" fontId="7" fillId="0" borderId="50" xfId="0" applyNumberFormat="1" applyFont="1" applyBorder="1" applyAlignment="1" applyProtection="1">
      <alignment vertical="center" wrapText="1"/>
      <protection locked="0"/>
    </xf>
    <xf numFmtId="4" fontId="10" fillId="2" borderId="3" xfId="0" applyNumberFormat="1" applyFont="1" applyFill="1" applyBorder="1" applyAlignment="1" applyProtection="1">
      <alignment vertical="center" wrapText="1"/>
      <protection locked="0"/>
    </xf>
    <xf numFmtId="4" fontId="10" fillId="6" borderId="5" xfId="0" applyNumberFormat="1" applyFont="1" applyFill="1" applyBorder="1" applyAlignment="1" applyProtection="1">
      <alignment vertical="center" wrapText="1"/>
      <protection locked="0"/>
    </xf>
    <xf numFmtId="4" fontId="7" fillId="0" borderId="61" xfId="0" applyNumberFormat="1" applyFont="1" applyBorder="1" applyAlignment="1" applyProtection="1">
      <alignment vertical="center" wrapText="1"/>
      <protection locked="0"/>
    </xf>
    <xf numFmtId="4" fontId="7" fillId="0" borderId="44" xfId="0" applyNumberFormat="1" applyFont="1" applyBorder="1" applyAlignment="1" applyProtection="1">
      <alignment vertical="center" wrapText="1"/>
      <protection locked="0"/>
    </xf>
    <xf numFmtId="4" fontId="7" fillId="0" borderId="95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0" fontId="3" fillId="0" borderId="104" xfId="0" applyFont="1" applyBorder="1" applyAlignment="1">
      <alignment vertical="center"/>
    </xf>
    <xf numFmtId="4" fontId="16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7" fillId="0" borderId="61" xfId="0" applyNumberFormat="1" applyFont="1" applyFill="1" applyBorder="1" applyAlignment="1">
      <alignment horizontal="left" vertical="center" wrapText="1"/>
    </xf>
    <xf numFmtId="4" fontId="7" fillId="0" borderId="44" xfId="0" applyNumberFormat="1" applyFont="1" applyFill="1" applyBorder="1" applyAlignment="1">
      <alignment horizontal="left" vertical="center" wrapText="1"/>
    </xf>
    <xf numFmtId="4" fontId="7" fillId="0" borderId="102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left" vertical="center" wrapText="1"/>
    </xf>
    <xf numFmtId="4" fontId="16" fillId="0" borderId="0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" fontId="10" fillId="6" borderId="3" xfId="0" applyNumberFormat="1" applyFont="1" applyFill="1" applyBorder="1" applyAlignment="1">
      <alignment horizontal="center" vertical="center" wrapText="1"/>
    </xf>
    <xf numFmtId="4" fontId="10" fillId="6" borderId="5" xfId="0" applyNumberFormat="1" applyFont="1" applyFill="1" applyBorder="1" applyAlignment="1">
      <alignment horizontal="center" vertical="center" wrapText="1"/>
    </xf>
    <xf numFmtId="4" fontId="7" fillId="0" borderId="95" xfId="0" applyNumberFormat="1" applyFont="1" applyBorder="1" applyAlignment="1" applyProtection="1">
      <alignment horizontal="justify" vertical="center"/>
      <protection locked="0"/>
    </xf>
    <xf numFmtId="4" fontId="7" fillId="0" borderId="46" xfId="0" applyNumberFormat="1" applyFont="1" applyBorder="1" applyAlignment="1" applyProtection="1">
      <alignment horizontal="justify" vertical="center"/>
      <protection locked="0"/>
    </xf>
    <xf numFmtId="4" fontId="10" fillId="0" borderId="105" xfId="0" applyNumberFormat="1" applyFont="1" applyBorder="1" applyAlignment="1" applyProtection="1">
      <alignment horizontal="justify" vertical="center"/>
      <protection locked="0"/>
    </xf>
    <xf numFmtId="4" fontId="10" fillId="0" borderId="88" xfId="0" applyNumberFormat="1" applyFont="1" applyBorder="1" applyAlignment="1" applyProtection="1">
      <alignment horizontal="justify" vertical="center"/>
      <protection locked="0"/>
    </xf>
    <xf numFmtId="4" fontId="10" fillId="0" borderId="95" xfId="0" applyNumberFormat="1" applyFont="1" applyBorder="1" applyAlignment="1" applyProtection="1">
      <alignment horizontal="justify" vertical="center"/>
      <protection locked="0"/>
    </xf>
    <xf numFmtId="4" fontId="10" fillId="0" borderId="46" xfId="0" applyNumberFormat="1" applyFont="1" applyBorder="1" applyAlignment="1" applyProtection="1">
      <alignment horizontal="justify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61" xfId="0" applyNumberFormat="1" applyFont="1" applyBorder="1" applyAlignment="1" applyProtection="1">
      <alignment horizontal="justify" vertical="center"/>
      <protection locked="0"/>
    </xf>
    <xf numFmtId="4" fontId="10" fillId="0" borderId="44" xfId="0" applyNumberFormat="1" applyFont="1" applyBorder="1" applyAlignment="1" applyProtection="1">
      <alignment horizontal="justify" vertical="center"/>
      <protection locked="0"/>
    </xf>
    <xf numFmtId="4" fontId="10" fillId="0" borderId="3" xfId="0" applyNumberFormat="1" applyFont="1" applyFill="1" applyBorder="1" applyAlignment="1" applyProtection="1">
      <alignment vertical="center" wrapText="1"/>
      <protection locked="0"/>
    </xf>
    <xf numFmtId="4" fontId="10" fillId="0" borderId="102" xfId="0" applyNumberFormat="1" applyFont="1" applyBorder="1" applyAlignment="1" applyProtection="1">
      <alignment horizontal="justify" vertical="center"/>
      <protection locked="0"/>
    </xf>
    <xf numFmtId="4" fontId="10" fillId="0" borderId="50" xfId="0" applyNumberFormat="1" applyFont="1" applyBorder="1" applyAlignment="1" applyProtection="1">
      <alignment horizontal="justify" vertical="center"/>
      <protection locked="0"/>
    </xf>
    <xf numFmtId="4" fontId="10" fillId="6" borderId="3" xfId="0" applyNumberFormat="1" applyFont="1" applyFill="1" applyBorder="1" applyAlignment="1" applyProtection="1">
      <alignment horizontal="justify" vertical="center"/>
      <protection locked="0"/>
    </xf>
    <xf numFmtId="4" fontId="10" fillId="6" borderId="5" xfId="0" applyNumberFormat="1" applyFont="1" applyFill="1" applyBorder="1" applyAlignment="1" applyProtection="1">
      <alignment horizontal="justify" vertical="center"/>
      <protection locked="0"/>
    </xf>
    <xf numFmtId="4" fontId="4" fillId="6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4" fontId="7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7" xfId="0" applyFont="1" applyFill="1" applyBorder="1" applyAlignment="1">
      <alignment vertical="center"/>
    </xf>
    <xf numFmtId="4" fontId="20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95" xfId="0" applyNumberFormat="1" applyFont="1" applyFill="1" applyBorder="1" applyAlignment="1" applyProtection="1">
      <alignment horizontal="left" vertical="center"/>
      <protection locked="0"/>
    </xf>
    <xf numFmtId="4" fontId="3" fillId="0" borderId="46" xfId="0" applyNumberFormat="1" applyFont="1" applyFill="1" applyBorder="1" applyAlignment="1" applyProtection="1">
      <alignment horizontal="left" vertical="center"/>
      <protection locked="0"/>
    </xf>
    <xf numFmtId="4" fontId="7" fillId="0" borderId="95" xfId="0" applyNumberFormat="1" applyFont="1" applyBorder="1" applyAlignment="1" applyProtection="1">
      <alignment horizontal="left" vertical="center"/>
      <protection locked="0"/>
    </xf>
    <xf numFmtId="4" fontId="7" fillId="0" borderId="46" xfId="0" applyNumberFormat="1" applyFont="1" applyBorder="1" applyAlignment="1" applyProtection="1">
      <alignment horizontal="left" vertical="center"/>
      <protection locked="0"/>
    </xf>
    <xf numFmtId="4" fontId="7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95" xfId="0" applyNumberFormat="1" applyFont="1" applyFill="1" applyBorder="1" applyAlignment="1" applyProtection="1">
      <alignment horizontal="left" vertical="center"/>
      <protection locked="0"/>
    </xf>
    <xf numFmtId="4" fontId="7" fillId="0" borderId="46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10" fillId="2" borderId="3" xfId="0" applyNumberFormat="1" applyFont="1" applyFill="1" applyBorder="1" applyAlignment="1" applyProtection="1">
      <alignment horizontal="left" vertical="center"/>
      <protection locked="0"/>
    </xf>
    <xf numFmtId="4" fontId="10" fillId="2" borderId="5" xfId="0" applyNumberFormat="1" applyFont="1" applyFill="1" applyBorder="1" applyAlignment="1" applyProtection="1">
      <alignment horizontal="left" vertical="center"/>
      <protection locked="0"/>
    </xf>
    <xf numFmtId="4" fontId="7" fillId="0" borderId="102" xfId="0" applyNumberFormat="1" applyFont="1" applyBorder="1" applyAlignment="1" applyProtection="1">
      <alignment horizontal="left" vertical="center"/>
      <protection locked="0"/>
    </xf>
    <xf numFmtId="4" fontId="7" fillId="0" borderId="50" xfId="0" applyNumberFormat="1" applyFont="1" applyBorder="1" applyAlignment="1" applyProtection="1">
      <alignment horizontal="left" vertical="center"/>
      <protection locked="0"/>
    </xf>
    <xf numFmtId="4" fontId="7" fillId="0" borderId="95" xfId="0" applyNumberFormat="1" applyFont="1" applyFill="1" applyBorder="1" applyAlignment="1" applyProtection="1">
      <alignment vertical="center"/>
      <protection locked="0"/>
    </xf>
    <xf numFmtId="4" fontId="7" fillId="0" borderId="46" xfId="0" applyNumberFormat="1" applyFont="1" applyFill="1" applyBorder="1" applyAlignment="1" applyProtection="1">
      <alignment vertical="center"/>
      <protection locked="0"/>
    </xf>
    <xf numFmtId="4" fontId="7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10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4" fillId="6" borderId="3" xfId="0" applyNumberFormat="1" applyFont="1" applyFill="1" applyBorder="1" applyAlignment="1" applyProtection="1">
      <alignment vertical="center"/>
      <protection locked="0"/>
    </xf>
    <xf numFmtId="4" fontId="4" fillId="6" borderId="5" xfId="0" applyNumberFormat="1" applyFont="1" applyFill="1" applyBorder="1" applyAlignment="1" applyProtection="1">
      <alignment vertical="center"/>
      <protection locked="0"/>
    </xf>
    <xf numFmtId="4" fontId="16" fillId="0" borderId="0" xfId="0" applyNumberFormat="1" applyFont="1" applyFill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1" xfId="0" applyNumberFormat="1" applyFont="1" applyFill="1" applyBorder="1" applyAlignment="1" applyProtection="1">
      <alignment vertical="center"/>
      <protection locked="0"/>
    </xf>
    <xf numFmtId="4" fontId="10" fillId="0" borderId="44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4" fontId="4" fillId="6" borderId="3" xfId="0" applyNumberFormat="1" applyFont="1" applyFill="1" applyBorder="1" applyAlignment="1">
      <alignment horizontal="left" vertical="center"/>
    </xf>
    <xf numFmtId="4" fontId="4" fillId="6" borderId="5" xfId="0" applyNumberFormat="1" applyFont="1" applyFill="1" applyBorder="1" applyAlignment="1">
      <alignment horizontal="left" vertical="center"/>
    </xf>
    <xf numFmtId="4" fontId="10" fillId="0" borderId="95" xfId="0" applyNumberFormat="1" applyFont="1" applyFill="1" applyBorder="1" applyAlignment="1" applyProtection="1">
      <alignment vertical="center"/>
      <protection locked="0"/>
    </xf>
    <xf numFmtId="4" fontId="10" fillId="0" borderId="46" xfId="0" applyNumberFormat="1" applyFont="1" applyFill="1" applyBorder="1" applyAlignment="1" applyProtection="1">
      <alignment vertical="center"/>
      <protection locked="0"/>
    </xf>
    <xf numFmtId="4" fontId="7" fillId="0" borderId="95" xfId="0" applyNumberFormat="1" applyFont="1" applyFill="1" applyBorder="1" applyAlignment="1" applyProtection="1">
      <alignment horizontal="left" vertical="center" indent="1"/>
      <protection locked="0"/>
    </xf>
    <xf numFmtId="4" fontId="7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10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1" xfId="0" applyNumberFormat="1" applyFont="1" applyBorder="1" applyAlignment="1" applyProtection="1">
      <alignment horizontal="left" vertical="center" wrapText="1"/>
      <protection locked="0"/>
    </xf>
    <xf numFmtId="4" fontId="10" fillId="0" borderId="44" xfId="0" applyNumberFormat="1" applyFont="1" applyBorder="1" applyAlignment="1" applyProtection="1">
      <alignment horizontal="left" vertical="center" wrapText="1"/>
      <protection locked="0"/>
    </xf>
    <xf numFmtId="4" fontId="10" fillId="0" borderId="95" xfId="0" applyNumberFormat="1" applyFont="1" applyBorder="1" applyAlignment="1" applyProtection="1">
      <alignment horizontal="left" vertical="center" wrapText="1"/>
      <protection locked="0"/>
    </xf>
    <xf numFmtId="4" fontId="10" fillId="0" borderId="46" xfId="0" applyNumberFormat="1" applyFont="1" applyBorder="1" applyAlignment="1" applyProtection="1">
      <alignment horizontal="left" vertical="center" wrapText="1"/>
      <protection locked="0"/>
    </xf>
    <xf numFmtId="4" fontId="10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/>
    <xf numFmtId="4" fontId="11" fillId="0" borderId="0" xfId="0" applyNumberFormat="1" applyFont="1" applyFill="1" applyAlignment="1" applyProtection="1">
      <alignment horizontal="left" vertical="center" wrapText="1"/>
      <protection locked="0"/>
    </xf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5" xfId="0" applyNumberFormat="1" applyFont="1" applyBorder="1" applyAlignment="1" applyProtection="1">
      <alignment horizontal="left" vertical="center" wrapText="1"/>
      <protection locked="0"/>
    </xf>
    <xf numFmtId="4" fontId="7" fillId="0" borderId="46" xfId="0" applyNumberFormat="1" applyFont="1" applyBorder="1" applyAlignment="1" applyProtection="1">
      <alignment horizontal="left" vertical="center" wrapText="1"/>
      <protection locked="0"/>
    </xf>
    <xf numFmtId="4" fontId="10" fillId="0" borderId="102" xfId="0" applyNumberFormat="1" applyFont="1" applyBorder="1" applyAlignment="1" applyProtection="1">
      <alignment horizontal="left" vertical="center" wrapText="1"/>
      <protection locked="0"/>
    </xf>
    <xf numFmtId="4" fontId="10" fillId="0" borderId="50" xfId="0" applyNumberFormat="1" applyFont="1" applyBorder="1" applyAlignment="1" applyProtection="1">
      <alignment horizontal="left" vertical="center" wrapText="1"/>
      <protection locked="0"/>
    </xf>
    <xf numFmtId="4" fontId="10" fillId="6" borderId="3" xfId="0" applyNumberFormat="1" applyFont="1" applyFill="1" applyBorder="1" applyAlignment="1" applyProtection="1">
      <alignment horizontal="justify" vertical="center" wrapText="1"/>
      <protection locked="0"/>
    </xf>
    <xf numFmtId="4" fontId="10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" fontId="7" fillId="0" borderId="95" xfId="0" applyNumberFormat="1" applyFont="1" applyFill="1" applyBorder="1" applyAlignment="1" applyProtection="1">
      <alignment horizontal="left" vertical="center" wrapText="1" indent="1"/>
      <protection locked="0"/>
    </xf>
    <xf numFmtId="4" fontId="7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96" xfId="0" applyNumberFormat="1" applyFont="1" applyFill="1" applyBorder="1" applyAlignment="1">
      <alignment vertical="center" wrapText="1"/>
    </xf>
    <xf numFmtId="4" fontId="3" fillId="0" borderId="67" xfId="0" applyNumberFormat="1" applyFont="1" applyFill="1" applyBorder="1" applyAlignment="1">
      <alignment vertical="center" wrapText="1"/>
    </xf>
    <xf numFmtId="4" fontId="3" fillId="0" borderId="102" xfId="0" applyNumberFormat="1" applyFont="1" applyFill="1" applyBorder="1" applyAlignment="1">
      <alignment vertical="center" wrapText="1"/>
    </xf>
    <xf numFmtId="4" fontId="3" fillId="0" borderId="50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10" fillId="2" borderId="4" xfId="0" applyNumberFormat="1" applyFont="1" applyFill="1" applyBorder="1" applyAlignment="1">
      <alignment horizontal="left" vertical="center" wrapText="1"/>
    </xf>
    <xf numFmtId="4" fontId="10" fillId="2" borderId="94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vertical="center" wrapText="1"/>
    </xf>
    <xf numFmtId="4" fontId="3" fillId="0" borderId="44" xfId="0" applyNumberFormat="1" applyFont="1" applyFill="1" applyBorder="1" applyAlignment="1">
      <alignment vertical="center" wrapText="1"/>
    </xf>
    <xf numFmtId="4" fontId="3" fillId="0" borderId="95" xfId="0" applyNumberFormat="1" applyFont="1" applyFill="1" applyBorder="1" applyAlignment="1">
      <alignment vertical="center" wrapText="1"/>
    </xf>
    <xf numFmtId="4" fontId="3" fillId="0" borderId="46" xfId="0" applyNumberFormat="1" applyFont="1" applyFill="1" applyBorder="1" applyAlignment="1">
      <alignment vertical="center" wrapText="1"/>
    </xf>
    <xf numFmtId="4" fontId="3" fillId="0" borderId="105" xfId="0" applyNumberFormat="1" applyFont="1" applyFill="1" applyBorder="1" applyAlignment="1">
      <alignment vertical="center" wrapText="1"/>
    </xf>
    <xf numFmtId="4" fontId="3" fillId="0" borderId="88" xfId="0" applyNumberFormat="1" applyFont="1" applyFill="1" applyBorder="1" applyAlignment="1">
      <alignment vertical="center" wrapText="1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3" fillId="0" borderId="95" xfId="0" applyNumberFormat="1" applyFont="1" applyFill="1" applyBorder="1" applyAlignment="1" applyProtection="1">
      <alignment vertical="center"/>
      <protection locked="0"/>
    </xf>
    <xf numFmtId="4" fontId="3" fillId="0" borderId="83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 wrapText="1"/>
      <protection locked="0"/>
    </xf>
    <xf numFmtId="4" fontId="7" fillId="0" borderId="5" xfId="0" applyNumberFormat="1" applyFont="1" applyBorder="1" applyAlignment="1">
      <alignment horizontal="right" vertical="center"/>
    </xf>
    <xf numFmtId="4" fontId="7" fillId="0" borderId="9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10" fillId="0" borderId="0" xfId="0" applyNumberFormat="1" applyFont="1" applyAlignment="1" applyProtection="1">
      <alignment horizontal="left" vertical="center"/>
      <protection locked="0"/>
    </xf>
    <xf numFmtId="4" fontId="4" fillId="0" borderId="4" xfId="0" applyNumberFormat="1" applyFont="1" applyFill="1" applyBorder="1" applyAlignment="1" applyProtection="1">
      <alignment vertical="center" wrapText="1"/>
      <protection locked="0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" fontId="7" fillId="0" borderId="61" xfId="0" applyNumberFormat="1" applyFont="1" applyFill="1" applyBorder="1" applyAlignment="1" applyProtection="1">
      <alignment vertical="center"/>
      <protection locked="0"/>
    </xf>
    <xf numFmtId="4" fontId="7" fillId="0" borderId="62" xfId="0" applyNumberFormat="1" applyFont="1" applyFill="1" applyBorder="1" applyAlignment="1" applyProtection="1">
      <alignment vertical="center"/>
      <protection locked="0"/>
    </xf>
    <xf numFmtId="4" fontId="7" fillId="0" borderId="44" xfId="0" applyNumberFormat="1" applyFont="1" applyFill="1" applyBorder="1" applyAlignment="1" applyProtection="1">
      <alignment vertical="center"/>
      <protection locked="0"/>
    </xf>
    <xf numFmtId="4" fontId="19" fillId="0" borderId="95" xfId="0" applyNumberFormat="1" applyFont="1" applyFill="1" applyBorder="1" applyAlignment="1" applyProtection="1">
      <alignment horizontal="left" vertical="center" indent="1"/>
      <protection locked="0"/>
    </xf>
    <xf numFmtId="4" fontId="19" fillId="0" borderId="83" xfId="0" applyNumberFormat="1" applyFont="1" applyFill="1" applyBorder="1" applyAlignment="1" applyProtection="1">
      <alignment horizontal="left" vertical="center" indent="1"/>
      <protection locked="0"/>
    </xf>
    <xf numFmtId="4" fontId="19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106" xfId="0" applyNumberFormat="1" applyFont="1" applyFill="1" applyBorder="1" applyAlignment="1" applyProtection="1">
      <alignment vertical="center" wrapText="1"/>
      <protection locked="0"/>
    </xf>
    <xf numFmtId="4" fontId="7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left" vertical="center" wrapText="1"/>
      <protection locked="0"/>
    </xf>
    <xf numFmtId="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95" xfId="0" applyNumberFormat="1" applyFont="1" applyFill="1" applyBorder="1" applyAlignment="1" applyProtection="1">
      <alignment horizontal="left" vertical="center" indent="1"/>
      <protection locked="0"/>
    </xf>
    <xf numFmtId="4" fontId="24" fillId="0" borderId="83" xfId="0" applyNumberFormat="1" applyFont="1" applyFill="1" applyBorder="1" applyAlignment="1" applyProtection="1">
      <alignment horizontal="left" vertical="center" indent="1"/>
      <protection locked="0"/>
    </xf>
    <xf numFmtId="4" fontId="24" fillId="0" borderId="46" xfId="0" applyNumberFormat="1" applyFont="1" applyFill="1" applyBorder="1" applyAlignment="1" applyProtection="1">
      <alignment horizontal="left" vertical="center" indent="1"/>
      <protection locked="0"/>
    </xf>
    <xf numFmtId="4" fontId="19" fillId="0" borderId="95" xfId="0" applyNumberFormat="1" applyFont="1" applyFill="1" applyBorder="1" applyAlignment="1" applyProtection="1">
      <alignment horizontal="left" vertical="center" wrapText="1" indent="1"/>
      <protection locked="0"/>
    </xf>
    <xf numFmtId="4" fontId="19" fillId="0" borderId="83" xfId="0" applyNumberFormat="1" applyFont="1" applyFill="1" applyBorder="1" applyAlignment="1" applyProtection="1">
      <alignment horizontal="left" vertical="center" wrapText="1" indent="1"/>
      <protection locked="0"/>
    </xf>
    <xf numFmtId="4" fontId="19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19" fillId="0" borderId="96" xfId="0" applyNumberFormat="1" applyFont="1" applyFill="1" applyBorder="1" applyAlignment="1" applyProtection="1">
      <alignment horizontal="left" vertical="center" wrapText="1" indent="1"/>
      <protection locked="0"/>
    </xf>
    <xf numFmtId="4" fontId="19" fillId="0" borderId="91" xfId="0" applyNumberFormat="1" applyFont="1" applyFill="1" applyBorder="1" applyAlignment="1" applyProtection="1">
      <alignment horizontal="left" vertical="center" wrapText="1" indent="1"/>
      <protection locked="0"/>
    </xf>
    <xf numFmtId="4" fontId="19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24" fillId="0" borderId="102" xfId="0" applyNumberFormat="1" applyFont="1" applyFill="1" applyBorder="1" applyAlignment="1" applyProtection="1">
      <alignment horizontal="left" vertical="center" wrapText="1" indent="1"/>
      <protection locked="0"/>
    </xf>
    <xf numFmtId="4" fontId="24" fillId="0" borderId="106" xfId="0" applyNumberFormat="1" applyFont="1" applyFill="1" applyBorder="1" applyAlignment="1" applyProtection="1">
      <alignment horizontal="left" vertical="center" wrapText="1" indent="1"/>
      <protection locked="0"/>
    </xf>
    <xf numFmtId="4" fontId="24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10" fillId="2" borderId="3" xfId="0" applyNumberFormat="1" applyFont="1" applyFill="1" applyBorder="1" applyAlignment="1" applyProtection="1">
      <alignment vertical="center"/>
      <protection locked="0"/>
    </xf>
    <xf numFmtId="4" fontId="10" fillId="2" borderId="4" xfId="0" applyNumberFormat="1" applyFont="1" applyFill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 applyProtection="1">
      <alignment vertical="center"/>
      <protection locked="0"/>
    </xf>
    <xf numFmtId="4" fontId="3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Alignment="1"/>
    <xf numFmtId="4" fontId="10" fillId="2" borderId="6" xfId="0" applyNumberFormat="1" applyFont="1" applyFill="1" applyBorder="1" applyAlignment="1" applyProtection="1">
      <alignment horizontal="center" vertical="center"/>
      <protection locked="0"/>
    </xf>
    <xf numFmtId="4" fontId="10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6" borderId="5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7" fillId="0" borderId="61" xfId="0" applyNumberFormat="1" applyFont="1" applyBorder="1" applyAlignment="1" applyProtection="1">
      <alignment horizontal="left" vertical="center"/>
      <protection locked="0"/>
    </xf>
    <xf numFmtId="4" fontId="7" fillId="0" borderId="44" xfId="0" applyNumberFormat="1" applyFont="1" applyBorder="1" applyAlignment="1" applyProtection="1">
      <alignment horizontal="left" vertical="center"/>
      <protection locked="0"/>
    </xf>
    <xf numFmtId="4" fontId="3" fillId="0" borderId="61" xfId="0" applyNumberFormat="1" applyFont="1" applyFill="1" applyBorder="1" applyAlignment="1" applyProtection="1">
      <alignment vertical="center" wrapText="1"/>
      <protection locked="0"/>
    </xf>
    <xf numFmtId="4" fontId="3" fillId="0" borderId="62" xfId="0" applyNumberFormat="1" applyFont="1" applyFill="1" applyBorder="1" applyAlignment="1" applyProtection="1">
      <alignment vertical="center" wrapText="1"/>
      <protection locked="0"/>
    </xf>
    <xf numFmtId="4" fontId="3" fillId="0" borderId="44" xfId="0" applyNumberFormat="1" applyFont="1" applyFill="1" applyBorder="1" applyAlignment="1" applyProtection="1">
      <alignment vertical="center" wrapText="1"/>
      <protection locked="0"/>
    </xf>
    <xf numFmtId="4" fontId="3" fillId="0" borderId="95" xfId="0" applyNumberFormat="1" applyFont="1" applyFill="1" applyBorder="1" applyAlignment="1" applyProtection="1">
      <alignment vertical="center" wrapText="1"/>
      <protection locked="0"/>
    </xf>
    <xf numFmtId="4" fontId="3" fillId="0" borderId="83" xfId="0" applyNumberFormat="1" applyFont="1" applyFill="1" applyBorder="1" applyAlignment="1" applyProtection="1">
      <alignment vertical="center" wrapText="1"/>
      <protection locked="0"/>
    </xf>
    <xf numFmtId="4" fontId="3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102" xfId="0" applyNumberFormat="1" applyFont="1" applyFill="1" applyBorder="1" applyAlignment="1" applyProtection="1">
      <alignment vertical="center" wrapText="1"/>
      <protection locked="0"/>
    </xf>
    <xf numFmtId="4" fontId="3" fillId="0" borderId="106" xfId="0" applyNumberFormat="1" applyFont="1" applyFill="1" applyBorder="1" applyAlignment="1" applyProtection="1">
      <alignment vertical="center" wrapText="1"/>
      <protection locked="0"/>
    </xf>
    <xf numFmtId="4" fontId="3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vertical="center"/>
      <protection locked="0"/>
    </xf>
    <xf numFmtId="4" fontId="4" fillId="0" borderId="94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4" fontId="7" fillId="0" borderId="102" xfId="0" applyNumberFormat="1" applyFont="1" applyFill="1" applyBorder="1" applyAlignment="1" applyProtection="1">
      <alignment horizontal="left" vertical="center"/>
      <protection locked="0"/>
    </xf>
    <xf numFmtId="4" fontId="7" fillId="0" borderId="50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 applyProtection="1">
      <alignment horizontal="left" vertical="center"/>
      <protection locked="0"/>
    </xf>
    <xf numFmtId="4" fontId="4" fillId="2" borderId="4" xfId="0" applyNumberFormat="1" applyFont="1" applyFill="1" applyBorder="1" applyAlignment="1" applyProtection="1">
      <alignment horizontal="left" vertical="center"/>
      <protection locked="0"/>
    </xf>
    <xf numFmtId="4" fontId="4" fillId="2" borderId="5" xfId="0" applyNumberFormat="1" applyFont="1" applyFill="1" applyBorder="1" applyAlignment="1" applyProtection="1">
      <alignment horizontal="left" vertical="center"/>
      <protection locked="0"/>
    </xf>
    <xf numFmtId="4" fontId="3" fillId="0" borderId="61" xfId="0" applyNumberFormat="1" applyFont="1" applyFill="1" applyBorder="1" applyAlignment="1" applyProtection="1">
      <alignment vertical="center"/>
      <protection locked="0"/>
    </xf>
    <xf numFmtId="4" fontId="3" fillId="0" borderId="62" xfId="0" applyNumberFormat="1" applyFont="1" applyFill="1" applyBorder="1" applyAlignment="1" applyProtection="1">
      <alignment vertical="center"/>
      <protection locked="0"/>
    </xf>
    <xf numFmtId="4" fontId="3" fillId="0" borderId="44" xfId="0" applyNumberFormat="1" applyFont="1" applyFill="1" applyBorder="1" applyAlignment="1" applyProtection="1">
      <alignment vertical="center"/>
      <protection locked="0"/>
    </xf>
    <xf numFmtId="4" fontId="10" fillId="0" borderId="83" xfId="0" applyNumberFormat="1" applyFont="1" applyFill="1" applyBorder="1" applyAlignment="1" applyProtection="1">
      <alignment vertical="center"/>
      <protection locked="0"/>
    </xf>
    <xf numFmtId="4" fontId="7" fillId="0" borderId="95" xfId="0" applyNumberFormat="1" applyFont="1" applyFill="1" applyBorder="1" applyAlignment="1">
      <alignment vertical="center" wrapText="1"/>
    </xf>
    <xf numFmtId="4" fontId="7" fillId="0" borderId="83" xfId="0" applyNumberFormat="1" applyFont="1" applyFill="1" applyBorder="1" applyAlignment="1">
      <alignment vertical="center" wrapText="1"/>
    </xf>
    <xf numFmtId="4" fontId="7" fillId="0" borderId="46" xfId="0" applyNumberFormat="1" applyFont="1" applyFill="1" applyBorder="1" applyAlignment="1">
      <alignment vertical="center" wrapText="1"/>
    </xf>
    <xf numFmtId="4" fontId="10" fillId="0" borderId="61" xfId="0" applyNumberFormat="1" applyFont="1" applyFill="1" applyBorder="1" applyAlignment="1" applyProtection="1">
      <alignment vertical="center" wrapText="1"/>
      <protection locked="0"/>
    </xf>
    <xf numFmtId="4" fontId="10" fillId="0" borderId="62" xfId="0" applyNumberFormat="1" applyFont="1" applyFill="1" applyBorder="1" applyAlignment="1" applyProtection="1">
      <alignment vertical="center" wrapText="1"/>
      <protection locked="0"/>
    </xf>
    <xf numFmtId="4" fontId="10" fillId="0" borderId="44" xfId="0" applyNumberFormat="1" applyFont="1" applyFill="1" applyBorder="1" applyAlignment="1" applyProtection="1">
      <alignment vertical="center" wrapText="1"/>
      <protection locked="0"/>
    </xf>
    <xf numFmtId="4" fontId="10" fillId="0" borderId="83" xfId="0" applyNumberFormat="1" applyFont="1" applyFill="1" applyBorder="1" applyAlignment="1" applyProtection="1">
      <alignment vertical="center" wrapText="1"/>
      <protection locked="0"/>
    </xf>
    <xf numFmtId="4" fontId="10" fillId="0" borderId="46" xfId="0" applyNumberFormat="1" applyFont="1" applyFill="1" applyBorder="1" applyAlignment="1" applyProtection="1">
      <alignment vertical="center" wrapText="1"/>
      <protection locked="0"/>
    </xf>
    <xf numFmtId="4" fontId="3" fillId="0" borderId="29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30" xfId="0" applyNumberFormat="1" applyFont="1" applyFill="1" applyBorder="1" applyAlignment="1" applyProtection="1">
      <alignment vertical="center" wrapText="1"/>
      <protection locked="0"/>
    </xf>
    <xf numFmtId="4" fontId="3" fillId="0" borderId="96" xfId="0" applyNumberFormat="1" applyFont="1" applyFill="1" applyBorder="1" applyAlignment="1" applyProtection="1">
      <alignment vertical="center"/>
      <protection locked="0"/>
    </xf>
    <xf numFmtId="4" fontId="3" fillId="0" borderId="91" xfId="0" applyNumberFormat="1" applyFont="1" applyFill="1" applyBorder="1" applyAlignment="1" applyProtection="1">
      <alignment vertical="center"/>
      <protection locked="0"/>
    </xf>
    <xf numFmtId="4" fontId="3" fillId="0" borderId="67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94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102" xfId="0" applyNumberFormat="1" applyFont="1" applyFill="1" applyBorder="1" applyAlignment="1" applyProtection="1">
      <alignment vertical="center"/>
      <protection locked="0"/>
    </xf>
    <xf numFmtId="4" fontId="7" fillId="0" borderId="106" xfId="0" applyNumberFormat="1" applyFont="1" applyFill="1" applyBorder="1" applyAlignment="1" applyProtection="1">
      <alignment vertical="center"/>
      <protection locked="0"/>
    </xf>
    <xf numFmtId="4" fontId="7" fillId="0" borderId="50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Alignment="1">
      <alignment horizontal="left" vertical="center"/>
    </xf>
    <xf numFmtId="4" fontId="10" fillId="6" borderId="6" xfId="0" applyNumberFormat="1" applyFont="1" applyFill="1" applyBorder="1" applyAlignment="1">
      <alignment horizontal="center" vertical="center"/>
    </xf>
    <xf numFmtId="4" fontId="10" fillId="6" borderId="93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4" fillId="2" borderId="109" xfId="0" applyNumberFormat="1" applyFont="1" applyFill="1" applyBorder="1" applyAlignment="1">
      <alignment horizontal="center" vertical="center" wrapText="1"/>
    </xf>
    <xf numFmtId="4" fontId="3" fillId="2" borderId="110" xfId="0" applyNumberFormat="1" applyFont="1" applyFill="1" applyBorder="1" applyAlignment="1">
      <alignment horizontal="center" vertical="center"/>
    </xf>
    <xf numFmtId="4" fontId="3" fillId="2" borderId="98" xfId="0" applyNumberFormat="1" applyFont="1" applyFill="1" applyBorder="1" applyAlignment="1">
      <alignment horizontal="center" vertical="center"/>
    </xf>
    <xf numFmtId="4" fontId="7" fillId="0" borderId="111" xfId="0" applyNumberFormat="1" applyFont="1" applyFill="1" applyBorder="1" applyAlignment="1">
      <alignment vertical="center" wrapText="1"/>
    </xf>
    <xf numFmtId="4" fontId="7" fillId="0" borderId="44" xfId="0" applyNumberFormat="1" applyFont="1" applyFill="1" applyBorder="1" applyAlignment="1">
      <alignment vertical="center" wrapText="1"/>
    </xf>
    <xf numFmtId="4" fontId="7" fillId="0" borderId="82" xfId="0" applyNumberFormat="1" applyFont="1" applyFill="1" applyBorder="1" applyAlignment="1">
      <alignment vertical="center" wrapText="1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106" xfId="0" applyNumberFormat="1" applyFont="1" applyFill="1" applyBorder="1" applyAlignment="1" applyProtection="1">
      <alignment vertical="center"/>
      <protection locked="0"/>
    </xf>
    <xf numFmtId="4" fontId="3" fillId="0" borderId="50" xfId="0" applyNumberFormat="1" applyFont="1" applyFill="1" applyBorder="1" applyAlignment="1" applyProtection="1">
      <alignment vertical="center"/>
      <protection locked="0"/>
    </xf>
    <xf numFmtId="4" fontId="7" fillId="0" borderId="3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14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4" fontId="7" fillId="0" borderId="82" xfId="0" applyNumberFormat="1" applyFont="1" applyFill="1" applyBorder="1" applyAlignment="1">
      <alignment horizontal="left" vertical="center" wrapText="1"/>
    </xf>
    <xf numFmtId="4" fontId="7" fillId="0" borderId="46" xfId="0" applyNumberFormat="1" applyFont="1" applyFill="1" applyBorder="1" applyAlignment="1">
      <alignment horizontal="left" vertical="center" wrapText="1"/>
    </xf>
    <xf numFmtId="4" fontId="7" fillId="0" borderId="112" xfId="0" applyNumberFormat="1" applyFont="1" applyFill="1" applyBorder="1" applyAlignment="1">
      <alignment horizontal="left" vertical="center" wrapText="1"/>
    </xf>
    <xf numFmtId="4" fontId="10" fillId="6" borderId="90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5">
    <cellStyle name="Normalny" xfId="0" builtinId="0"/>
    <cellStyle name="Normalny 2" xfId="3"/>
    <cellStyle name="Normalny 3" xfId="4"/>
    <cellStyle name="Normalny_dzielnice termin spr.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zoomScaleNormal="100" workbookViewId="0">
      <selection activeCell="E14" sqref="E14"/>
    </sheetView>
  </sheetViews>
  <sheetFormatPr defaultRowHeight="12.75" x14ac:dyDescent="0.2"/>
  <cols>
    <col min="1" max="1" width="35.7109375" style="448" customWidth="1"/>
    <col min="2" max="2" width="16.28515625" style="448" customWidth="1"/>
    <col min="3" max="3" width="16.28515625" style="449" customWidth="1"/>
    <col min="4" max="4" width="35.7109375" style="449" customWidth="1"/>
    <col min="5" max="6" width="16.28515625" style="449" customWidth="1"/>
    <col min="7" max="7" width="9.140625" style="448"/>
    <col min="8" max="8" width="13.85546875" style="448" bestFit="1" customWidth="1"/>
    <col min="9" max="256" width="9.140625" style="448"/>
    <col min="257" max="257" width="35.7109375" style="448" customWidth="1"/>
    <col min="258" max="259" width="16.28515625" style="448" customWidth="1"/>
    <col min="260" max="260" width="35.7109375" style="448" customWidth="1"/>
    <col min="261" max="262" width="16.28515625" style="448" customWidth="1"/>
    <col min="263" max="263" width="9.140625" style="448"/>
    <col min="264" max="264" width="13.85546875" style="448" bestFit="1" customWidth="1"/>
    <col min="265" max="512" width="9.140625" style="448"/>
    <col min="513" max="513" width="35.7109375" style="448" customWidth="1"/>
    <col min="514" max="515" width="16.28515625" style="448" customWidth="1"/>
    <col min="516" max="516" width="35.7109375" style="448" customWidth="1"/>
    <col min="517" max="518" width="16.28515625" style="448" customWidth="1"/>
    <col min="519" max="519" width="9.140625" style="448"/>
    <col min="520" max="520" width="13.85546875" style="448" bestFit="1" customWidth="1"/>
    <col min="521" max="768" width="9.140625" style="448"/>
    <col min="769" max="769" width="35.7109375" style="448" customWidth="1"/>
    <col min="770" max="771" width="16.28515625" style="448" customWidth="1"/>
    <col min="772" max="772" width="35.7109375" style="448" customWidth="1"/>
    <col min="773" max="774" width="16.28515625" style="448" customWidth="1"/>
    <col min="775" max="775" width="9.140625" style="448"/>
    <col min="776" max="776" width="13.85546875" style="448" bestFit="1" customWidth="1"/>
    <col min="777" max="1024" width="9.140625" style="448"/>
    <col min="1025" max="1025" width="35.7109375" style="448" customWidth="1"/>
    <col min="1026" max="1027" width="16.28515625" style="448" customWidth="1"/>
    <col min="1028" max="1028" width="35.7109375" style="448" customWidth="1"/>
    <col min="1029" max="1030" width="16.28515625" style="448" customWidth="1"/>
    <col min="1031" max="1031" width="9.140625" style="448"/>
    <col min="1032" max="1032" width="13.85546875" style="448" bestFit="1" customWidth="1"/>
    <col min="1033" max="1280" width="9.140625" style="448"/>
    <col min="1281" max="1281" width="35.7109375" style="448" customWidth="1"/>
    <col min="1282" max="1283" width="16.28515625" style="448" customWidth="1"/>
    <col min="1284" max="1284" width="35.7109375" style="448" customWidth="1"/>
    <col min="1285" max="1286" width="16.28515625" style="448" customWidth="1"/>
    <col min="1287" max="1287" width="9.140625" style="448"/>
    <col min="1288" max="1288" width="13.85546875" style="448" bestFit="1" customWidth="1"/>
    <col min="1289" max="1536" width="9.140625" style="448"/>
    <col min="1537" max="1537" width="35.7109375" style="448" customWidth="1"/>
    <col min="1538" max="1539" width="16.28515625" style="448" customWidth="1"/>
    <col min="1540" max="1540" width="35.7109375" style="448" customWidth="1"/>
    <col min="1541" max="1542" width="16.28515625" style="448" customWidth="1"/>
    <col min="1543" max="1543" width="9.140625" style="448"/>
    <col min="1544" max="1544" width="13.85546875" style="448" bestFit="1" customWidth="1"/>
    <col min="1545" max="1792" width="9.140625" style="448"/>
    <col min="1793" max="1793" width="35.7109375" style="448" customWidth="1"/>
    <col min="1794" max="1795" width="16.28515625" style="448" customWidth="1"/>
    <col min="1796" max="1796" width="35.7109375" style="448" customWidth="1"/>
    <col min="1797" max="1798" width="16.28515625" style="448" customWidth="1"/>
    <col min="1799" max="1799" width="9.140625" style="448"/>
    <col min="1800" max="1800" width="13.85546875" style="448" bestFit="1" customWidth="1"/>
    <col min="1801" max="2048" width="9.140625" style="448"/>
    <col min="2049" max="2049" width="35.7109375" style="448" customWidth="1"/>
    <col min="2050" max="2051" width="16.28515625" style="448" customWidth="1"/>
    <col min="2052" max="2052" width="35.7109375" style="448" customWidth="1"/>
    <col min="2053" max="2054" width="16.28515625" style="448" customWidth="1"/>
    <col min="2055" max="2055" width="9.140625" style="448"/>
    <col min="2056" max="2056" width="13.85546875" style="448" bestFit="1" customWidth="1"/>
    <col min="2057" max="2304" width="9.140625" style="448"/>
    <col min="2305" max="2305" width="35.7109375" style="448" customWidth="1"/>
    <col min="2306" max="2307" width="16.28515625" style="448" customWidth="1"/>
    <col min="2308" max="2308" width="35.7109375" style="448" customWidth="1"/>
    <col min="2309" max="2310" width="16.28515625" style="448" customWidth="1"/>
    <col min="2311" max="2311" width="9.140625" style="448"/>
    <col min="2312" max="2312" width="13.85546875" style="448" bestFit="1" customWidth="1"/>
    <col min="2313" max="2560" width="9.140625" style="448"/>
    <col min="2561" max="2561" width="35.7109375" style="448" customWidth="1"/>
    <col min="2562" max="2563" width="16.28515625" style="448" customWidth="1"/>
    <col min="2564" max="2564" width="35.7109375" style="448" customWidth="1"/>
    <col min="2565" max="2566" width="16.28515625" style="448" customWidth="1"/>
    <col min="2567" max="2567" width="9.140625" style="448"/>
    <col min="2568" max="2568" width="13.85546875" style="448" bestFit="1" customWidth="1"/>
    <col min="2569" max="2816" width="9.140625" style="448"/>
    <col min="2817" max="2817" width="35.7109375" style="448" customWidth="1"/>
    <col min="2818" max="2819" width="16.28515625" style="448" customWidth="1"/>
    <col min="2820" max="2820" width="35.7109375" style="448" customWidth="1"/>
    <col min="2821" max="2822" width="16.28515625" style="448" customWidth="1"/>
    <col min="2823" max="2823" width="9.140625" style="448"/>
    <col min="2824" max="2824" width="13.85546875" style="448" bestFit="1" customWidth="1"/>
    <col min="2825" max="3072" width="9.140625" style="448"/>
    <col min="3073" max="3073" width="35.7109375" style="448" customWidth="1"/>
    <col min="3074" max="3075" width="16.28515625" style="448" customWidth="1"/>
    <col min="3076" max="3076" width="35.7109375" style="448" customWidth="1"/>
    <col min="3077" max="3078" width="16.28515625" style="448" customWidth="1"/>
    <col min="3079" max="3079" width="9.140625" style="448"/>
    <col min="3080" max="3080" width="13.85546875" style="448" bestFit="1" customWidth="1"/>
    <col min="3081" max="3328" width="9.140625" style="448"/>
    <col min="3329" max="3329" width="35.7109375" style="448" customWidth="1"/>
    <col min="3330" max="3331" width="16.28515625" style="448" customWidth="1"/>
    <col min="3332" max="3332" width="35.7109375" style="448" customWidth="1"/>
    <col min="3333" max="3334" width="16.28515625" style="448" customWidth="1"/>
    <col min="3335" max="3335" width="9.140625" style="448"/>
    <col min="3336" max="3336" width="13.85546875" style="448" bestFit="1" customWidth="1"/>
    <col min="3337" max="3584" width="9.140625" style="448"/>
    <col min="3585" max="3585" width="35.7109375" style="448" customWidth="1"/>
    <col min="3586" max="3587" width="16.28515625" style="448" customWidth="1"/>
    <col min="3588" max="3588" width="35.7109375" style="448" customWidth="1"/>
    <col min="3589" max="3590" width="16.28515625" style="448" customWidth="1"/>
    <col min="3591" max="3591" width="9.140625" style="448"/>
    <col min="3592" max="3592" width="13.85546875" style="448" bestFit="1" customWidth="1"/>
    <col min="3593" max="3840" width="9.140625" style="448"/>
    <col min="3841" max="3841" width="35.7109375" style="448" customWidth="1"/>
    <col min="3842" max="3843" width="16.28515625" style="448" customWidth="1"/>
    <col min="3844" max="3844" width="35.7109375" style="448" customWidth="1"/>
    <col min="3845" max="3846" width="16.28515625" style="448" customWidth="1"/>
    <col min="3847" max="3847" width="9.140625" style="448"/>
    <col min="3848" max="3848" width="13.85546875" style="448" bestFit="1" customWidth="1"/>
    <col min="3849" max="4096" width="9.140625" style="448"/>
    <col min="4097" max="4097" width="35.7109375" style="448" customWidth="1"/>
    <col min="4098" max="4099" width="16.28515625" style="448" customWidth="1"/>
    <col min="4100" max="4100" width="35.7109375" style="448" customWidth="1"/>
    <col min="4101" max="4102" width="16.28515625" style="448" customWidth="1"/>
    <col min="4103" max="4103" width="9.140625" style="448"/>
    <col min="4104" max="4104" width="13.85546875" style="448" bestFit="1" customWidth="1"/>
    <col min="4105" max="4352" width="9.140625" style="448"/>
    <col min="4353" max="4353" width="35.7109375" style="448" customWidth="1"/>
    <col min="4354" max="4355" width="16.28515625" style="448" customWidth="1"/>
    <col min="4356" max="4356" width="35.7109375" style="448" customWidth="1"/>
    <col min="4357" max="4358" width="16.28515625" style="448" customWidth="1"/>
    <col min="4359" max="4359" width="9.140625" style="448"/>
    <col min="4360" max="4360" width="13.85546875" style="448" bestFit="1" customWidth="1"/>
    <col min="4361" max="4608" width="9.140625" style="448"/>
    <col min="4609" max="4609" width="35.7109375" style="448" customWidth="1"/>
    <col min="4610" max="4611" width="16.28515625" style="448" customWidth="1"/>
    <col min="4612" max="4612" width="35.7109375" style="448" customWidth="1"/>
    <col min="4613" max="4614" width="16.28515625" style="448" customWidth="1"/>
    <col min="4615" max="4615" width="9.140625" style="448"/>
    <col min="4616" max="4616" width="13.85546875" style="448" bestFit="1" customWidth="1"/>
    <col min="4617" max="4864" width="9.140625" style="448"/>
    <col min="4865" max="4865" width="35.7109375" style="448" customWidth="1"/>
    <col min="4866" max="4867" width="16.28515625" style="448" customWidth="1"/>
    <col min="4868" max="4868" width="35.7109375" style="448" customWidth="1"/>
    <col min="4869" max="4870" width="16.28515625" style="448" customWidth="1"/>
    <col min="4871" max="4871" width="9.140625" style="448"/>
    <col min="4872" max="4872" width="13.85546875" style="448" bestFit="1" customWidth="1"/>
    <col min="4873" max="5120" width="9.140625" style="448"/>
    <col min="5121" max="5121" width="35.7109375" style="448" customWidth="1"/>
    <col min="5122" max="5123" width="16.28515625" style="448" customWidth="1"/>
    <col min="5124" max="5124" width="35.7109375" style="448" customWidth="1"/>
    <col min="5125" max="5126" width="16.28515625" style="448" customWidth="1"/>
    <col min="5127" max="5127" width="9.140625" style="448"/>
    <col min="5128" max="5128" width="13.85546875" style="448" bestFit="1" customWidth="1"/>
    <col min="5129" max="5376" width="9.140625" style="448"/>
    <col min="5377" max="5377" width="35.7109375" style="448" customWidth="1"/>
    <col min="5378" max="5379" width="16.28515625" style="448" customWidth="1"/>
    <col min="5380" max="5380" width="35.7109375" style="448" customWidth="1"/>
    <col min="5381" max="5382" width="16.28515625" style="448" customWidth="1"/>
    <col min="5383" max="5383" width="9.140625" style="448"/>
    <col min="5384" max="5384" width="13.85546875" style="448" bestFit="1" customWidth="1"/>
    <col min="5385" max="5632" width="9.140625" style="448"/>
    <col min="5633" max="5633" width="35.7109375" style="448" customWidth="1"/>
    <col min="5634" max="5635" width="16.28515625" style="448" customWidth="1"/>
    <col min="5636" max="5636" width="35.7109375" style="448" customWidth="1"/>
    <col min="5637" max="5638" width="16.28515625" style="448" customWidth="1"/>
    <col min="5639" max="5639" width="9.140625" style="448"/>
    <col min="5640" max="5640" width="13.85546875" style="448" bestFit="1" customWidth="1"/>
    <col min="5641" max="5888" width="9.140625" style="448"/>
    <col min="5889" max="5889" width="35.7109375" style="448" customWidth="1"/>
    <col min="5890" max="5891" width="16.28515625" style="448" customWidth="1"/>
    <col min="5892" max="5892" width="35.7109375" style="448" customWidth="1"/>
    <col min="5893" max="5894" width="16.28515625" style="448" customWidth="1"/>
    <col min="5895" max="5895" width="9.140625" style="448"/>
    <col min="5896" max="5896" width="13.85546875" style="448" bestFit="1" customWidth="1"/>
    <col min="5897" max="6144" width="9.140625" style="448"/>
    <col min="6145" max="6145" width="35.7109375" style="448" customWidth="1"/>
    <col min="6146" max="6147" width="16.28515625" style="448" customWidth="1"/>
    <col min="6148" max="6148" width="35.7109375" style="448" customWidth="1"/>
    <col min="6149" max="6150" width="16.28515625" style="448" customWidth="1"/>
    <col min="6151" max="6151" width="9.140625" style="448"/>
    <col min="6152" max="6152" width="13.85546875" style="448" bestFit="1" customWidth="1"/>
    <col min="6153" max="6400" width="9.140625" style="448"/>
    <col min="6401" max="6401" width="35.7109375" style="448" customWidth="1"/>
    <col min="6402" max="6403" width="16.28515625" style="448" customWidth="1"/>
    <col min="6404" max="6404" width="35.7109375" style="448" customWidth="1"/>
    <col min="6405" max="6406" width="16.28515625" style="448" customWidth="1"/>
    <col min="6407" max="6407" width="9.140625" style="448"/>
    <col min="6408" max="6408" width="13.85546875" style="448" bestFit="1" customWidth="1"/>
    <col min="6409" max="6656" width="9.140625" style="448"/>
    <col min="6657" max="6657" width="35.7109375" style="448" customWidth="1"/>
    <col min="6658" max="6659" width="16.28515625" style="448" customWidth="1"/>
    <col min="6660" max="6660" width="35.7109375" style="448" customWidth="1"/>
    <col min="6661" max="6662" width="16.28515625" style="448" customWidth="1"/>
    <col min="6663" max="6663" width="9.140625" style="448"/>
    <col min="6664" max="6664" width="13.85546875" style="448" bestFit="1" customWidth="1"/>
    <col min="6665" max="6912" width="9.140625" style="448"/>
    <col min="6913" max="6913" width="35.7109375" style="448" customWidth="1"/>
    <col min="6914" max="6915" width="16.28515625" style="448" customWidth="1"/>
    <col min="6916" max="6916" width="35.7109375" style="448" customWidth="1"/>
    <col min="6917" max="6918" width="16.28515625" style="448" customWidth="1"/>
    <col min="6919" max="6919" width="9.140625" style="448"/>
    <col min="6920" max="6920" width="13.85546875" style="448" bestFit="1" customWidth="1"/>
    <col min="6921" max="7168" width="9.140625" style="448"/>
    <col min="7169" max="7169" width="35.7109375" style="448" customWidth="1"/>
    <col min="7170" max="7171" width="16.28515625" style="448" customWidth="1"/>
    <col min="7172" max="7172" width="35.7109375" style="448" customWidth="1"/>
    <col min="7173" max="7174" width="16.28515625" style="448" customWidth="1"/>
    <col min="7175" max="7175" width="9.140625" style="448"/>
    <col min="7176" max="7176" width="13.85546875" style="448" bestFit="1" customWidth="1"/>
    <col min="7177" max="7424" width="9.140625" style="448"/>
    <col min="7425" max="7425" width="35.7109375" style="448" customWidth="1"/>
    <col min="7426" max="7427" width="16.28515625" style="448" customWidth="1"/>
    <col min="7428" max="7428" width="35.7109375" style="448" customWidth="1"/>
    <col min="7429" max="7430" width="16.28515625" style="448" customWidth="1"/>
    <col min="7431" max="7431" width="9.140625" style="448"/>
    <col min="7432" max="7432" width="13.85546875" style="448" bestFit="1" customWidth="1"/>
    <col min="7433" max="7680" width="9.140625" style="448"/>
    <col min="7681" max="7681" width="35.7109375" style="448" customWidth="1"/>
    <col min="7682" max="7683" width="16.28515625" style="448" customWidth="1"/>
    <col min="7684" max="7684" width="35.7109375" style="448" customWidth="1"/>
    <col min="7685" max="7686" width="16.28515625" style="448" customWidth="1"/>
    <col min="7687" max="7687" width="9.140625" style="448"/>
    <col min="7688" max="7688" width="13.85546875" style="448" bestFit="1" customWidth="1"/>
    <col min="7689" max="7936" width="9.140625" style="448"/>
    <col min="7937" max="7937" width="35.7109375" style="448" customWidth="1"/>
    <col min="7938" max="7939" width="16.28515625" style="448" customWidth="1"/>
    <col min="7940" max="7940" width="35.7109375" style="448" customWidth="1"/>
    <col min="7941" max="7942" width="16.28515625" style="448" customWidth="1"/>
    <col min="7943" max="7943" width="9.140625" style="448"/>
    <col min="7944" max="7944" width="13.85546875" style="448" bestFit="1" customWidth="1"/>
    <col min="7945" max="8192" width="9.140625" style="448"/>
    <col min="8193" max="8193" width="35.7109375" style="448" customWidth="1"/>
    <col min="8194" max="8195" width="16.28515625" style="448" customWidth="1"/>
    <col min="8196" max="8196" width="35.7109375" style="448" customWidth="1"/>
    <col min="8197" max="8198" width="16.28515625" style="448" customWidth="1"/>
    <col min="8199" max="8199" width="9.140625" style="448"/>
    <col min="8200" max="8200" width="13.85546875" style="448" bestFit="1" customWidth="1"/>
    <col min="8201" max="8448" width="9.140625" style="448"/>
    <col min="8449" max="8449" width="35.7109375" style="448" customWidth="1"/>
    <col min="8450" max="8451" width="16.28515625" style="448" customWidth="1"/>
    <col min="8452" max="8452" width="35.7109375" style="448" customWidth="1"/>
    <col min="8453" max="8454" width="16.28515625" style="448" customWidth="1"/>
    <col min="8455" max="8455" width="9.140625" style="448"/>
    <col min="8456" max="8456" width="13.85546875" style="448" bestFit="1" customWidth="1"/>
    <col min="8457" max="8704" width="9.140625" style="448"/>
    <col min="8705" max="8705" width="35.7109375" style="448" customWidth="1"/>
    <col min="8706" max="8707" width="16.28515625" style="448" customWidth="1"/>
    <col min="8708" max="8708" width="35.7109375" style="448" customWidth="1"/>
    <col min="8709" max="8710" width="16.28515625" style="448" customWidth="1"/>
    <col min="8711" max="8711" width="9.140625" style="448"/>
    <col min="8712" max="8712" width="13.85546875" style="448" bestFit="1" customWidth="1"/>
    <col min="8713" max="8960" width="9.140625" style="448"/>
    <col min="8961" max="8961" width="35.7109375" style="448" customWidth="1"/>
    <col min="8962" max="8963" width="16.28515625" style="448" customWidth="1"/>
    <col min="8964" max="8964" width="35.7109375" style="448" customWidth="1"/>
    <col min="8965" max="8966" width="16.28515625" style="448" customWidth="1"/>
    <col min="8967" max="8967" width="9.140625" style="448"/>
    <col min="8968" max="8968" width="13.85546875" style="448" bestFit="1" customWidth="1"/>
    <col min="8969" max="9216" width="9.140625" style="448"/>
    <col min="9217" max="9217" width="35.7109375" style="448" customWidth="1"/>
    <col min="9218" max="9219" width="16.28515625" style="448" customWidth="1"/>
    <col min="9220" max="9220" width="35.7109375" style="448" customWidth="1"/>
    <col min="9221" max="9222" width="16.28515625" style="448" customWidth="1"/>
    <col min="9223" max="9223" width="9.140625" style="448"/>
    <col min="9224" max="9224" width="13.85546875" style="448" bestFit="1" customWidth="1"/>
    <col min="9225" max="9472" width="9.140625" style="448"/>
    <col min="9473" max="9473" width="35.7109375" style="448" customWidth="1"/>
    <col min="9474" max="9475" width="16.28515625" style="448" customWidth="1"/>
    <col min="9476" max="9476" width="35.7109375" style="448" customWidth="1"/>
    <col min="9477" max="9478" width="16.28515625" style="448" customWidth="1"/>
    <col min="9479" max="9479" width="9.140625" style="448"/>
    <col min="9480" max="9480" width="13.85546875" style="448" bestFit="1" customWidth="1"/>
    <col min="9481" max="9728" width="9.140625" style="448"/>
    <col min="9729" max="9729" width="35.7109375" style="448" customWidth="1"/>
    <col min="9730" max="9731" width="16.28515625" style="448" customWidth="1"/>
    <col min="9732" max="9732" width="35.7109375" style="448" customWidth="1"/>
    <col min="9733" max="9734" width="16.28515625" style="448" customWidth="1"/>
    <col min="9735" max="9735" width="9.140625" style="448"/>
    <col min="9736" max="9736" width="13.85546875" style="448" bestFit="1" customWidth="1"/>
    <col min="9737" max="9984" width="9.140625" style="448"/>
    <col min="9985" max="9985" width="35.7109375" style="448" customWidth="1"/>
    <col min="9986" max="9987" width="16.28515625" style="448" customWidth="1"/>
    <col min="9988" max="9988" width="35.7109375" style="448" customWidth="1"/>
    <col min="9989" max="9990" width="16.28515625" style="448" customWidth="1"/>
    <col min="9991" max="9991" width="9.140625" style="448"/>
    <col min="9992" max="9992" width="13.85546875" style="448" bestFit="1" customWidth="1"/>
    <col min="9993" max="10240" width="9.140625" style="448"/>
    <col min="10241" max="10241" width="35.7109375" style="448" customWidth="1"/>
    <col min="10242" max="10243" width="16.28515625" style="448" customWidth="1"/>
    <col min="10244" max="10244" width="35.7109375" style="448" customWidth="1"/>
    <col min="10245" max="10246" width="16.28515625" style="448" customWidth="1"/>
    <col min="10247" max="10247" width="9.140625" style="448"/>
    <col min="10248" max="10248" width="13.85546875" style="448" bestFit="1" customWidth="1"/>
    <col min="10249" max="10496" width="9.140625" style="448"/>
    <col min="10497" max="10497" width="35.7109375" style="448" customWidth="1"/>
    <col min="10498" max="10499" width="16.28515625" style="448" customWidth="1"/>
    <col min="10500" max="10500" width="35.7109375" style="448" customWidth="1"/>
    <col min="10501" max="10502" width="16.28515625" style="448" customWidth="1"/>
    <col min="10503" max="10503" width="9.140625" style="448"/>
    <col min="10504" max="10504" width="13.85546875" style="448" bestFit="1" customWidth="1"/>
    <col min="10505" max="10752" width="9.140625" style="448"/>
    <col min="10753" max="10753" width="35.7109375" style="448" customWidth="1"/>
    <col min="10754" max="10755" width="16.28515625" style="448" customWidth="1"/>
    <col min="10756" max="10756" width="35.7109375" style="448" customWidth="1"/>
    <col min="10757" max="10758" width="16.28515625" style="448" customWidth="1"/>
    <col min="10759" max="10759" width="9.140625" style="448"/>
    <col min="10760" max="10760" width="13.85546875" style="448" bestFit="1" customWidth="1"/>
    <col min="10761" max="11008" width="9.140625" style="448"/>
    <col min="11009" max="11009" width="35.7109375" style="448" customWidth="1"/>
    <col min="11010" max="11011" width="16.28515625" style="448" customWidth="1"/>
    <col min="11012" max="11012" width="35.7109375" style="448" customWidth="1"/>
    <col min="11013" max="11014" width="16.28515625" style="448" customWidth="1"/>
    <col min="11015" max="11015" width="9.140625" style="448"/>
    <col min="11016" max="11016" width="13.85546875" style="448" bestFit="1" customWidth="1"/>
    <col min="11017" max="11264" width="9.140625" style="448"/>
    <col min="11265" max="11265" width="35.7109375" style="448" customWidth="1"/>
    <col min="11266" max="11267" width="16.28515625" style="448" customWidth="1"/>
    <col min="11268" max="11268" width="35.7109375" style="448" customWidth="1"/>
    <col min="11269" max="11270" width="16.28515625" style="448" customWidth="1"/>
    <col min="11271" max="11271" width="9.140625" style="448"/>
    <col min="11272" max="11272" width="13.85546875" style="448" bestFit="1" customWidth="1"/>
    <col min="11273" max="11520" width="9.140625" style="448"/>
    <col min="11521" max="11521" width="35.7109375" style="448" customWidth="1"/>
    <col min="11522" max="11523" width="16.28515625" style="448" customWidth="1"/>
    <col min="11524" max="11524" width="35.7109375" style="448" customWidth="1"/>
    <col min="11525" max="11526" width="16.28515625" style="448" customWidth="1"/>
    <col min="11527" max="11527" width="9.140625" style="448"/>
    <col min="11528" max="11528" width="13.85546875" style="448" bestFit="1" customWidth="1"/>
    <col min="11529" max="11776" width="9.140625" style="448"/>
    <col min="11777" max="11777" width="35.7109375" style="448" customWidth="1"/>
    <col min="11778" max="11779" width="16.28515625" style="448" customWidth="1"/>
    <col min="11780" max="11780" width="35.7109375" style="448" customWidth="1"/>
    <col min="11781" max="11782" width="16.28515625" style="448" customWidth="1"/>
    <col min="11783" max="11783" width="9.140625" style="448"/>
    <col min="11784" max="11784" width="13.85546875" style="448" bestFit="1" customWidth="1"/>
    <col min="11785" max="12032" width="9.140625" style="448"/>
    <col min="12033" max="12033" width="35.7109375" style="448" customWidth="1"/>
    <col min="12034" max="12035" width="16.28515625" style="448" customWidth="1"/>
    <col min="12036" max="12036" width="35.7109375" style="448" customWidth="1"/>
    <col min="12037" max="12038" width="16.28515625" style="448" customWidth="1"/>
    <col min="12039" max="12039" width="9.140625" style="448"/>
    <col min="12040" max="12040" width="13.85546875" style="448" bestFit="1" customWidth="1"/>
    <col min="12041" max="12288" width="9.140625" style="448"/>
    <col min="12289" max="12289" width="35.7109375" style="448" customWidth="1"/>
    <col min="12290" max="12291" width="16.28515625" style="448" customWidth="1"/>
    <col min="12292" max="12292" width="35.7109375" style="448" customWidth="1"/>
    <col min="12293" max="12294" width="16.28515625" style="448" customWidth="1"/>
    <col min="12295" max="12295" width="9.140625" style="448"/>
    <col min="12296" max="12296" width="13.85546875" style="448" bestFit="1" customWidth="1"/>
    <col min="12297" max="12544" width="9.140625" style="448"/>
    <col min="12545" max="12545" width="35.7109375" style="448" customWidth="1"/>
    <col min="12546" max="12547" width="16.28515625" style="448" customWidth="1"/>
    <col min="12548" max="12548" width="35.7109375" style="448" customWidth="1"/>
    <col min="12549" max="12550" width="16.28515625" style="448" customWidth="1"/>
    <col min="12551" max="12551" width="9.140625" style="448"/>
    <col min="12552" max="12552" width="13.85546875" style="448" bestFit="1" customWidth="1"/>
    <col min="12553" max="12800" width="9.140625" style="448"/>
    <col min="12801" max="12801" width="35.7109375" style="448" customWidth="1"/>
    <col min="12802" max="12803" width="16.28515625" style="448" customWidth="1"/>
    <col min="12804" max="12804" width="35.7109375" style="448" customWidth="1"/>
    <col min="12805" max="12806" width="16.28515625" style="448" customWidth="1"/>
    <col min="12807" max="12807" width="9.140625" style="448"/>
    <col min="12808" max="12808" width="13.85546875" style="448" bestFit="1" customWidth="1"/>
    <col min="12809" max="13056" width="9.140625" style="448"/>
    <col min="13057" max="13057" width="35.7109375" style="448" customWidth="1"/>
    <col min="13058" max="13059" width="16.28515625" style="448" customWidth="1"/>
    <col min="13060" max="13060" width="35.7109375" style="448" customWidth="1"/>
    <col min="13061" max="13062" width="16.28515625" style="448" customWidth="1"/>
    <col min="13063" max="13063" width="9.140625" style="448"/>
    <col min="13064" max="13064" width="13.85546875" style="448" bestFit="1" customWidth="1"/>
    <col min="13065" max="13312" width="9.140625" style="448"/>
    <col min="13313" max="13313" width="35.7109375" style="448" customWidth="1"/>
    <col min="13314" max="13315" width="16.28515625" style="448" customWidth="1"/>
    <col min="13316" max="13316" width="35.7109375" style="448" customWidth="1"/>
    <col min="13317" max="13318" width="16.28515625" style="448" customWidth="1"/>
    <col min="13319" max="13319" width="9.140625" style="448"/>
    <col min="13320" max="13320" width="13.85546875" style="448" bestFit="1" customWidth="1"/>
    <col min="13321" max="13568" width="9.140625" style="448"/>
    <col min="13569" max="13569" width="35.7109375" style="448" customWidth="1"/>
    <col min="13570" max="13571" width="16.28515625" style="448" customWidth="1"/>
    <col min="13572" max="13572" width="35.7109375" style="448" customWidth="1"/>
    <col min="13573" max="13574" width="16.28515625" style="448" customWidth="1"/>
    <col min="13575" max="13575" width="9.140625" style="448"/>
    <col min="13576" max="13576" width="13.85546875" style="448" bestFit="1" customWidth="1"/>
    <col min="13577" max="13824" width="9.140625" style="448"/>
    <col min="13825" max="13825" width="35.7109375" style="448" customWidth="1"/>
    <col min="13826" max="13827" width="16.28515625" style="448" customWidth="1"/>
    <col min="13828" max="13828" width="35.7109375" style="448" customWidth="1"/>
    <col min="13829" max="13830" width="16.28515625" style="448" customWidth="1"/>
    <col min="13831" max="13831" width="9.140625" style="448"/>
    <col min="13832" max="13832" width="13.85546875" style="448" bestFit="1" customWidth="1"/>
    <col min="13833" max="14080" width="9.140625" style="448"/>
    <col min="14081" max="14081" width="35.7109375" style="448" customWidth="1"/>
    <col min="14082" max="14083" width="16.28515625" style="448" customWidth="1"/>
    <col min="14084" max="14084" width="35.7109375" style="448" customWidth="1"/>
    <col min="14085" max="14086" width="16.28515625" style="448" customWidth="1"/>
    <col min="14087" max="14087" width="9.140625" style="448"/>
    <col min="14088" max="14088" width="13.85546875" style="448" bestFit="1" customWidth="1"/>
    <col min="14089" max="14336" width="9.140625" style="448"/>
    <col min="14337" max="14337" width="35.7109375" style="448" customWidth="1"/>
    <col min="14338" max="14339" width="16.28515625" style="448" customWidth="1"/>
    <col min="14340" max="14340" width="35.7109375" style="448" customWidth="1"/>
    <col min="14341" max="14342" width="16.28515625" style="448" customWidth="1"/>
    <col min="14343" max="14343" width="9.140625" style="448"/>
    <col min="14344" max="14344" width="13.85546875" style="448" bestFit="1" customWidth="1"/>
    <col min="14345" max="14592" width="9.140625" style="448"/>
    <col min="14593" max="14593" width="35.7109375" style="448" customWidth="1"/>
    <col min="14594" max="14595" width="16.28515625" style="448" customWidth="1"/>
    <col min="14596" max="14596" width="35.7109375" style="448" customWidth="1"/>
    <col min="14597" max="14598" width="16.28515625" style="448" customWidth="1"/>
    <col min="14599" max="14599" width="9.140625" style="448"/>
    <col min="14600" max="14600" width="13.85546875" style="448" bestFit="1" customWidth="1"/>
    <col min="14601" max="14848" width="9.140625" style="448"/>
    <col min="14849" max="14849" width="35.7109375" style="448" customWidth="1"/>
    <col min="14850" max="14851" width="16.28515625" style="448" customWidth="1"/>
    <col min="14852" max="14852" width="35.7109375" style="448" customWidth="1"/>
    <col min="14853" max="14854" width="16.28515625" style="448" customWidth="1"/>
    <col min="14855" max="14855" width="9.140625" style="448"/>
    <col min="14856" max="14856" width="13.85546875" style="448" bestFit="1" customWidth="1"/>
    <col min="14857" max="15104" width="9.140625" style="448"/>
    <col min="15105" max="15105" width="35.7109375" style="448" customWidth="1"/>
    <col min="15106" max="15107" width="16.28515625" style="448" customWidth="1"/>
    <col min="15108" max="15108" width="35.7109375" style="448" customWidth="1"/>
    <col min="15109" max="15110" width="16.28515625" style="448" customWidth="1"/>
    <col min="15111" max="15111" width="9.140625" style="448"/>
    <col min="15112" max="15112" width="13.85546875" style="448" bestFit="1" customWidth="1"/>
    <col min="15113" max="15360" width="9.140625" style="448"/>
    <col min="15361" max="15361" width="35.7109375" style="448" customWidth="1"/>
    <col min="15362" max="15363" width="16.28515625" style="448" customWidth="1"/>
    <col min="15364" max="15364" width="35.7109375" style="448" customWidth="1"/>
    <col min="15365" max="15366" width="16.28515625" style="448" customWidth="1"/>
    <col min="15367" max="15367" width="9.140625" style="448"/>
    <col min="15368" max="15368" width="13.85546875" style="448" bestFit="1" customWidth="1"/>
    <col min="15369" max="15616" width="9.140625" style="448"/>
    <col min="15617" max="15617" width="35.7109375" style="448" customWidth="1"/>
    <col min="15618" max="15619" width="16.28515625" style="448" customWidth="1"/>
    <col min="15620" max="15620" width="35.7109375" style="448" customWidth="1"/>
    <col min="15621" max="15622" width="16.28515625" style="448" customWidth="1"/>
    <col min="15623" max="15623" width="9.140625" style="448"/>
    <col min="15624" max="15624" width="13.85546875" style="448" bestFit="1" customWidth="1"/>
    <col min="15625" max="15872" width="9.140625" style="448"/>
    <col min="15873" max="15873" width="35.7109375" style="448" customWidth="1"/>
    <col min="15874" max="15875" width="16.28515625" style="448" customWidth="1"/>
    <col min="15876" max="15876" width="35.7109375" style="448" customWidth="1"/>
    <col min="15877" max="15878" width="16.28515625" style="448" customWidth="1"/>
    <col min="15879" max="15879" width="9.140625" style="448"/>
    <col min="15880" max="15880" width="13.85546875" style="448" bestFit="1" customWidth="1"/>
    <col min="15881" max="16128" width="9.140625" style="448"/>
    <col min="16129" max="16129" width="35.7109375" style="448" customWidth="1"/>
    <col min="16130" max="16131" width="16.28515625" style="448" customWidth="1"/>
    <col min="16132" max="16132" width="35.7109375" style="448" customWidth="1"/>
    <col min="16133" max="16134" width="16.28515625" style="448" customWidth="1"/>
    <col min="16135" max="16135" width="9.140625" style="448"/>
    <col min="16136" max="16136" width="13.85546875" style="448" bestFit="1" customWidth="1"/>
    <col min="16137" max="16384" width="9.140625" style="448"/>
  </cols>
  <sheetData>
    <row r="1" spans="1:7" x14ac:dyDescent="0.2">
      <c r="A1" s="447" t="s">
        <v>425</v>
      </c>
    </row>
    <row r="2" spans="1:7" ht="13.5" thickBot="1" x14ac:dyDescent="0.25">
      <c r="E2" s="450"/>
    </row>
    <row r="3" spans="1:7" ht="15.75" x14ac:dyDescent="0.2">
      <c r="A3" s="451" t="s">
        <v>426</v>
      </c>
      <c r="B3" s="452"/>
      <c r="C3" s="717" t="s">
        <v>427</v>
      </c>
      <c r="D3" s="717"/>
      <c r="E3" s="453" t="s">
        <v>428</v>
      </c>
      <c r="F3" s="454"/>
    </row>
    <row r="4" spans="1:7" x14ac:dyDescent="0.2">
      <c r="A4" s="455" t="s">
        <v>429</v>
      </c>
      <c r="B4" s="456"/>
      <c r="C4" s="718" t="s">
        <v>430</v>
      </c>
      <c r="D4" s="718"/>
      <c r="E4" s="457" t="s">
        <v>431</v>
      </c>
      <c r="F4" s="458"/>
    </row>
    <row r="5" spans="1:7" x14ac:dyDescent="0.2">
      <c r="A5" s="459" t="s">
        <v>432</v>
      </c>
      <c r="B5" s="460"/>
      <c r="C5" s="719" t="s">
        <v>433</v>
      </c>
      <c r="D5" s="719"/>
      <c r="E5" s="457" t="s">
        <v>434</v>
      </c>
      <c r="F5" s="458"/>
    </row>
    <row r="6" spans="1:7" x14ac:dyDescent="0.2">
      <c r="A6" s="459" t="s">
        <v>435</v>
      </c>
      <c r="B6" s="460"/>
      <c r="C6" s="719" t="s">
        <v>436</v>
      </c>
      <c r="D6" s="719"/>
      <c r="E6" s="457" t="s">
        <v>437</v>
      </c>
      <c r="F6" s="458"/>
    </row>
    <row r="7" spans="1:7" x14ac:dyDescent="0.2">
      <c r="A7" s="461" t="s">
        <v>438</v>
      </c>
      <c r="B7" s="462"/>
      <c r="C7" s="720" t="s">
        <v>439</v>
      </c>
      <c r="D7" s="720"/>
      <c r="E7" s="463"/>
      <c r="F7" s="464"/>
    </row>
    <row r="8" spans="1:7" x14ac:dyDescent="0.2">
      <c r="A8" s="465" t="s">
        <v>440</v>
      </c>
      <c r="B8" s="466"/>
      <c r="C8" s="718" t="s">
        <v>441</v>
      </c>
      <c r="D8" s="718"/>
      <c r="E8" s="467" t="s">
        <v>442</v>
      </c>
      <c r="F8" s="468"/>
    </row>
    <row r="9" spans="1:7" x14ac:dyDescent="0.2">
      <c r="A9" s="455" t="s">
        <v>443</v>
      </c>
      <c r="B9" s="456"/>
      <c r="C9" s="469"/>
      <c r="D9" s="469"/>
      <c r="E9" s="470"/>
      <c r="F9" s="471"/>
    </row>
    <row r="10" spans="1:7" ht="13.5" thickBot="1" x14ac:dyDescent="0.25">
      <c r="A10" s="472" t="s">
        <v>444</v>
      </c>
      <c r="B10" s="473"/>
      <c r="C10" s="714" t="s">
        <v>445</v>
      </c>
      <c r="D10" s="714"/>
      <c r="E10" s="474"/>
      <c r="F10" s="475"/>
    </row>
    <row r="11" spans="1:7" ht="13.5" customHeight="1" thickBot="1" x14ac:dyDescent="0.25">
      <c r="A11" s="476"/>
      <c r="B11" s="477"/>
      <c r="C11" s="469"/>
      <c r="D11" s="469"/>
      <c r="E11" s="469"/>
      <c r="F11" s="471"/>
    </row>
    <row r="12" spans="1:7" s="483" customFormat="1" ht="26.25" thickBot="1" x14ac:dyDescent="0.25">
      <c r="A12" s="478" t="s">
        <v>446</v>
      </c>
      <c r="B12" s="479" t="s">
        <v>14</v>
      </c>
      <c r="C12" s="480" t="s">
        <v>447</v>
      </c>
      <c r="D12" s="481" t="s">
        <v>448</v>
      </c>
      <c r="E12" s="480" t="s">
        <v>14</v>
      </c>
      <c r="F12" s="482" t="s">
        <v>449</v>
      </c>
    </row>
    <row r="13" spans="1:7" s="483" customFormat="1" ht="18.75" customHeight="1" x14ac:dyDescent="0.2">
      <c r="A13" s="484" t="s">
        <v>450</v>
      </c>
      <c r="B13" s="485">
        <f>B14+B15+B25+B26+B30+B31</f>
        <v>271387452.85999995</v>
      </c>
      <c r="C13" s="485">
        <f>C14+C15+C25+C26+C30+C31</f>
        <v>258754176.29999998</v>
      </c>
      <c r="D13" s="486" t="s">
        <v>451</v>
      </c>
      <c r="E13" s="487">
        <f>E14+E15+E19+E20+E21</f>
        <v>266367748.90000001</v>
      </c>
      <c r="F13" s="487">
        <f>F14+F15+F19+F20+F21</f>
        <v>253387585.36000001</v>
      </c>
    </row>
    <row r="14" spans="1:7" s="483" customFormat="1" ht="18" customHeight="1" x14ac:dyDescent="0.2">
      <c r="A14" s="488" t="s">
        <v>452</v>
      </c>
      <c r="B14" s="489">
        <v>29674.76</v>
      </c>
      <c r="C14" s="489">
        <v>0</v>
      </c>
      <c r="D14" s="490" t="s">
        <v>453</v>
      </c>
      <c r="E14" s="491">
        <v>334658775.87</v>
      </c>
      <c r="F14" s="491">
        <v>322690385.72000003</v>
      </c>
      <c r="G14" s="492"/>
    </row>
    <row r="15" spans="1:7" s="483" customFormat="1" ht="16.5" customHeight="1" x14ac:dyDescent="0.2">
      <c r="A15" s="493" t="s">
        <v>454</v>
      </c>
      <c r="B15" s="494">
        <f>B16+B23+B24</f>
        <v>267265160.56999999</v>
      </c>
      <c r="C15" s="494">
        <f>C16+C23+C24</f>
        <v>254507490.34999999</v>
      </c>
      <c r="D15" s="495" t="s">
        <v>455</v>
      </c>
      <c r="E15" s="491">
        <f>E17</f>
        <v>-68291026.969999999</v>
      </c>
      <c r="F15" s="491">
        <f>F17</f>
        <v>-69302800.359999999</v>
      </c>
      <c r="G15" s="492"/>
    </row>
    <row r="16" spans="1:7" s="483" customFormat="1" ht="18" customHeight="1" x14ac:dyDescent="0.2">
      <c r="A16" s="484" t="s">
        <v>456</v>
      </c>
      <c r="B16" s="496">
        <f>SUM(B17:B22)-B18</f>
        <v>255855472.91</v>
      </c>
      <c r="C16" s="496">
        <f>SUM(C17:C22)-C18</f>
        <v>252760076.32999998</v>
      </c>
      <c r="D16" s="497" t="s">
        <v>457</v>
      </c>
      <c r="E16" s="498">
        <v>0</v>
      </c>
      <c r="F16" s="498">
        <v>0</v>
      </c>
      <c r="G16" s="492"/>
    </row>
    <row r="17" spans="1:7" s="483" customFormat="1" ht="16.5" customHeight="1" x14ac:dyDescent="0.2">
      <c r="A17" s="499" t="s">
        <v>458</v>
      </c>
      <c r="B17" s="500">
        <v>129169706.72</v>
      </c>
      <c r="C17" s="500">
        <v>128186420.22</v>
      </c>
      <c r="D17" s="501" t="s">
        <v>459</v>
      </c>
      <c r="E17" s="498">
        <v>-68291026.969999999</v>
      </c>
      <c r="F17" s="498">
        <v>-69302800.359999999</v>
      </c>
      <c r="G17" s="492"/>
    </row>
    <row r="18" spans="1:7" s="483" customFormat="1" ht="57" customHeight="1" x14ac:dyDescent="0.2">
      <c r="A18" s="502" t="s">
        <v>460</v>
      </c>
      <c r="B18" s="500">
        <v>210947.16</v>
      </c>
      <c r="C18" s="500">
        <v>210947.16</v>
      </c>
      <c r="D18" s="503" t="s">
        <v>461</v>
      </c>
      <c r="E18" s="491">
        <v>0</v>
      </c>
      <c r="F18" s="491">
        <v>0</v>
      </c>
      <c r="G18" s="492"/>
    </row>
    <row r="19" spans="1:7" s="483" customFormat="1" ht="25.5" x14ac:dyDescent="0.2">
      <c r="A19" s="502" t="s">
        <v>462</v>
      </c>
      <c r="B19" s="500">
        <v>126461705.90000001</v>
      </c>
      <c r="C19" s="500">
        <v>124407213.8</v>
      </c>
      <c r="D19" s="490" t="s">
        <v>463</v>
      </c>
      <c r="E19" s="491">
        <v>0</v>
      </c>
      <c r="F19" s="491">
        <v>0</v>
      </c>
      <c r="G19" s="492"/>
    </row>
    <row r="20" spans="1:7" s="483" customFormat="1" ht="18" customHeight="1" x14ac:dyDescent="0.2">
      <c r="A20" s="502" t="s">
        <v>464</v>
      </c>
      <c r="B20" s="500">
        <v>117747.87</v>
      </c>
      <c r="C20" s="500">
        <v>121577.92</v>
      </c>
      <c r="D20" s="490" t="s">
        <v>465</v>
      </c>
      <c r="E20" s="491">
        <v>0</v>
      </c>
      <c r="F20" s="491">
        <v>0</v>
      </c>
      <c r="G20" s="492"/>
    </row>
    <row r="21" spans="1:7" s="483" customFormat="1" x14ac:dyDescent="0.2">
      <c r="A21" s="502" t="s">
        <v>466</v>
      </c>
      <c r="B21" s="500">
        <v>0</v>
      </c>
      <c r="C21" s="500">
        <v>0</v>
      </c>
      <c r="D21" s="490" t="s">
        <v>467</v>
      </c>
      <c r="E21" s="491">
        <v>0</v>
      </c>
      <c r="F21" s="491">
        <v>0</v>
      </c>
      <c r="G21" s="492"/>
    </row>
    <row r="22" spans="1:7" s="483" customFormat="1" ht="19.5" customHeight="1" x14ac:dyDescent="0.2">
      <c r="A22" s="504" t="s">
        <v>468</v>
      </c>
      <c r="B22" s="500">
        <v>106312.42</v>
      </c>
      <c r="C22" s="500">
        <v>44864.39</v>
      </c>
      <c r="D22" s="490"/>
      <c r="E22" s="491"/>
      <c r="F22" s="491"/>
    </row>
    <row r="23" spans="1:7" s="483" customFormat="1" ht="25.5" x14ac:dyDescent="0.2">
      <c r="A23" s="488" t="s">
        <v>469</v>
      </c>
      <c r="B23" s="489">
        <v>11409687.66</v>
      </c>
      <c r="C23" s="489">
        <v>1747414.02</v>
      </c>
      <c r="D23" s="490" t="s">
        <v>470</v>
      </c>
      <c r="E23" s="491">
        <f>E24+E25+E36+E37</f>
        <v>9313946.5799999982</v>
      </c>
      <c r="F23" s="491">
        <f>F24+F25+F36+F37</f>
        <v>11214245.5</v>
      </c>
    </row>
    <row r="24" spans="1:7" s="483" customFormat="1" ht="25.5" x14ac:dyDescent="0.2">
      <c r="A24" s="488" t="s">
        <v>471</v>
      </c>
      <c r="B24" s="489">
        <v>0</v>
      </c>
      <c r="C24" s="489">
        <v>0</v>
      </c>
      <c r="D24" s="490" t="s">
        <v>472</v>
      </c>
      <c r="E24" s="491">
        <v>170262.57</v>
      </c>
      <c r="F24" s="491">
        <v>137668.66</v>
      </c>
    </row>
    <row r="25" spans="1:7" s="483" customFormat="1" ht="17.25" customHeight="1" x14ac:dyDescent="0.2">
      <c r="A25" s="488" t="s">
        <v>473</v>
      </c>
      <c r="B25" s="489">
        <v>4092617.53</v>
      </c>
      <c r="C25" s="489">
        <v>4246685.95</v>
      </c>
      <c r="D25" s="490" t="s">
        <v>474</v>
      </c>
      <c r="E25" s="491">
        <f>SUM(E26:E33)</f>
        <v>4452342.6899999995</v>
      </c>
      <c r="F25" s="491">
        <f>SUM(F26:F33)</f>
        <v>6520860.3299999991</v>
      </c>
    </row>
    <row r="26" spans="1:7" s="483" customFormat="1" ht="25.5" x14ac:dyDescent="0.2">
      <c r="A26" s="488" t="s">
        <v>475</v>
      </c>
      <c r="B26" s="505">
        <f>SUM(B27:B29)</f>
        <v>0</v>
      </c>
      <c r="C26" s="505">
        <f>SUM(C27:C29)</f>
        <v>0</v>
      </c>
      <c r="D26" s="506" t="s">
        <v>476</v>
      </c>
      <c r="E26" s="498">
        <v>311658.3</v>
      </c>
      <c r="F26" s="498">
        <v>792520.75</v>
      </c>
    </row>
    <row r="27" spans="1:7" s="483" customFormat="1" ht="18.75" customHeight="1" x14ac:dyDescent="0.2">
      <c r="A27" s="507" t="s">
        <v>477</v>
      </c>
      <c r="B27" s="500">
        <v>0</v>
      </c>
      <c r="C27" s="500">
        <v>0</v>
      </c>
      <c r="D27" s="508" t="s">
        <v>478</v>
      </c>
      <c r="E27" s="498">
        <v>50566</v>
      </c>
      <c r="F27" s="498">
        <v>53159</v>
      </c>
    </row>
    <row r="28" spans="1:7" s="483" customFormat="1" ht="25.5" customHeight="1" x14ac:dyDescent="0.2">
      <c r="A28" s="507" t="s">
        <v>479</v>
      </c>
      <c r="B28" s="500">
        <v>0</v>
      </c>
      <c r="C28" s="500">
        <v>0</v>
      </c>
      <c r="D28" s="509" t="s">
        <v>480</v>
      </c>
      <c r="E28" s="498">
        <v>288246.36</v>
      </c>
      <c r="F28" s="498">
        <v>312985.03000000003</v>
      </c>
    </row>
    <row r="29" spans="1:7" s="483" customFormat="1" ht="25.5" x14ac:dyDescent="0.2">
      <c r="A29" s="507" t="s">
        <v>481</v>
      </c>
      <c r="B29" s="500">
        <v>0</v>
      </c>
      <c r="C29" s="500">
        <v>0</v>
      </c>
      <c r="D29" s="510" t="s">
        <v>482</v>
      </c>
      <c r="E29" s="498">
        <v>546393.87</v>
      </c>
      <c r="F29" s="498">
        <v>585021.07999999996</v>
      </c>
    </row>
    <row r="30" spans="1:7" s="483" customFormat="1" ht="22.5" customHeight="1" x14ac:dyDescent="0.2">
      <c r="A30" s="511" t="s">
        <v>483</v>
      </c>
      <c r="B30" s="489">
        <v>0</v>
      </c>
      <c r="C30" s="489">
        <v>0</v>
      </c>
      <c r="D30" s="510" t="s">
        <v>484</v>
      </c>
      <c r="E30" s="498">
        <v>2767875.37</v>
      </c>
      <c r="F30" s="498">
        <v>3951916.58</v>
      </c>
    </row>
    <row r="31" spans="1:7" s="483" customFormat="1" ht="25.5" x14ac:dyDescent="0.2">
      <c r="A31" s="493" t="s">
        <v>485</v>
      </c>
      <c r="B31" s="494">
        <v>0</v>
      </c>
      <c r="C31" s="494">
        <v>0</v>
      </c>
      <c r="D31" s="512" t="s">
        <v>486</v>
      </c>
      <c r="E31" s="498">
        <v>470837.12</v>
      </c>
      <c r="F31" s="498">
        <v>818342.14</v>
      </c>
    </row>
    <row r="32" spans="1:7" s="483" customFormat="1" ht="24" x14ac:dyDescent="0.2">
      <c r="A32" s="513" t="s">
        <v>487</v>
      </c>
      <c r="B32" s="514">
        <f>B33+B38+B44+B52</f>
        <v>4294242.62</v>
      </c>
      <c r="C32" s="514">
        <f>C33+C38+C44+C52</f>
        <v>5847654.5600000005</v>
      </c>
      <c r="D32" s="509" t="s">
        <v>488</v>
      </c>
      <c r="E32" s="498">
        <v>16765.669999999998</v>
      </c>
      <c r="F32" s="498">
        <v>6915.75</v>
      </c>
    </row>
    <row r="33" spans="1:6" s="483" customFormat="1" ht="27.75" customHeight="1" x14ac:dyDescent="0.2">
      <c r="A33" s="515" t="s">
        <v>489</v>
      </c>
      <c r="B33" s="516">
        <f>SUM(B34:B37)</f>
        <v>0</v>
      </c>
      <c r="C33" s="516">
        <f>SUM(C34:C37)</f>
        <v>0</v>
      </c>
      <c r="D33" s="517" t="s">
        <v>490</v>
      </c>
      <c r="E33" s="518">
        <f>E34+E35</f>
        <v>0</v>
      </c>
      <c r="F33" s="518">
        <f>F34+F35</f>
        <v>0</v>
      </c>
    </row>
    <row r="34" spans="1:6" s="483" customFormat="1" ht="30" customHeight="1" x14ac:dyDescent="0.2">
      <c r="A34" s="519" t="s">
        <v>491</v>
      </c>
      <c r="B34" s="500">
        <v>0</v>
      </c>
      <c r="C34" s="500">
        <v>0</v>
      </c>
      <c r="D34" s="510" t="s">
        <v>492</v>
      </c>
      <c r="E34" s="498">
        <v>0</v>
      </c>
      <c r="F34" s="498">
        <v>0</v>
      </c>
    </row>
    <row r="35" spans="1:6" s="483" customFormat="1" ht="18" customHeight="1" x14ac:dyDescent="0.2">
      <c r="A35" s="520" t="s">
        <v>493</v>
      </c>
      <c r="B35" s="500">
        <v>0</v>
      </c>
      <c r="C35" s="500">
        <v>0</v>
      </c>
      <c r="D35" s="510" t="s">
        <v>494</v>
      </c>
      <c r="E35" s="498">
        <v>0</v>
      </c>
      <c r="F35" s="498">
        <v>0</v>
      </c>
    </row>
    <row r="36" spans="1:6" s="483" customFormat="1" ht="29.25" customHeight="1" x14ac:dyDescent="0.2">
      <c r="A36" s="521" t="s">
        <v>495</v>
      </c>
      <c r="B36" s="500">
        <v>0</v>
      </c>
      <c r="C36" s="500">
        <v>0</v>
      </c>
      <c r="D36" s="522" t="s">
        <v>496</v>
      </c>
      <c r="E36" s="491">
        <v>753135.77</v>
      </c>
      <c r="F36" s="491">
        <v>440528.84</v>
      </c>
    </row>
    <row r="37" spans="1:6" s="483" customFormat="1" ht="18" customHeight="1" x14ac:dyDescent="0.2">
      <c r="A37" s="523" t="s">
        <v>497</v>
      </c>
      <c r="B37" s="500">
        <v>0</v>
      </c>
      <c r="C37" s="500">
        <v>0</v>
      </c>
      <c r="D37" s="524" t="s">
        <v>498</v>
      </c>
      <c r="E37" s="525">
        <f>E38+E39</f>
        <v>3938205.55</v>
      </c>
      <c r="F37" s="525">
        <f>F38+F39</f>
        <v>4115187.67</v>
      </c>
    </row>
    <row r="38" spans="1:6" s="483" customFormat="1" ht="18" customHeight="1" x14ac:dyDescent="0.2">
      <c r="A38" s="526" t="s">
        <v>499</v>
      </c>
      <c r="B38" s="516">
        <f>SUM(B39:B43)</f>
        <v>3592099.2100000004</v>
      </c>
      <c r="C38" s="516">
        <f>SUM(C39:C43)</f>
        <v>4838422.3000000007</v>
      </c>
      <c r="D38" s="524" t="s">
        <v>500</v>
      </c>
      <c r="E38" s="491">
        <v>3938205.55</v>
      </c>
      <c r="F38" s="491">
        <v>4115187.67</v>
      </c>
    </row>
    <row r="39" spans="1:6" s="483" customFormat="1" ht="18.75" customHeight="1" x14ac:dyDescent="0.2">
      <c r="A39" s="523" t="s">
        <v>501</v>
      </c>
      <c r="B39" s="500">
        <v>4595.8100000000004</v>
      </c>
      <c r="C39" s="500">
        <v>3269.86</v>
      </c>
      <c r="D39" s="524" t="s">
        <v>502</v>
      </c>
      <c r="E39" s="527">
        <v>0</v>
      </c>
      <c r="F39" s="527">
        <v>0</v>
      </c>
    </row>
    <row r="40" spans="1:6" s="483" customFormat="1" ht="18.75" customHeight="1" x14ac:dyDescent="0.2">
      <c r="A40" s="523" t="s">
        <v>503</v>
      </c>
      <c r="B40" s="500">
        <v>3863.68</v>
      </c>
      <c r="C40" s="500">
        <v>5843.04</v>
      </c>
      <c r="D40" s="528"/>
      <c r="E40" s="529"/>
      <c r="F40" s="529"/>
    </row>
    <row r="41" spans="1:6" s="483" customFormat="1" ht="24" x14ac:dyDescent="0.2">
      <c r="A41" s="523" t="s">
        <v>504</v>
      </c>
      <c r="B41" s="500">
        <v>0</v>
      </c>
      <c r="C41" s="500">
        <v>0</v>
      </c>
      <c r="D41" s="528"/>
      <c r="E41" s="529"/>
      <c r="F41" s="529"/>
    </row>
    <row r="42" spans="1:6" s="483" customFormat="1" ht="19.5" customHeight="1" x14ac:dyDescent="0.2">
      <c r="A42" s="523" t="s">
        <v>505</v>
      </c>
      <c r="B42" s="500">
        <v>3583639.72</v>
      </c>
      <c r="C42" s="500">
        <v>4829309.4000000004</v>
      </c>
      <c r="D42" s="528"/>
      <c r="E42" s="529"/>
      <c r="F42" s="529"/>
    </row>
    <row r="43" spans="1:6" s="483" customFormat="1" ht="24" x14ac:dyDescent="0.2">
      <c r="A43" s="523" t="s">
        <v>506</v>
      </c>
      <c r="B43" s="500">
        <v>0</v>
      </c>
      <c r="C43" s="500">
        <v>0</v>
      </c>
      <c r="D43" s="528"/>
      <c r="E43" s="529"/>
      <c r="F43" s="529"/>
    </row>
    <row r="44" spans="1:6" s="483" customFormat="1" ht="18" customHeight="1" x14ac:dyDescent="0.2">
      <c r="A44" s="530" t="s">
        <v>507</v>
      </c>
      <c r="B44" s="531">
        <f>SUM(B45:B51)</f>
        <v>495728.6</v>
      </c>
      <c r="C44" s="531">
        <f>SUM(C45:C51)</f>
        <v>835402.45000000007</v>
      </c>
      <c r="D44" s="532"/>
      <c r="E44" s="527"/>
      <c r="F44" s="527"/>
    </row>
    <row r="45" spans="1:6" s="483" customFormat="1" ht="18.75" customHeight="1" x14ac:dyDescent="0.2">
      <c r="A45" s="523" t="s">
        <v>508</v>
      </c>
      <c r="B45" s="500">
        <v>0</v>
      </c>
      <c r="C45" s="500">
        <v>0</v>
      </c>
      <c r="D45" s="512"/>
      <c r="E45" s="533"/>
      <c r="F45" s="533"/>
    </row>
    <row r="46" spans="1:6" s="483" customFormat="1" ht="25.5" customHeight="1" x14ac:dyDescent="0.2">
      <c r="A46" s="523" t="s">
        <v>509</v>
      </c>
      <c r="B46" s="500">
        <v>17529.16</v>
      </c>
      <c r="C46" s="500">
        <v>11086.43</v>
      </c>
      <c r="D46" s="512"/>
      <c r="E46" s="533"/>
      <c r="F46" s="533"/>
    </row>
    <row r="47" spans="1:6" s="483" customFormat="1" ht="25.5" customHeight="1" x14ac:dyDescent="0.2">
      <c r="A47" s="523" t="s">
        <v>510</v>
      </c>
      <c r="B47" s="500">
        <v>0</v>
      </c>
      <c r="C47" s="500">
        <v>0</v>
      </c>
      <c r="D47" s="512"/>
      <c r="E47" s="533"/>
      <c r="F47" s="533"/>
    </row>
    <row r="48" spans="1:6" s="483" customFormat="1" ht="18.75" customHeight="1" x14ac:dyDescent="0.2">
      <c r="A48" s="523" t="s">
        <v>511</v>
      </c>
      <c r="B48" s="500">
        <v>478199.44</v>
      </c>
      <c r="C48" s="500">
        <v>824316.02</v>
      </c>
      <c r="D48" s="512"/>
      <c r="E48" s="533"/>
      <c r="F48" s="533"/>
    </row>
    <row r="49" spans="1:15" s="483" customFormat="1" ht="18.75" customHeight="1" x14ac:dyDescent="0.2">
      <c r="A49" s="523" t="s">
        <v>512</v>
      </c>
      <c r="B49" s="534">
        <v>0</v>
      </c>
      <c r="C49" s="534">
        <v>0</v>
      </c>
      <c r="D49" s="512"/>
      <c r="E49" s="533"/>
      <c r="F49" s="533"/>
    </row>
    <row r="50" spans="1:15" s="535" customFormat="1" ht="18.75" customHeight="1" x14ac:dyDescent="0.2">
      <c r="A50" s="523" t="s">
        <v>513</v>
      </c>
      <c r="B50" s="500">
        <v>0</v>
      </c>
      <c r="C50" s="500">
        <v>0</v>
      </c>
      <c r="D50" s="512"/>
      <c r="E50" s="533"/>
      <c r="F50" s="533"/>
    </row>
    <row r="51" spans="1:15" s="535" customFormat="1" ht="18.75" customHeight="1" x14ac:dyDescent="0.2">
      <c r="A51" s="523" t="s">
        <v>514</v>
      </c>
      <c r="B51" s="500">
        <v>0</v>
      </c>
      <c r="C51" s="500">
        <v>0</v>
      </c>
      <c r="D51" s="510"/>
      <c r="E51" s="536"/>
      <c r="F51" s="536"/>
    </row>
    <row r="52" spans="1:15" s="483" customFormat="1" ht="20.25" customHeight="1" thickBot="1" x14ac:dyDescent="0.25">
      <c r="A52" s="526" t="s">
        <v>515</v>
      </c>
      <c r="B52" s="489">
        <v>206414.81</v>
      </c>
      <c r="C52" s="489">
        <v>173829.81</v>
      </c>
      <c r="D52" s="537"/>
      <c r="E52" s="538"/>
      <c r="F52" s="538"/>
    </row>
    <row r="53" spans="1:15" s="483" customFormat="1" ht="26.25" customHeight="1" thickBot="1" x14ac:dyDescent="0.25">
      <c r="A53" s="539" t="s">
        <v>516</v>
      </c>
      <c r="B53" s="540">
        <f>B13+B32</f>
        <v>275681695.47999996</v>
      </c>
      <c r="C53" s="540">
        <f>C13+C32</f>
        <v>264601830.85999998</v>
      </c>
      <c r="D53" s="541" t="s">
        <v>517</v>
      </c>
      <c r="E53" s="542">
        <f>E13+E22+E23+E33</f>
        <v>275681695.48000002</v>
      </c>
      <c r="F53" s="542">
        <f>F13+F20+F21+F23</f>
        <v>264601830.86000001</v>
      </c>
      <c r="G53" s="543"/>
      <c r="H53" s="543"/>
    </row>
    <row r="54" spans="1:15" s="546" customFormat="1" ht="15.75" customHeight="1" x14ac:dyDescent="0.2">
      <c r="A54" s="544"/>
      <c r="B54" s="544"/>
      <c r="C54" s="544"/>
      <c r="D54" s="544"/>
      <c r="E54" s="544"/>
      <c r="F54" s="544"/>
      <c r="G54" s="545"/>
      <c r="H54" s="545"/>
      <c r="I54" s="545"/>
      <c r="J54" s="545"/>
      <c r="K54" s="545"/>
      <c r="L54" s="545"/>
      <c r="M54" s="545"/>
      <c r="N54" s="545"/>
      <c r="O54" s="545"/>
    </row>
    <row r="55" spans="1:15" s="546" customFormat="1" ht="19.5" customHeight="1" x14ac:dyDescent="0.2">
      <c r="A55" s="547"/>
      <c r="B55" s="548"/>
      <c r="C55" s="549"/>
      <c r="D55" s="550"/>
      <c r="E55" s="547"/>
      <c r="F55" s="547"/>
      <c r="G55" s="545"/>
      <c r="H55" s="545"/>
      <c r="I55" s="545"/>
      <c r="J55" s="545"/>
      <c r="K55" s="545"/>
      <c r="L55" s="545"/>
      <c r="M55" s="545"/>
      <c r="N55" s="545"/>
      <c r="O55" s="545"/>
    </row>
    <row r="56" spans="1:15" ht="15" customHeight="1" x14ac:dyDescent="0.2">
      <c r="A56" s="551" t="s">
        <v>518</v>
      </c>
      <c r="B56" s="552"/>
      <c r="C56" s="553" t="s">
        <v>423</v>
      </c>
      <c r="D56" s="554"/>
      <c r="E56" s="715" t="s">
        <v>519</v>
      </c>
      <c r="F56" s="716"/>
      <c r="G56" s="555"/>
      <c r="H56" s="555"/>
      <c r="I56" s="555"/>
      <c r="J56" s="555"/>
      <c r="K56" s="555"/>
      <c r="L56" s="555"/>
      <c r="M56" s="555"/>
      <c r="N56" s="555"/>
      <c r="O56" s="555"/>
    </row>
    <row r="57" spans="1:15" ht="15.75" customHeight="1" x14ac:dyDescent="0.2">
      <c r="A57" s="554"/>
      <c r="B57" s="554"/>
      <c r="C57" s="554"/>
      <c r="D57" s="554"/>
      <c r="E57" s="554"/>
      <c r="F57" s="554"/>
      <c r="G57" s="555"/>
      <c r="H57" s="555"/>
      <c r="I57" s="555"/>
      <c r="J57" s="555"/>
      <c r="K57" s="555"/>
      <c r="L57" s="555"/>
      <c r="M57" s="555"/>
      <c r="N57" s="555"/>
      <c r="O57" s="555"/>
    </row>
    <row r="58" spans="1:15" ht="16.5" customHeight="1" x14ac:dyDescent="0.2">
      <c r="A58" s="554"/>
      <c r="B58" s="554"/>
      <c r="C58" s="554"/>
      <c r="D58" s="554"/>
      <c r="E58" s="554"/>
      <c r="F58" s="554"/>
      <c r="G58" s="555"/>
      <c r="H58" s="555"/>
      <c r="I58" s="555"/>
      <c r="J58" s="555"/>
      <c r="K58" s="555"/>
      <c r="L58" s="555"/>
      <c r="M58" s="555"/>
      <c r="N58" s="555"/>
      <c r="O58" s="555"/>
    </row>
    <row r="59" spans="1:15" ht="16.5" customHeight="1" x14ac:dyDescent="0.2">
      <c r="A59" s="554"/>
      <c r="B59" s="554"/>
      <c r="C59" s="554"/>
      <c r="D59" s="554"/>
      <c r="E59" s="554"/>
      <c r="F59" s="554"/>
      <c r="G59" s="555"/>
      <c r="H59" s="555"/>
      <c r="I59" s="555"/>
      <c r="J59" s="555"/>
      <c r="K59" s="555"/>
      <c r="L59" s="555"/>
      <c r="M59" s="555"/>
      <c r="N59" s="555"/>
      <c r="O59" s="555"/>
    </row>
    <row r="60" spans="1:15" ht="25.5" customHeight="1" x14ac:dyDescent="0.2">
      <c r="A60" s="554"/>
      <c r="B60" s="554"/>
      <c r="C60" s="554"/>
      <c r="D60" s="554"/>
      <c r="E60" s="554"/>
      <c r="F60" s="554"/>
      <c r="G60" s="555"/>
      <c r="H60" s="555"/>
      <c r="I60" s="555"/>
      <c r="J60" s="555"/>
      <c r="K60" s="555"/>
      <c r="L60" s="555"/>
      <c r="M60" s="555"/>
      <c r="N60" s="555"/>
      <c r="O60" s="555"/>
    </row>
    <row r="61" spans="1:15" x14ac:dyDescent="0.2">
      <c r="A61" s="554"/>
      <c r="B61" s="554"/>
      <c r="C61" s="554"/>
      <c r="D61" s="554"/>
      <c r="E61" s="554"/>
      <c r="F61" s="554"/>
      <c r="G61" s="555"/>
      <c r="H61" s="555"/>
      <c r="I61" s="555"/>
      <c r="J61" s="555"/>
      <c r="K61" s="555"/>
      <c r="L61" s="555"/>
      <c r="M61" s="555"/>
      <c r="N61" s="555"/>
      <c r="O61" s="555"/>
    </row>
    <row r="62" spans="1:15" x14ac:dyDescent="0.2">
      <c r="A62" s="554"/>
      <c r="B62" s="554"/>
      <c r="C62" s="554"/>
      <c r="D62" s="554"/>
      <c r="E62" s="554"/>
      <c r="F62" s="554"/>
      <c r="G62" s="555"/>
      <c r="H62" s="555"/>
      <c r="I62" s="555"/>
      <c r="J62" s="555"/>
      <c r="K62" s="555"/>
      <c r="L62" s="555"/>
      <c r="M62" s="555"/>
      <c r="N62" s="555"/>
      <c r="O62" s="555"/>
    </row>
    <row r="63" spans="1:15" x14ac:dyDescent="0.2">
      <c r="A63" s="554"/>
      <c r="B63" s="554"/>
      <c r="C63" s="554"/>
      <c r="D63" s="554"/>
      <c r="E63" s="554"/>
      <c r="F63" s="554"/>
      <c r="G63" s="555"/>
      <c r="H63" s="555"/>
      <c r="I63" s="555"/>
      <c r="J63" s="555"/>
      <c r="K63" s="555"/>
      <c r="L63" s="555"/>
      <c r="M63" s="555"/>
      <c r="N63" s="555"/>
      <c r="O63" s="555"/>
    </row>
    <row r="64" spans="1:15" x14ac:dyDescent="0.2">
      <c r="A64" s="554"/>
      <c r="B64" s="554"/>
      <c r="C64" s="554"/>
      <c r="D64" s="554"/>
      <c r="E64" s="554"/>
      <c r="F64" s="554"/>
      <c r="G64" s="555"/>
      <c r="H64" s="555"/>
      <c r="I64" s="555"/>
      <c r="J64" s="555"/>
      <c r="K64" s="555"/>
      <c r="L64" s="555"/>
      <c r="M64" s="555"/>
      <c r="N64" s="555"/>
      <c r="O64" s="555"/>
    </row>
    <row r="65" spans="1:15" x14ac:dyDescent="0.2">
      <c r="A65" s="556"/>
      <c r="B65" s="552"/>
      <c r="C65" s="557"/>
      <c r="D65" s="558"/>
      <c r="E65" s="715"/>
      <c r="F65" s="715"/>
      <c r="G65" s="555"/>
      <c r="H65" s="555"/>
      <c r="I65" s="555"/>
      <c r="J65" s="555"/>
      <c r="K65" s="555"/>
      <c r="L65" s="555"/>
      <c r="M65" s="555"/>
      <c r="N65" s="555"/>
      <c r="O65" s="555"/>
    </row>
    <row r="66" spans="1:15" x14ac:dyDescent="0.2">
      <c r="A66" s="555"/>
      <c r="B66" s="555"/>
      <c r="C66" s="559"/>
      <c r="D66" s="559"/>
      <c r="E66" s="559"/>
      <c r="F66" s="559"/>
      <c r="G66" s="555"/>
      <c r="H66" s="555"/>
      <c r="I66" s="555"/>
      <c r="J66" s="555"/>
      <c r="K66" s="555"/>
      <c r="L66" s="555"/>
      <c r="M66" s="555"/>
      <c r="N66" s="555"/>
      <c r="O66" s="555"/>
    </row>
    <row r="67" spans="1:15" x14ac:dyDescent="0.2">
      <c r="A67" s="558"/>
      <c r="B67" s="558"/>
      <c r="C67" s="558"/>
      <c r="D67" s="558"/>
      <c r="E67" s="558"/>
      <c r="F67" s="558"/>
      <c r="G67" s="555"/>
      <c r="H67" s="555"/>
      <c r="I67" s="555"/>
      <c r="J67" s="555"/>
      <c r="K67" s="555"/>
      <c r="L67" s="555"/>
      <c r="M67" s="555"/>
      <c r="N67" s="555"/>
      <c r="O67" s="555"/>
    </row>
    <row r="68" spans="1:15" x14ac:dyDescent="0.2">
      <c r="A68" s="558"/>
      <c r="B68" s="558"/>
      <c r="C68" s="558"/>
      <c r="D68" s="558"/>
      <c r="E68" s="558"/>
      <c r="F68" s="558"/>
      <c r="G68" s="555"/>
      <c r="H68" s="555"/>
      <c r="I68" s="555"/>
      <c r="J68" s="555"/>
      <c r="K68" s="555"/>
      <c r="L68" s="555"/>
      <c r="M68" s="555"/>
      <c r="N68" s="555"/>
      <c r="O68" s="555"/>
    </row>
    <row r="69" spans="1:15" x14ac:dyDescent="0.2">
      <c r="A69" s="558"/>
      <c r="B69" s="558"/>
      <c r="C69" s="558"/>
      <c r="D69" s="558"/>
      <c r="E69" s="558"/>
      <c r="F69" s="558"/>
      <c r="G69" s="555"/>
      <c r="H69" s="555"/>
      <c r="I69" s="555"/>
      <c r="J69" s="555"/>
      <c r="K69" s="555"/>
      <c r="L69" s="555"/>
      <c r="M69" s="555"/>
      <c r="N69" s="555"/>
      <c r="O69" s="555"/>
    </row>
    <row r="70" spans="1:15" x14ac:dyDescent="0.2">
      <c r="A70" s="554"/>
      <c r="B70" s="554"/>
      <c r="C70" s="554"/>
      <c r="D70" s="554"/>
      <c r="E70" s="554"/>
      <c r="F70" s="554"/>
    </row>
    <row r="71" spans="1:15" x14ac:dyDescent="0.2">
      <c r="A71" s="554"/>
      <c r="B71" s="554"/>
      <c r="C71" s="554"/>
      <c r="D71" s="554"/>
      <c r="E71" s="554"/>
      <c r="F71" s="554"/>
    </row>
    <row r="72" spans="1:15" x14ac:dyDescent="0.2">
      <c r="A72" s="554"/>
      <c r="B72" s="554"/>
      <c r="C72" s="554"/>
      <c r="D72" s="554"/>
      <c r="E72" s="554"/>
      <c r="F72" s="554"/>
    </row>
    <row r="73" spans="1:15" x14ac:dyDescent="0.2">
      <c r="A73" s="554"/>
      <c r="B73" s="554"/>
      <c r="C73" s="554"/>
      <c r="D73" s="554"/>
      <c r="E73" s="554"/>
      <c r="F73" s="554"/>
    </row>
    <row r="74" spans="1:15" x14ac:dyDescent="0.2">
      <c r="A74" s="554"/>
      <c r="B74" s="554"/>
      <c r="C74" s="554"/>
      <c r="D74" s="554"/>
      <c r="E74" s="554"/>
      <c r="F74" s="554"/>
    </row>
    <row r="75" spans="1:15" x14ac:dyDescent="0.2">
      <c r="A75" s="554"/>
      <c r="B75" s="554"/>
      <c r="C75" s="554"/>
      <c r="D75" s="554"/>
      <c r="E75" s="554"/>
      <c r="F75" s="554"/>
      <c r="I75" s="560"/>
    </row>
    <row r="76" spans="1:15" x14ac:dyDescent="0.2">
      <c r="A76" s="554"/>
      <c r="B76" s="554"/>
      <c r="C76" s="554"/>
      <c r="D76" s="554"/>
      <c r="E76" s="554"/>
      <c r="F76" s="554"/>
      <c r="I76" s="560"/>
    </row>
    <row r="77" spans="1:15" x14ac:dyDescent="0.2">
      <c r="A77" s="554"/>
      <c r="B77" s="554"/>
      <c r="C77" s="554"/>
      <c r="D77" s="554"/>
      <c r="E77" s="554"/>
      <c r="F77" s="554"/>
      <c r="I77" s="560"/>
    </row>
    <row r="78" spans="1:15" x14ac:dyDescent="0.2">
      <c r="A78" s="554"/>
      <c r="B78" s="554"/>
      <c r="C78" s="554"/>
      <c r="D78" s="554"/>
      <c r="E78" s="554"/>
      <c r="F78" s="554"/>
      <c r="I78" s="560"/>
    </row>
    <row r="79" spans="1:15" x14ac:dyDescent="0.2">
      <c r="A79" s="554"/>
      <c r="B79" s="554"/>
      <c r="C79" s="554"/>
      <c r="D79" s="554"/>
      <c r="E79" s="554"/>
      <c r="F79" s="554"/>
      <c r="I79" s="560"/>
    </row>
    <row r="80" spans="1:15" x14ac:dyDescent="0.2">
      <c r="A80" s="554"/>
      <c r="B80" s="554"/>
      <c r="C80" s="554"/>
      <c r="D80" s="554"/>
      <c r="E80" s="554"/>
      <c r="F80" s="554"/>
    </row>
    <row r="81" spans="1:6" x14ac:dyDescent="0.2">
      <c r="A81" s="554"/>
      <c r="B81" s="554"/>
      <c r="C81" s="554"/>
      <c r="D81" s="554"/>
      <c r="E81" s="554"/>
      <c r="F81" s="554"/>
    </row>
    <row r="82" spans="1:6" x14ac:dyDescent="0.2">
      <c r="A82" s="554"/>
      <c r="B82" s="554"/>
      <c r="C82" s="554"/>
      <c r="D82" s="554"/>
      <c r="E82" s="554"/>
      <c r="F82" s="554"/>
    </row>
    <row r="83" spans="1:6" x14ac:dyDescent="0.2">
      <c r="A83" s="554"/>
      <c r="B83" s="554"/>
      <c r="C83" s="554"/>
      <c r="D83" s="554"/>
      <c r="E83" s="554"/>
      <c r="F83" s="554"/>
    </row>
    <row r="84" spans="1:6" x14ac:dyDescent="0.2">
      <c r="A84" s="554"/>
      <c r="B84" s="554"/>
      <c r="C84" s="554"/>
      <c r="D84" s="554"/>
      <c r="E84" s="554"/>
      <c r="F84" s="554"/>
    </row>
    <row r="85" spans="1:6" x14ac:dyDescent="0.2">
      <c r="A85" s="554"/>
      <c r="B85" s="554"/>
      <c r="C85" s="554"/>
      <c r="D85" s="554"/>
      <c r="E85" s="554"/>
      <c r="F85" s="554"/>
    </row>
    <row r="86" spans="1:6" x14ac:dyDescent="0.2">
      <c r="A86" s="554"/>
      <c r="B86" s="554"/>
      <c r="C86" s="554"/>
      <c r="D86" s="554"/>
      <c r="E86" s="554"/>
      <c r="F86" s="554"/>
    </row>
    <row r="87" spans="1:6" x14ac:dyDescent="0.2">
      <c r="A87" s="554"/>
      <c r="B87" s="554"/>
      <c r="C87" s="554"/>
      <c r="D87" s="554"/>
      <c r="E87" s="554"/>
      <c r="F87" s="554"/>
    </row>
    <row r="88" spans="1:6" x14ac:dyDescent="0.2">
      <c r="A88" s="554"/>
      <c r="B88" s="554"/>
      <c r="C88" s="554"/>
      <c r="D88" s="554"/>
      <c r="E88" s="554"/>
      <c r="F88" s="554"/>
    </row>
    <row r="89" spans="1:6" x14ac:dyDescent="0.2">
      <c r="A89" s="554"/>
      <c r="B89" s="554"/>
      <c r="C89" s="554"/>
      <c r="D89" s="554"/>
      <c r="E89" s="554"/>
      <c r="F89" s="554"/>
    </row>
    <row r="90" spans="1:6" x14ac:dyDescent="0.2">
      <c r="A90" s="554"/>
      <c r="B90" s="554"/>
      <c r="C90" s="554"/>
      <c r="D90" s="554"/>
      <c r="E90" s="554"/>
      <c r="F90" s="554"/>
    </row>
    <row r="91" spans="1:6" x14ac:dyDescent="0.2">
      <c r="A91" s="554"/>
      <c r="B91" s="554"/>
      <c r="C91" s="554"/>
      <c r="D91" s="554"/>
      <c r="E91" s="554"/>
      <c r="F91" s="554"/>
    </row>
    <row r="92" spans="1:6" x14ac:dyDescent="0.2">
      <c r="A92" s="554"/>
      <c r="B92" s="554"/>
      <c r="C92" s="554"/>
      <c r="D92" s="554"/>
      <c r="E92" s="554"/>
      <c r="F92" s="554"/>
    </row>
    <row r="93" spans="1:6" x14ac:dyDescent="0.2">
      <c r="A93" s="554"/>
      <c r="B93" s="554"/>
      <c r="C93" s="554"/>
      <c r="D93" s="554"/>
      <c r="E93" s="554"/>
      <c r="F93" s="554"/>
    </row>
    <row r="94" spans="1:6" x14ac:dyDescent="0.2">
      <c r="A94" s="554"/>
      <c r="B94" s="554"/>
      <c r="C94" s="554"/>
      <c r="D94" s="554"/>
      <c r="E94" s="554"/>
      <c r="F94" s="554"/>
    </row>
    <row r="95" spans="1:6" x14ac:dyDescent="0.2">
      <c r="A95" s="554"/>
      <c r="B95" s="554"/>
      <c r="C95" s="554"/>
      <c r="D95" s="554"/>
      <c r="E95" s="554"/>
      <c r="F95" s="554"/>
    </row>
    <row r="96" spans="1:6" x14ac:dyDescent="0.2">
      <c r="A96" s="554"/>
      <c r="B96" s="554"/>
      <c r="C96" s="554"/>
      <c r="D96" s="554"/>
      <c r="E96" s="554"/>
      <c r="F96" s="554"/>
    </row>
    <row r="97" spans="1:6" x14ac:dyDescent="0.2">
      <c r="A97" s="554"/>
      <c r="B97" s="554"/>
      <c r="C97" s="554"/>
      <c r="D97" s="554"/>
      <c r="E97" s="554"/>
      <c r="F97" s="554"/>
    </row>
    <row r="98" spans="1:6" x14ac:dyDescent="0.2">
      <c r="A98" s="554"/>
      <c r="B98" s="554"/>
      <c r="C98" s="554"/>
      <c r="D98" s="554"/>
      <c r="E98" s="554"/>
      <c r="F98" s="554"/>
    </row>
    <row r="99" spans="1:6" x14ac:dyDescent="0.2">
      <c r="A99" s="554"/>
      <c r="B99" s="554"/>
      <c r="C99" s="554"/>
      <c r="D99" s="554"/>
      <c r="E99" s="554"/>
      <c r="F99" s="554"/>
    </row>
    <row r="100" spans="1:6" x14ac:dyDescent="0.2">
      <c r="A100" s="554"/>
      <c r="B100" s="554"/>
      <c r="C100" s="554"/>
      <c r="D100" s="554"/>
      <c r="E100" s="554"/>
      <c r="F100" s="554"/>
    </row>
    <row r="101" spans="1:6" x14ac:dyDescent="0.2">
      <c r="A101" s="554"/>
      <c r="B101" s="554"/>
      <c r="C101" s="554"/>
      <c r="D101" s="554"/>
      <c r="E101" s="554"/>
      <c r="F101" s="554"/>
    </row>
    <row r="102" spans="1:6" x14ac:dyDescent="0.2">
      <c r="A102" s="554"/>
      <c r="B102" s="554"/>
      <c r="C102" s="554"/>
      <c r="D102" s="554"/>
      <c r="E102" s="554"/>
      <c r="F102" s="554"/>
    </row>
    <row r="103" spans="1:6" x14ac:dyDescent="0.2">
      <c r="A103" s="554"/>
      <c r="B103" s="554"/>
      <c r="C103" s="554"/>
      <c r="D103" s="554"/>
      <c r="E103" s="554"/>
      <c r="F103" s="554"/>
    </row>
    <row r="104" spans="1:6" x14ac:dyDescent="0.2">
      <c r="A104" s="554"/>
      <c r="B104" s="554"/>
      <c r="C104" s="554"/>
      <c r="D104" s="554"/>
      <c r="E104" s="554"/>
      <c r="F104" s="554"/>
    </row>
    <row r="105" spans="1:6" x14ac:dyDescent="0.2">
      <c r="A105" s="554"/>
      <c r="B105" s="554"/>
      <c r="C105" s="554"/>
      <c r="D105" s="554"/>
      <c r="E105" s="554"/>
      <c r="F105" s="554"/>
    </row>
    <row r="106" spans="1:6" x14ac:dyDescent="0.2">
      <c r="A106" s="554"/>
      <c r="B106" s="554"/>
      <c r="C106" s="554"/>
      <c r="D106" s="554"/>
      <c r="E106" s="554"/>
      <c r="F106" s="554"/>
    </row>
    <row r="107" spans="1:6" x14ac:dyDescent="0.2">
      <c r="A107" s="554"/>
      <c r="B107" s="554"/>
      <c r="C107" s="554"/>
      <c r="D107" s="554"/>
      <c r="E107" s="554"/>
      <c r="F107" s="554"/>
    </row>
    <row r="108" spans="1:6" x14ac:dyDescent="0.2">
      <c r="A108" s="554"/>
      <c r="B108" s="554"/>
      <c r="C108" s="554"/>
      <c r="D108" s="554"/>
      <c r="E108" s="554"/>
      <c r="F108" s="554"/>
    </row>
    <row r="109" spans="1:6" x14ac:dyDescent="0.2">
      <c r="A109" s="554"/>
      <c r="B109" s="554"/>
      <c r="C109" s="554"/>
      <c r="D109" s="554"/>
      <c r="E109" s="554"/>
      <c r="F109" s="554"/>
    </row>
    <row r="110" spans="1:6" x14ac:dyDescent="0.2">
      <c r="A110" s="554"/>
      <c r="B110" s="554"/>
      <c r="C110" s="554"/>
      <c r="D110" s="554"/>
      <c r="E110" s="554"/>
      <c r="F110" s="554"/>
    </row>
    <row r="111" spans="1:6" x14ac:dyDescent="0.2">
      <c r="A111" s="554"/>
      <c r="B111" s="554"/>
      <c r="C111" s="554"/>
      <c r="D111" s="554"/>
      <c r="E111" s="554"/>
      <c r="F111" s="554"/>
    </row>
    <row r="112" spans="1:6" x14ac:dyDescent="0.2">
      <c r="A112" s="554"/>
      <c r="B112" s="554"/>
      <c r="C112" s="554"/>
      <c r="D112" s="554"/>
      <c r="E112" s="554"/>
      <c r="F112" s="554"/>
    </row>
    <row r="113" spans="1:6" x14ac:dyDescent="0.2">
      <c r="A113" s="554"/>
      <c r="B113" s="554"/>
      <c r="C113" s="554"/>
      <c r="D113" s="554"/>
      <c r="E113" s="554"/>
      <c r="F113" s="554"/>
    </row>
    <row r="114" spans="1:6" x14ac:dyDescent="0.2">
      <c r="A114" s="554"/>
      <c r="B114" s="554"/>
      <c r="C114" s="554"/>
      <c r="D114" s="554"/>
      <c r="E114" s="554"/>
      <c r="F114" s="554"/>
    </row>
    <row r="115" spans="1:6" x14ac:dyDescent="0.2">
      <c r="A115" s="554"/>
      <c r="B115" s="554"/>
      <c r="C115" s="554"/>
      <c r="D115" s="554"/>
      <c r="E115" s="554"/>
      <c r="F115" s="554"/>
    </row>
    <row r="116" spans="1:6" x14ac:dyDescent="0.2">
      <c r="A116" s="554"/>
      <c r="B116" s="554"/>
      <c r="C116" s="554"/>
      <c r="D116" s="554"/>
      <c r="E116" s="554"/>
      <c r="F116" s="554"/>
    </row>
    <row r="117" spans="1:6" x14ac:dyDescent="0.2">
      <c r="A117" s="554"/>
      <c r="B117" s="554"/>
      <c r="C117" s="554"/>
      <c r="D117" s="554"/>
      <c r="E117" s="554"/>
      <c r="F117" s="554"/>
    </row>
    <row r="118" spans="1:6" x14ac:dyDescent="0.2">
      <c r="A118" s="554"/>
      <c r="B118" s="554"/>
      <c r="C118" s="554"/>
      <c r="D118" s="554"/>
      <c r="E118" s="554"/>
      <c r="F118" s="554"/>
    </row>
    <row r="119" spans="1:6" x14ac:dyDescent="0.2">
      <c r="A119" s="554"/>
      <c r="B119" s="554"/>
      <c r="C119" s="554"/>
      <c r="D119" s="554"/>
      <c r="E119" s="554"/>
      <c r="F119" s="554"/>
    </row>
    <row r="120" spans="1:6" x14ac:dyDescent="0.2">
      <c r="A120" s="554"/>
      <c r="B120" s="554"/>
      <c r="C120" s="554"/>
      <c r="D120" s="554"/>
      <c r="E120" s="554"/>
      <c r="F120" s="554"/>
    </row>
    <row r="121" spans="1:6" x14ac:dyDescent="0.2">
      <c r="A121" s="554"/>
      <c r="B121" s="554"/>
      <c r="C121" s="554"/>
      <c r="D121" s="554"/>
      <c r="E121" s="554"/>
      <c r="F121" s="554"/>
    </row>
    <row r="122" spans="1:6" x14ac:dyDescent="0.2">
      <c r="A122" s="554"/>
      <c r="B122" s="554"/>
      <c r="C122" s="554"/>
      <c r="D122" s="554"/>
      <c r="E122" s="554"/>
      <c r="F122" s="554"/>
    </row>
    <row r="123" spans="1:6" x14ac:dyDescent="0.2">
      <c r="A123" s="554"/>
      <c r="B123" s="554"/>
      <c r="C123" s="554"/>
      <c r="D123" s="554"/>
      <c r="E123" s="554"/>
      <c r="F123" s="554"/>
    </row>
    <row r="124" spans="1:6" x14ac:dyDescent="0.2">
      <c r="A124" s="554"/>
      <c r="B124" s="554"/>
      <c r="C124" s="554"/>
      <c r="D124" s="554"/>
      <c r="E124" s="554"/>
      <c r="F124" s="554"/>
    </row>
    <row r="125" spans="1:6" x14ac:dyDescent="0.2">
      <c r="A125" s="554"/>
      <c r="B125" s="554"/>
      <c r="C125" s="554"/>
      <c r="D125" s="554"/>
      <c r="E125" s="554"/>
      <c r="F125" s="554"/>
    </row>
    <row r="126" spans="1:6" x14ac:dyDescent="0.2">
      <c r="A126" s="554"/>
      <c r="B126" s="554"/>
      <c r="C126" s="554"/>
      <c r="D126" s="554"/>
      <c r="E126" s="554"/>
      <c r="F126" s="554"/>
    </row>
    <row r="127" spans="1:6" x14ac:dyDescent="0.2">
      <c r="A127" s="554"/>
      <c r="B127" s="554"/>
      <c r="C127" s="554"/>
      <c r="D127" s="554"/>
      <c r="E127" s="554"/>
      <c r="F127" s="554"/>
    </row>
    <row r="128" spans="1:6" x14ac:dyDescent="0.2">
      <c r="A128" s="554"/>
      <c r="B128" s="554"/>
      <c r="C128" s="554"/>
      <c r="D128" s="554"/>
      <c r="E128" s="554"/>
      <c r="F128" s="554"/>
    </row>
    <row r="129" spans="1:6" x14ac:dyDescent="0.2">
      <c r="A129" s="554"/>
      <c r="B129" s="554"/>
      <c r="C129" s="554"/>
      <c r="D129" s="554"/>
      <c r="E129" s="554"/>
      <c r="F129" s="554"/>
    </row>
    <row r="130" spans="1:6" x14ac:dyDescent="0.2">
      <c r="A130" s="554"/>
      <c r="B130" s="554"/>
      <c r="C130" s="554"/>
      <c r="D130" s="554"/>
      <c r="E130" s="554"/>
      <c r="F130" s="554"/>
    </row>
    <row r="131" spans="1:6" x14ac:dyDescent="0.2">
      <c r="A131" s="554"/>
      <c r="B131" s="554"/>
      <c r="C131" s="554"/>
      <c r="D131" s="554"/>
      <c r="E131" s="554"/>
      <c r="F131" s="554"/>
    </row>
    <row r="132" spans="1:6" x14ac:dyDescent="0.2">
      <c r="A132" s="554"/>
      <c r="B132" s="554"/>
      <c r="C132" s="554"/>
      <c r="D132" s="554"/>
      <c r="E132" s="554"/>
      <c r="F132" s="554"/>
    </row>
    <row r="133" spans="1:6" x14ac:dyDescent="0.2">
      <c r="A133" s="554"/>
      <c r="B133" s="554"/>
      <c r="C133" s="554"/>
      <c r="D133" s="554"/>
      <c r="E133" s="554"/>
      <c r="F133" s="554"/>
    </row>
    <row r="134" spans="1:6" x14ac:dyDescent="0.2">
      <c r="A134" s="554"/>
      <c r="B134" s="554"/>
      <c r="C134" s="554"/>
      <c r="D134" s="554"/>
      <c r="E134" s="554"/>
      <c r="F134" s="554"/>
    </row>
    <row r="135" spans="1:6" x14ac:dyDescent="0.2">
      <c r="A135" s="554"/>
      <c r="B135" s="554"/>
      <c r="C135" s="554"/>
      <c r="D135" s="554"/>
      <c r="E135" s="554"/>
      <c r="F135" s="554"/>
    </row>
    <row r="136" spans="1:6" x14ac:dyDescent="0.2">
      <c r="A136" s="554"/>
      <c r="B136" s="554"/>
      <c r="C136" s="554"/>
      <c r="D136" s="554"/>
      <c r="E136" s="554"/>
      <c r="F136" s="554"/>
    </row>
    <row r="137" spans="1:6" x14ac:dyDescent="0.2">
      <c r="A137" s="554"/>
      <c r="B137" s="554"/>
      <c r="C137" s="554"/>
      <c r="D137" s="554"/>
      <c r="E137" s="554"/>
      <c r="F137" s="554"/>
    </row>
    <row r="138" spans="1:6" x14ac:dyDescent="0.2">
      <c r="A138" s="554"/>
      <c r="B138" s="554"/>
      <c r="C138" s="554"/>
      <c r="D138" s="554"/>
      <c r="E138" s="554"/>
      <c r="F138" s="554"/>
    </row>
    <row r="139" spans="1:6" x14ac:dyDescent="0.2">
      <c r="A139" s="554"/>
      <c r="B139" s="554"/>
      <c r="C139" s="554"/>
      <c r="D139" s="554"/>
      <c r="E139" s="554"/>
      <c r="F139" s="554"/>
    </row>
    <row r="140" spans="1:6" x14ac:dyDescent="0.2">
      <c r="A140" s="554"/>
      <c r="B140" s="554"/>
      <c r="C140" s="554"/>
      <c r="D140" s="554"/>
      <c r="E140" s="554"/>
      <c r="F140" s="554"/>
    </row>
    <row r="141" spans="1:6" x14ac:dyDescent="0.2">
      <c r="A141" s="554"/>
      <c r="B141" s="554"/>
      <c r="C141" s="554"/>
      <c r="D141" s="554"/>
      <c r="E141" s="554"/>
      <c r="F141" s="554"/>
    </row>
    <row r="142" spans="1:6" x14ac:dyDescent="0.2">
      <c r="A142" s="554"/>
      <c r="B142" s="554"/>
      <c r="C142" s="554"/>
      <c r="D142" s="554"/>
      <c r="E142" s="554"/>
      <c r="F142" s="554"/>
    </row>
    <row r="143" spans="1:6" x14ac:dyDescent="0.2">
      <c r="A143" s="554"/>
      <c r="B143" s="554"/>
      <c r="C143" s="554"/>
      <c r="D143" s="554"/>
      <c r="E143" s="554"/>
      <c r="F143" s="554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topLeftCell="B1" workbookViewId="0">
      <selection activeCell="E14" sqref="E14"/>
    </sheetView>
  </sheetViews>
  <sheetFormatPr defaultRowHeight="12.75" x14ac:dyDescent="0.2"/>
  <cols>
    <col min="1" max="1" width="1.85546875" style="561" customWidth="1"/>
    <col min="2" max="2" width="4.28515625" style="561" customWidth="1"/>
    <col min="3" max="3" width="10.42578125" style="561" customWidth="1"/>
    <col min="4" max="4" width="21.7109375" style="561" customWidth="1"/>
    <col min="5" max="5" width="11.7109375" style="561" bestFit="1" customWidth="1"/>
    <col min="6" max="6" width="8.28515625" style="561" customWidth="1"/>
    <col min="7" max="7" width="2.7109375" style="561" hidden="1" customWidth="1"/>
    <col min="8" max="8" width="0" style="561" hidden="1" customWidth="1"/>
    <col min="9" max="9" width="21.7109375" style="561" customWidth="1"/>
    <col min="10" max="10" width="9.140625" style="561" hidden="1" customWidth="1"/>
    <col min="11" max="11" width="22.85546875" style="561" customWidth="1"/>
    <col min="12" max="12" width="0" style="561" hidden="1" customWidth="1"/>
    <col min="13" max="13" width="15.28515625" style="561" customWidth="1"/>
    <col min="14" max="14" width="9.140625" style="561"/>
    <col min="15" max="16" width="0" style="561" hidden="1" customWidth="1"/>
    <col min="17" max="17" width="11.7109375" style="562" hidden="1" customWidth="1"/>
    <col min="18" max="18" width="0" style="561" hidden="1" customWidth="1"/>
    <col min="19" max="19" width="11.7109375" style="561" hidden="1" customWidth="1"/>
    <col min="20" max="20" width="0" style="561" hidden="1" customWidth="1"/>
    <col min="21" max="256" width="9.140625" style="561"/>
    <col min="257" max="257" width="1.85546875" style="561" customWidth="1"/>
    <col min="258" max="258" width="4.28515625" style="561" customWidth="1"/>
    <col min="259" max="259" width="10.42578125" style="561" customWidth="1"/>
    <col min="260" max="260" width="21.7109375" style="561" customWidth="1"/>
    <col min="261" max="261" width="11.7109375" style="561" bestFit="1" customWidth="1"/>
    <col min="262" max="262" width="8.28515625" style="561" customWidth="1"/>
    <col min="263" max="264" width="0" style="561" hidden="1" customWidth="1"/>
    <col min="265" max="265" width="21.7109375" style="561" customWidth="1"/>
    <col min="266" max="266" width="0" style="561" hidden="1" customWidth="1"/>
    <col min="267" max="267" width="22.85546875" style="561" customWidth="1"/>
    <col min="268" max="268" width="0" style="561" hidden="1" customWidth="1"/>
    <col min="269" max="269" width="15.28515625" style="561" customWidth="1"/>
    <col min="270" max="270" width="9.140625" style="561"/>
    <col min="271" max="276" width="0" style="561" hidden="1" customWidth="1"/>
    <col min="277" max="512" width="9.140625" style="561"/>
    <col min="513" max="513" width="1.85546875" style="561" customWidth="1"/>
    <col min="514" max="514" width="4.28515625" style="561" customWidth="1"/>
    <col min="515" max="515" width="10.42578125" style="561" customWidth="1"/>
    <col min="516" max="516" width="21.7109375" style="561" customWidth="1"/>
    <col min="517" max="517" width="11.7109375" style="561" bestFit="1" customWidth="1"/>
    <col min="518" max="518" width="8.28515625" style="561" customWidth="1"/>
    <col min="519" max="520" width="0" style="561" hidden="1" customWidth="1"/>
    <col min="521" max="521" width="21.7109375" style="561" customWidth="1"/>
    <col min="522" max="522" width="0" style="561" hidden="1" customWidth="1"/>
    <col min="523" max="523" width="22.85546875" style="561" customWidth="1"/>
    <col min="524" max="524" width="0" style="561" hidden="1" customWidth="1"/>
    <col min="525" max="525" width="15.28515625" style="561" customWidth="1"/>
    <col min="526" max="526" width="9.140625" style="561"/>
    <col min="527" max="532" width="0" style="561" hidden="1" customWidth="1"/>
    <col min="533" max="768" width="9.140625" style="561"/>
    <col min="769" max="769" width="1.85546875" style="561" customWidth="1"/>
    <col min="770" max="770" width="4.28515625" style="561" customWidth="1"/>
    <col min="771" max="771" width="10.42578125" style="561" customWidth="1"/>
    <col min="772" max="772" width="21.7109375" style="561" customWidth="1"/>
    <col min="773" max="773" width="11.7109375" style="561" bestFit="1" customWidth="1"/>
    <col min="774" max="774" width="8.28515625" style="561" customWidth="1"/>
    <col min="775" max="776" width="0" style="561" hidden="1" customWidth="1"/>
    <col min="777" max="777" width="21.7109375" style="561" customWidth="1"/>
    <col min="778" max="778" width="0" style="561" hidden="1" customWidth="1"/>
    <col min="779" max="779" width="22.85546875" style="561" customWidth="1"/>
    <col min="780" max="780" width="0" style="561" hidden="1" customWidth="1"/>
    <col min="781" max="781" width="15.28515625" style="561" customWidth="1"/>
    <col min="782" max="782" width="9.140625" style="561"/>
    <col min="783" max="788" width="0" style="561" hidden="1" customWidth="1"/>
    <col min="789" max="1024" width="9.140625" style="561"/>
    <col min="1025" max="1025" width="1.85546875" style="561" customWidth="1"/>
    <col min="1026" max="1026" width="4.28515625" style="561" customWidth="1"/>
    <col min="1027" max="1027" width="10.42578125" style="561" customWidth="1"/>
    <col min="1028" max="1028" width="21.7109375" style="561" customWidth="1"/>
    <col min="1029" max="1029" width="11.7109375" style="561" bestFit="1" customWidth="1"/>
    <col min="1030" max="1030" width="8.28515625" style="561" customWidth="1"/>
    <col min="1031" max="1032" width="0" style="561" hidden="1" customWidth="1"/>
    <col min="1033" max="1033" width="21.7109375" style="561" customWidth="1"/>
    <col min="1034" max="1034" width="0" style="561" hidden="1" customWidth="1"/>
    <col min="1035" max="1035" width="22.85546875" style="561" customWidth="1"/>
    <col min="1036" max="1036" width="0" style="561" hidden="1" customWidth="1"/>
    <col min="1037" max="1037" width="15.28515625" style="561" customWidth="1"/>
    <col min="1038" max="1038" width="9.140625" style="561"/>
    <col min="1039" max="1044" width="0" style="561" hidden="1" customWidth="1"/>
    <col min="1045" max="1280" width="9.140625" style="561"/>
    <col min="1281" max="1281" width="1.85546875" style="561" customWidth="1"/>
    <col min="1282" max="1282" width="4.28515625" style="561" customWidth="1"/>
    <col min="1283" max="1283" width="10.42578125" style="561" customWidth="1"/>
    <col min="1284" max="1284" width="21.7109375" style="561" customWidth="1"/>
    <col min="1285" max="1285" width="11.7109375" style="561" bestFit="1" customWidth="1"/>
    <col min="1286" max="1286" width="8.28515625" style="561" customWidth="1"/>
    <col min="1287" max="1288" width="0" style="561" hidden="1" customWidth="1"/>
    <col min="1289" max="1289" width="21.7109375" style="561" customWidth="1"/>
    <col min="1290" max="1290" width="0" style="561" hidden="1" customWidth="1"/>
    <col min="1291" max="1291" width="22.85546875" style="561" customWidth="1"/>
    <col min="1292" max="1292" width="0" style="561" hidden="1" customWidth="1"/>
    <col min="1293" max="1293" width="15.28515625" style="561" customWidth="1"/>
    <col min="1294" max="1294" width="9.140625" style="561"/>
    <col min="1295" max="1300" width="0" style="561" hidden="1" customWidth="1"/>
    <col min="1301" max="1536" width="9.140625" style="561"/>
    <col min="1537" max="1537" width="1.85546875" style="561" customWidth="1"/>
    <col min="1538" max="1538" width="4.28515625" style="561" customWidth="1"/>
    <col min="1539" max="1539" width="10.42578125" style="561" customWidth="1"/>
    <col min="1540" max="1540" width="21.7109375" style="561" customWidth="1"/>
    <col min="1541" max="1541" width="11.7109375" style="561" bestFit="1" customWidth="1"/>
    <col min="1542" max="1542" width="8.28515625" style="561" customWidth="1"/>
    <col min="1543" max="1544" width="0" style="561" hidden="1" customWidth="1"/>
    <col min="1545" max="1545" width="21.7109375" style="561" customWidth="1"/>
    <col min="1546" max="1546" width="0" style="561" hidden="1" customWidth="1"/>
    <col min="1547" max="1547" width="22.85546875" style="561" customWidth="1"/>
    <col min="1548" max="1548" width="0" style="561" hidden="1" customWidth="1"/>
    <col min="1549" max="1549" width="15.28515625" style="561" customWidth="1"/>
    <col min="1550" max="1550" width="9.140625" style="561"/>
    <col min="1551" max="1556" width="0" style="561" hidden="1" customWidth="1"/>
    <col min="1557" max="1792" width="9.140625" style="561"/>
    <col min="1793" max="1793" width="1.85546875" style="561" customWidth="1"/>
    <col min="1794" max="1794" width="4.28515625" style="561" customWidth="1"/>
    <col min="1795" max="1795" width="10.42578125" style="561" customWidth="1"/>
    <col min="1796" max="1796" width="21.7109375" style="561" customWidth="1"/>
    <col min="1797" max="1797" width="11.7109375" style="561" bestFit="1" customWidth="1"/>
    <col min="1798" max="1798" width="8.28515625" style="561" customWidth="1"/>
    <col min="1799" max="1800" width="0" style="561" hidden="1" customWidth="1"/>
    <col min="1801" max="1801" width="21.7109375" style="561" customWidth="1"/>
    <col min="1802" max="1802" width="0" style="561" hidden="1" customWidth="1"/>
    <col min="1803" max="1803" width="22.85546875" style="561" customWidth="1"/>
    <col min="1804" max="1804" width="0" style="561" hidden="1" customWidth="1"/>
    <col min="1805" max="1805" width="15.28515625" style="561" customWidth="1"/>
    <col min="1806" max="1806" width="9.140625" style="561"/>
    <col min="1807" max="1812" width="0" style="561" hidden="1" customWidth="1"/>
    <col min="1813" max="2048" width="9.140625" style="561"/>
    <col min="2049" max="2049" width="1.85546875" style="561" customWidth="1"/>
    <col min="2050" max="2050" width="4.28515625" style="561" customWidth="1"/>
    <col min="2051" max="2051" width="10.42578125" style="561" customWidth="1"/>
    <col min="2052" max="2052" width="21.7109375" style="561" customWidth="1"/>
    <col min="2053" max="2053" width="11.7109375" style="561" bestFit="1" customWidth="1"/>
    <col min="2054" max="2054" width="8.28515625" style="561" customWidth="1"/>
    <col min="2055" max="2056" width="0" style="561" hidden="1" customWidth="1"/>
    <col min="2057" max="2057" width="21.7109375" style="561" customWidth="1"/>
    <col min="2058" max="2058" width="0" style="561" hidden="1" customWidth="1"/>
    <col min="2059" max="2059" width="22.85546875" style="561" customWidth="1"/>
    <col min="2060" max="2060" width="0" style="561" hidden="1" customWidth="1"/>
    <col min="2061" max="2061" width="15.28515625" style="561" customWidth="1"/>
    <col min="2062" max="2062" width="9.140625" style="561"/>
    <col min="2063" max="2068" width="0" style="561" hidden="1" customWidth="1"/>
    <col min="2069" max="2304" width="9.140625" style="561"/>
    <col min="2305" max="2305" width="1.85546875" style="561" customWidth="1"/>
    <col min="2306" max="2306" width="4.28515625" style="561" customWidth="1"/>
    <col min="2307" max="2307" width="10.42578125" style="561" customWidth="1"/>
    <col min="2308" max="2308" width="21.7109375" style="561" customWidth="1"/>
    <col min="2309" max="2309" width="11.7109375" style="561" bestFit="1" customWidth="1"/>
    <col min="2310" max="2310" width="8.28515625" style="561" customWidth="1"/>
    <col min="2311" max="2312" width="0" style="561" hidden="1" customWidth="1"/>
    <col min="2313" max="2313" width="21.7109375" style="561" customWidth="1"/>
    <col min="2314" max="2314" width="0" style="561" hidden="1" customWidth="1"/>
    <col min="2315" max="2315" width="22.85546875" style="561" customWidth="1"/>
    <col min="2316" max="2316" width="0" style="561" hidden="1" customWidth="1"/>
    <col min="2317" max="2317" width="15.28515625" style="561" customWidth="1"/>
    <col min="2318" max="2318" width="9.140625" style="561"/>
    <col min="2319" max="2324" width="0" style="561" hidden="1" customWidth="1"/>
    <col min="2325" max="2560" width="9.140625" style="561"/>
    <col min="2561" max="2561" width="1.85546875" style="561" customWidth="1"/>
    <col min="2562" max="2562" width="4.28515625" style="561" customWidth="1"/>
    <col min="2563" max="2563" width="10.42578125" style="561" customWidth="1"/>
    <col min="2564" max="2564" width="21.7109375" style="561" customWidth="1"/>
    <col min="2565" max="2565" width="11.7109375" style="561" bestFit="1" customWidth="1"/>
    <col min="2566" max="2566" width="8.28515625" style="561" customWidth="1"/>
    <col min="2567" max="2568" width="0" style="561" hidden="1" customWidth="1"/>
    <col min="2569" max="2569" width="21.7109375" style="561" customWidth="1"/>
    <col min="2570" max="2570" width="0" style="561" hidden="1" customWidth="1"/>
    <col min="2571" max="2571" width="22.85546875" style="561" customWidth="1"/>
    <col min="2572" max="2572" width="0" style="561" hidden="1" customWidth="1"/>
    <col min="2573" max="2573" width="15.28515625" style="561" customWidth="1"/>
    <col min="2574" max="2574" width="9.140625" style="561"/>
    <col min="2575" max="2580" width="0" style="561" hidden="1" customWidth="1"/>
    <col min="2581" max="2816" width="9.140625" style="561"/>
    <col min="2817" max="2817" width="1.85546875" style="561" customWidth="1"/>
    <col min="2818" max="2818" width="4.28515625" style="561" customWidth="1"/>
    <col min="2819" max="2819" width="10.42578125" style="561" customWidth="1"/>
    <col min="2820" max="2820" width="21.7109375" style="561" customWidth="1"/>
    <col min="2821" max="2821" width="11.7109375" style="561" bestFit="1" customWidth="1"/>
    <col min="2822" max="2822" width="8.28515625" style="561" customWidth="1"/>
    <col min="2823" max="2824" width="0" style="561" hidden="1" customWidth="1"/>
    <col min="2825" max="2825" width="21.7109375" style="561" customWidth="1"/>
    <col min="2826" max="2826" width="0" style="561" hidden="1" customWidth="1"/>
    <col min="2827" max="2827" width="22.85546875" style="561" customWidth="1"/>
    <col min="2828" max="2828" width="0" style="561" hidden="1" customWidth="1"/>
    <col min="2829" max="2829" width="15.28515625" style="561" customWidth="1"/>
    <col min="2830" max="2830" width="9.140625" style="561"/>
    <col min="2831" max="2836" width="0" style="561" hidden="1" customWidth="1"/>
    <col min="2837" max="3072" width="9.140625" style="561"/>
    <col min="3073" max="3073" width="1.85546875" style="561" customWidth="1"/>
    <col min="3074" max="3074" width="4.28515625" style="561" customWidth="1"/>
    <col min="3075" max="3075" width="10.42578125" style="561" customWidth="1"/>
    <col min="3076" max="3076" width="21.7109375" style="561" customWidth="1"/>
    <col min="3077" max="3077" width="11.7109375" style="561" bestFit="1" customWidth="1"/>
    <col min="3078" max="3078" width="8.28515625" style="561" customWidth="1"/>
    <col min="3079" max="3080" width="0" style="561" hidden="1" customWidth="1"/>
    <col min="3081" max="3081" width="21.7109375" style="561" customWidth="1"/>
    <col min="3082" max="3082" width="0" style="561" hidden="1" customWidth="1"/>
    <col min="3083" max="3083" width="22.85546875" style="561" customWidth="1"/>
    <col min="3084" max="3084" width="0" style="561" hidden="1" customWidth="1"/>
    <col min="3085" max="3085" width="15.28515625" style="561" customWidth="1"/>
    <col min="3086" max="3086" width="9.140625" style="561"/>
    <col min="3087" max="3092" width="0" style="561" hidden="1" customWidth="1"/>
    <col min="3093" max="3328" width="9.140625" style="561"/>
    <col min="3329" max="3329" width="1.85546875" style="561" customWidth="1"/>
    <col min="3330" max="3330" width="4.28515625" style="561" customWidth="1"/>
    <col min="3331" max="3331" width="10.42578125" style="561" customWidth="1"/>
    <col min="3332" max="3332" width="21.7109375" style="561" customWidth="1"/>
    <col min="3333" max="3333" width="11.7109375" style="561" bestFit="1" customWidth="1"/>
    <col min="3334" max="3334" width="8.28515625" style="561" customWidth="1"/>
    <col min="3335" max="3336" width="0" style="561" hidden="1" customWidth="1"/>
    <col min="3337" max="3337" width="21.7109375" style="561" customWidth="1"/>
    <col min="3338" max="3338" width="0" style="561" hidden="1" customWidth="1"/>
    <col min="3339" max="3339" width="22.85546875" style="561" customWidth="1"/>
    <col min="3340" max="3340" width="0" style="561" hidden="1" customWidth="1"/>
    <col min="3341" max="3341" width="15.28515625" style="561" customWidth="1"/>
    <col min="3342" max="3342" width="9.140625" style="561"/>
    <col min="3343" max="3348" width="0" style="561" hidden="1" customWidth="1"/>
    <col min="3349" max="3584" width="9.140625" style="561"/>
    <col min="3585" max="3585" width="1.85546875" style="561" customWidth="1"/>
    <col min="3586" max="3586" width="4.28515625" style="561" customWidth="1"/>
    <col min="3587" max="3587" width="10.42578125" style="561" customWidth="1"/>
    <col min="3588" max="3588" width="21.7109375" style="561" customWidth="1"/>
    <col min="3589" max="3589" width="11.7109375" style="561" bestFit="1" customWidth="1"/>
    <col min="3590" max="3590" width="8.28515625" style="561" customWidth="1"/>
    <col min="3591" max="3592" width="0" style="561" hidden="1" customWidth="1"/>
    <col min="3593" max="3593" width="21.7109375" style="561" customWidth="1"/>
    <col min="3594" max="3594" width="0" style="561" hidden="1" customWidth="1"/>
    <col min="3595" max="3595" width="22.85546875" style="561" customWidth="1"/>
    <col min="3596" max="3596" width="0" style="561" hidden="1" customWidth="1"/>
    <col min="3597" max="3597" width="15.28515625" style="561" customWidth="1"/>
    <col min="3598" max="3598" width="9.140625" style="561"/>
    <col min="3599" max="3604" width="0" style="561" hidden="1" customWidth="1"/>
    <col min="3605" max="3840" width="9.140625" style="561"/>
    <col min="3841" max="3841" width="1.85546875" style="561" customWidth="1"/>
    <col min="3842" max="3842" width="4.28515625" style="561" customWidth="1"/>
    <col min="3843" max="3843" width="10.42578125" style="561" customWidth="1"/>
    <col min="3844" max="3844" width="21.7109375" style="561" customWidth="1"/>
    <col min="3845" max="3845" width="11.7109375" style="561" bestFit="1" customWidth="1"/>
    <col min="3846" max="3846" width="8.28515625" style="561" customWidth="1"/>
    <col min="3847" max="3848" width="0" style="561" hidden="1" customWidth="1"/>
    <col min="3849" max="3849" width="21.7109375" style="561" customWidth="1"/>
    <col min="3850" max="3850" width="0" style="561" hidden="1" customWidth="1"/>
    <col min="3851" max="3851" width="22.85546875" style="561" customWidth="1"/>
    <col min="3852" max="3852" width="0" style="561" hidden="1" customWidth="1"/>
    <col min="3853" max="3853" width="15.28515625" style="561" customWidth="1"/>
    <col min="3854" max="3854" width="9.140625" style="561"/>
    <col min="3855" max="3860" width="0" style="561" hidden="1" customWidth="1"/>
    <col min="3861" max="4096" width="9.140625" style="561"/>
    <col min="4097" max="4097" width="1.85546875" style="561" customWidth="1"/>
    <col min="4098" max="4098" width="4.28515625" style="561" customWidth="1"/>
    <col min="4099" max="4099" width="10.42578125" style="561" customWidth="1"/>
    <col min="4100" max="4100" width="21.7109375" style="561" customWidth="1"/>
    <col min="4101" max="4101" width="11.7109375" style="561" bestFit="1" customWidth="1"/>
    <col min="4102" max="4102" width="8.28515625" style="561" customWidth="1"/>
    <col min="4103" max="4104" width="0" style="561" hidden="1" customWidth="1"/>
    <col min="4105" max="4105" width="21.7109375" style="561" customWidth="1"/>
    <col min="4106" max="4106" width="0" style="561" hidden="1" customWidth="1"/>
    <col min="4107" max="4107" width="22.85546875" style="561" customWidth="1"/>
    <col min="4108" max="4108" width="0" style="561" hidden="1" customWidth="1"/>
    <col min="4109" max="4109" width="15.28515625" style="561" customWidth="1"/>
    <col min="4110" max="4110" width="9.140625" style="561"/>
    <col min="4111" max="4116" width="0" style="561" hidden="1" customWidth="1"/>
    <col min="4117" max="4352" width="9.140625" style="561"/>
    <col min="4353" max="4353" width="1.85546875" style="561" customWidth="1"/>
    <col min="4354" max="4354" width="4.28515625" style="561" customWidth="1"/>
    <col min="4355" max="4355" width="10.42578125" style="561" customWidth="1"/>
    <col min="4356" max="4356" width="21.7109375" style="561" customWidth="1"/>
    <col min="4357" max="4357" width="11.7109375" style="561" bestFit="1" customWidth="1"/>
    <col min="4358" max="4358" width="8.28515625" style="561" customWidth="1"/>
    <col min="4359" max="4360" width="0" style="561" hidden="1" customWidth="1"/>
    <col min="4361" max="4361" width="21.7109375" style="561" customWidth="1"/>
    <col min="4362" max="4362" width="0" style="561" hidden="1" customWidth="1"/>
    <col min="4363" max="4363" width="22.85546875" style="561" customWidth="1"/>
    <col min="4364" max="4364" width="0" style="561" hidden="1" customWidth="1"/>
    <col min="4365" max="4365" width="15.28515625" style="561" customWidth="1"/>
    <col min="4366" max="4366" width="9.140625" style="561"/>
    <col min="4367" max="4372" width="0" style="561" hidden="1" customWidth="1"/>
    <col min="4373" max="4608" width="9.140625" style="561"/>
    <col min="4609" max="4609" width="1.85546875" style="561" customWidth="1"/>
    <col min="4610" max="4610" width="4.28515625" style="561" customWidth="1"/>
    <col min="4611" max="4611" width="10.42578125" style="561" customWidth="1"/>
    <col min="4612" max="4612" width="21.7109375" style="561" customWidth="1"/>
    <col min="4613" max="4613" width="11.7109375" style="561" bestFit="1" customWidth="1"/>
    <col min="4614" max="4614" width="8.28515625" style="561" customWidth="1"/>
    <col min="4615" max="4616" width="0" style="561" hidden="1" customWidth="1"/>
    <col min="4617" max="4617" width="21.7109375" style="561" customWidth="1"/>
    <col min="4618" max="4618" width="0" style="561" hidden="1" customWidth="1"/>
    <col min="4619" max="4619" width="22.85546875" style="561" customWidth="1"/>
    <col min="4620" max="4620" width="0" style="561" hidden="1" customWidth="1"/>
    <col min="4621" max="4621" width="15.28515625" style="561" customWidth="1"/>
    <col min="4622" max="4622" width="9.140625" style="561"/>
    <col min="4623" max="4628" width="0" style="561" hidden="1" customWidth="1"/>
    <col min="4629" max="4864" width="9.140625" style="561"/>
    <col min="4865" max="4865" width="1.85546875" style="561" customWidth="1"/>
    <col min="4866" max="4866" width="4.28515625" style="561" customWidth="1"/>
    <col min="4867" max="4867" width="10.42578125" style="561" customWidth="1"/>
    <col min="4868" max="4868" width="21.7109375" style="561" customWidth="1"/>
    <col min="4869" max="4869" width="11.7109375" style="561" bestFit="1" customWidth="1"/>
    <col min="4870" max="4870" width="8.28515625" style="561" customWidth="1"/>
    <col min="4871" max="4872" width="0" style="561" hidden="1" customWidth="1"/>
    <col min="4873" max="4873" width="21.7109375" style="561" customWidth="1"/>
    <col min="4874" max="4874" width="0" style="561" hidden="1" customWidth="1"/>
    <col min="4875" max="4875" width="22.85546875" style="561" customWidth="1"/>
    <col min="4876" max="4876" width="0" style="561" hidden="1" customWidth="1"/>
    <col min="4877" max="4877" width="15.28515625" style="561" customWidth="1"/>
    <col min="4878" max="4878" width="9.140625" style="561"/>
    <col min="4879" max="4884" width="0" style="561" hidden="1" customWidth="1"/>
    <col min="4885" max="5120" width="9.140625" style="561"/>
    <col min="5121" max="5121" width="1.85546875" style="561" customWidth="1"/>
    <col min="5122" max="5122" width="4.28515625" style="561" customWidth="1"/>
    <col min="5123" max="5123" width="10.42578125" style="561" customWidth="1"/>
    <col min="5124" max="5124" width="21.7109375" style="561" customWidth="1"/>
    <col min="5125" max="5125" width="11.7109375" style="561" bestFit="1" customWidth="1"/>
    <col min="5126" max="5126" width="8.28515625" style="561" customWidth="1"/>
    <col min="5127" max="5128" width="0" style="561" hidden="1" customWidth="1"/>
    <col min="5129" max="5129" width="21.7109375" style="561" customWidth="1"/>
    <col min="5130" max="5130" width="0" style="561" hidden="1" customWidth="1"/>
    <col min="5131" max="5131" width="22.85546875" style="561" customWidth="1"/>
    <col min="5132" max="5132" width="0" style="561" hidden="1" customWidth="1"/>
    <col min="5133" max="5133" width="15.28515625" style="561" customWidth="1"/>
    <col min="5134" max="5134" width="9.140625" style="561"/>
    <col min="5135" max="5140" width="0" style="561" hidden="1" customWidth="1"/>
    <col min="5141" max="5376" width="9.140625" style="561"/>
    <col min="5377" max="5377" width="1.85546875" style="561" customWidth="1"/>
    <col min="5378" max="5378" width="4.28515625" style="561" customWidth="1"/>
    <col min="5379" max="5379" width="10.42578125" style="561" customWidth="1"/>
    <col min="5380" max="5380" width="21.7109375" style="561" customWidth="1"/>
    <col min="5381" max="5381" width="11.7109375" style="561" bestFit="1" customWidth="1"/>
    <col min="5382" max="5382" width="8.28515625" style="561" customWidth="1"/>
    <col min="5383" max="5384" width="0" style="561" hidden="1" customWidth="1"/>
    <col min="5385" max="5385" width="21.7109375" style="561" customWidth="1"/>
    <col min="5386" max="5386" width="0" style="561" hidden="1" customWidth="1"/>
    <col min="5387" max="5387" width="22.85546875" style="561" customWidth="1"/>
    <col min="5388" max="5388" width="0" style="561" hidden="1" customWidth="1"/>
    <col min="5389" max="5389" width="15.28515625" style="561" customWidth="1"/>
    <col min="5390" max="5390" width="9.140625" style="561"/>
    <col min="5391" max="5396" width="0" style="561" hidden="1" customWidth="1"/>
    <col min="5397" max="5632" width="9.140625" style="561"/>
    <col min="5633" max="5633" width="1.85546875" style="561" customWidth="1"/>
    <col min="5634" max="5634" width="4.28515625" style="561" customWidth="1"/>
    <col min="5635" max="5635" width="10.42578125" style="561" customWidth="1"/>
    <col min="5636" max="5636" width="21.7109375" style="561" customWidth="1"/>
    <col min="5637" max="5637" width="11.7109375" style="561" bestFit="1" customWidth="1"/>
    <col min="5638" max="5638" width="8.28515625" style="561" customWidth="1"/>
    <col min="5639" max="5640" width="0" style="561" hidden="1" customWidth="1"/>
    <col min="5641" max="5641" width="21.7109375" style="561" customWidth="1"/>
    <col min="5642" max="5642" width="0" style="561" hidden="1" customWidth="1"/>
    <col min="5643" max="5643" width="22.85546875" style="561" customWidth="1"/>
    <col min="5644" max="5644" width="0" style="561" hidden="1" customWidth="1"/>
    <col min="5645" max="5645" width="15.28515625" style="561" customWidth="1"/>
    <col min="5646" max="5646" width="9.140625" style="561"/>
    <col min="5647" max="5652" width="0" style="561" hidden="1" customWidth="1"/>
    <col min="5653" max="5888" width="9.140625" style="561"/>
    <col min="5889" max="5889" width="1.85546875" style="561" customWidth="1"/>
    <col min="5890" max="5890" width="4.28515625" style="561" customWidth="1"/>
    <col min="5891" max="5891" width="10.42578125" style="561" customWidth="1"/>
    <col min="5892" max="5892" width="21.7109375" style="561" customWidth="1"/>
    <col min="5893" max="5893" width="11.7109375" style="561" bestFit="1" customWidth="1"/>
    <col min="5894" max="5894" width="8.28515625" style="561" customWidth="1"/>
    <col min="5895" max="5896" width="0" style="561" hidden="1" customWidth="1"/>
    <col min="5897" max="5897" width="21.7109375" style="561" customWidth="1"/>
    <col min="5898" max="5898" width="0" style="561" hidden="1" customWidth="1"/>
    <col min="5899" max="5899" width="22.85546875" style="561" customWidth="1"/>
    <col min="5900" max="5900" width="0" style="561" hidden="1" customWidth="1"/>
    <col min="5901" max="5901" width="15.28515625" style="561" customWidth="1"/>
    <col min="5902" max="5902" width="9.140625" style="561"/>
    <col min="5903" max="5908" width="0" style="561" hidden="1" customWidth="1"/>
    <col min="5909" max="6144" width="9.140625" style="561"/>
    <col min="6145" max="6145" width="1.85546875" style="561" customWidth="1"/>
    <col min="6146" max="6146" width="4.28515625" style="561" customWidth="1"/>
    <col min="6147" max="6147" width="10.42578125" style="561" customWidth="1"/>
    <col min="6148" max="6148" width="21.7109375" style="561" customWidth="1"/>
    <col min="6149" max="6149" width="11.7109375" style="561" bestFit="1" customWidth="1"/>
    <col min="6150" max="6150" width="8.28515625" style="561" customWidth="1"/>
    <col min="6151" max="6152" width="0" style="561" hidden="1" customWidth="1"/>
    <col min="6153" max="6153" width="21.7109375" style="561" customWidth="1"/>
    <col min="6154" max="6154" width="0" style="561" hidden="1" customWidth="1"/>
    <col min="6155" max="6155" width="22.85546875" style="561" customWidth="1"/>
    <col min="6156" max="6156" width="0" style="561" hidden="1" customWidth="1"/>
    <col min="6157" max="6157" width="15.28515625" style="561" customWidth="1"/>
    <col min="6158" max="6158" width="9.140625" style="561"/>
    <col min="6159" max="6164" width="0" style="561" hidden="1" customWidth="1"/>
    <col min="6165" max="6400" width="9.140625" style="561"/>
    <col min="6401" max="6401" width="1.85546875" style="561" customWidth="1"/>
    <col min="6402" max="6402" width="4.28515625" style="561" customWidth="1"/>
    <col min="6403" max="6403" width="10.42578125" style="561" customWidth="1"/>
    <col min="6404" max="6404" width="21.7109375" style="561" customWidth="1"/>
    <col min="6405" max="6405" width="11.7109375" style="561" bestFit="1" customWidth="1"/>
    <col min="6406" max="6406" width="8.28515625" style="561" customWidth="1"/>
    <col min="6407" max="6408" width="0" style="561" hidden="1" customWidth="1"/>
    <col min="6409" max="6409" width="21.7109375" style="561" customWidth="1"/>
    <col min="6410" max="6410" width="0" style="561" hidden="1" customWidth="1"/>
    <col min="6411" max="6411" width="22.85546875" style="561" customWidth="1"/>
    <col min="6412" max="6412" width="0" style="561" hidden="1" customWidth="1"/>
    <col min="6413" max="6413" width="15.28515625" style="561" customWidth="1"/>
    <col min="6414" max="6414" width="9.140625" style="561"/>
    <col min="6415" max="6420" width="0" style="561" hidden="1" customWidth="1"/>
    <col min="6421" max="6656" width="9.140625" style="561"/>
    <col min="6657" max="6657" width="1.85546875" style="561" customWidth="1"/>
    <col min="6658" max="6658" width="4.28515625" style="561" customWidth="1"/>
    <col min="6659" max="6659" width="10.42578125" style="561" customWidth="1"/>
    <col min="6660" max="6660" width="21.7109375" style="561" customWidth="1"/>
    <col min="6661" max="6661" width="11.7109375" style="561" bestFit="1" customWidth="1"/>
    <col min="6662" max="6662" width="8.28515625" style="561" customWidth="1"/>
    <col min="6663" max="6664" width="0" style="561" hidden="1" customWidth="1"/>
    <col min="6665" max="6665" width="21.7109375" style="561" customWidth="1"/>
    <col min="6666" max="6666" width="0" style="561" hidden="1" customWidth="1"/>
    <col min="6667" max="6667" width="22.85546875" style="561" customWidth="1"/>
    <col min="6668" max="6668" width="0" style="561" hidden="1" customWidth="1"/>
    <col min="6669" max="6669" width="15.28515625" style="561" customWidth="1"/>
    <col min="6670" max="6670" width="9.140625" style="561"/>
    <col min="6671" max="6676" width="0" style="561" hidden="1" customWidth="1"/>
    <col min="6677" max="6912" width="9.140625" style="561"/>
    <col min="6913" max="6913" width="1.85546875" style="561" customWidth="1"/>
    <col min="6914" max="6914" width="4.28515625" style="561" customWidth="1"/>
    <col min="6915" max="6915" width="10.42578125" style="561" customWidth="1"/>
    <col min="6916" max="6916" width="21.7109375" style="561" customWidth="1"/>
    <col min="6917" max="6917" width="11.7109375" style="561" bestFit="1" customWidth="1"/>
    <col min="6918" max="6918" width="8.28515625" style="561" customWidth="1"/>
    <col min="6919" max="6920" width="0" style="561" hidden="1" customWidth="1"/>
    <col min="6921" max="6921" width="21.7109375" style="561" customWidth="1"/>
    <col min="6922" max="6922" width="0" style="561" hidden="1" customWidth="1"/>
    <col min="6923" max="6923" width="22.85546875" style="561" customWidth="1"/>
    <col min="6924" max="6924" width="0" style="561" hidden="1" customWidth="1"/>
    <col min="6925" max="6925" width="15.28515625" style="561" customWidth="1"/>
    <col min="6926" max="6926" width="9.140625" style="561"/>
    <col min="6927" max="6932" width="0" style="561" hidden="1" customWidth="1"/>
    <col min="6933" max="7168" width="9.140625" style="561"/>
    <col min="7169" max="7169" width="1.85546875" style="561" customWidth="1"/>
    <col min="7170" max="7170" width="4.28515625" style="561" customWidth="1"/>
    <col min="7171" max="7171" width="10.42578125" style="561" customWidth="1"/>
    <col min="7172" max="7172" width="21.7109375" style="561" customWidth="1"/>
    <col min="7173" max="7173" width="11.7109375" style="561" bestFit="1" customWidth="1"/>
    <col min="7174" max="7174" width="8.28515625" style="561" customWidth="1"/>
    <col min="7175" max="7176" width="0" style="561" hidden="1" customWidth="1"/>
    <col min="7177" max="7177" width="21.7109375" style="561" customWidth="1"/>
    <col min="7178" max="7178" width="0" style="561" hidden="1" customWidth="1"/>
    <col min="7179" max="7179" width="22.85546875" style="561" customWidth="1"/>
    <col min="7180" max="7180" width="0" style="561" hidden="1" customWidth="1"/>
    <col min="7181" max="7181" width="15.28515625" style="561" customWidth="1"/>
    <col min="7182" max="7182" width="9.140625" style="561"/>
    <col min="7183" max="7188" width="0" style="561" hidden="1" customWidth="1"/>
    <col min="7189" max="7424" width="9.140625" style="561"/>
    <col min="7425" max="7425" width="1.85546875" style="561" customWidth="1"/>
    <col min="7426" max="7426" width="4.28515625" style="561" customWidth="1"/>
    <col min="7427" max="7427" width="10.42578125" style="561" customWidth="1"/>
    <col min="7428" max="7428" width="21.7109375" style="561" customWidth="1"/>
    <col min="7429" max="7429" width="11.7109375" style="561" bestFit="1" customWidth="1"/>
    <col min="7430" max="7430" width="8.28515625" style="561" customWidth="1"/>
    <col min="7431" max="7432" width="0" style="561" hidden="1" customWidth="1"/>
    <col min="7433" max="7433" width="21.7109375" style="561" customWidth="1"/>
    <col min="7434" max="7434" width="0" style="561" hidden="1" customWidth="1"/>
    <col min="7435" max="7435" width="22.85546875" style="561" customWidth="1"/>
    <col min="7436" max="7436" width="0" style="561" hidden="1" customWidth="1"/>
    <col min="7437" max="7437" width="15.28515625" style="561" customWidth="1"/>
    <col min="7438" max="7438" width="9.140625" style="561"/>
    <col min="7439" max="7444" width="0" style="561" hidden="1" customWidth="1"/>
    <col min="7445" max="7680" width="9.140625" style="561"/>
    <col min="7681" max="7681" width="1.85546875" style="561" customWidth="1"/>
    <col min="7682" max="7682" width="4.28515625" style="561" customWidth="1"/>
    <col min="7683" max="7683" width="10.42578125" style="561" customWidth="1"/>
    <col min="7684" max="7684" width="21.7109375" style="561" customWidth="1"/>
    <col min="7685" max="7685" width="11.7109375" style="561" bestFit="1" customWidth="1"/>
    <col min="7686" max="7686" width="8.28515625" style="561" customWidth="1"/>
    <col min="7687" max="7688" width="0" style="561" hidden="1" customWidth="1"/>
    <col min="7689" max="7689" width="21.7109375" style="561" customWidth="1"/>
    <col min="7690" max="7690" width="0" style="561" hidden="1" customWidth="1"/>
    <col min="7691" max="7691" width="22.85546875" style="561" customWidth="1"/>
    <col min="7692" max="7692" width="0" style="561" hidden="1" customWidth="1"/>
    <col min="7693" max="7693" width="15.28515625" style="561" customWidth="1"/>
    <col min="7694" max="7694" width="9.140625" style="561"/>
    <col min="7695" max="7700" width="0" style="561" hidden="1" customWidth="1"/>
    <col min="7701" max="7936" width="9.140625" style="561"/>
    <col min="7937" max="7937" width="1.85546875" style="561" customWidth="1"/>
    <col min="7938" max="7938" width="4.28515625" style="561" customWidth="1"/>
    <col min="7939" max="7939" width="10.42578125" style="561" customWidth="1"/>
    <col min="7940" max="7940" width="21.7109375" style="561" customWidth="1"/>
    <col min="7941" max="7941" width="11.7109375" style="561" bestFit="1" customWidth="1"/>
    <col min="7942" max="7942" width="8.28515625" style="561" customWidth="1"/>
    <col min="7943" max="7944" width="0" style="561" hidden="1" customWidth="1"/>
    <col min="7945" max="7945" width="21.7109375" style="561" customWidth="1"/>
    <col min="7946" max="7946" width="0" style="561" hidden="1" customWidth="1"/>
    <col min="7947" max="7947" width="22.85546875" style="561" customWidth="1"/>
    <col min="7948" max="7948" width="0" style="561" hidden="1" customWidth="1"/>
    <col min="7949" max="7949" width="15.28515625" style="561" customWidth="1"/>
    <col min="7950" max="7950" width="9.140625" style="561"/>
    <col min="7951" max="7956" width="0" style="561" hidden="1" customWidth="1"/>
    <col min="7957" max="8192" width="9.140625" style="561"/>
    <col min="8193" max="8193" width="1.85546875" style="561" customWidth="1"/>
    <col min="8194" max="8194" width="4.28515625" style="561" customWidth="1"/>
    <col min="8195" max="8195" width="10.42578125" style="561" customWidth="1"/>
    <col min="8196" max="8196" width="21.7109375" style="561" customWidth="1"/>
    <col min="8197" max="8197" width="11.7109375" style="561" bestFit="1" customWidth="1"/>
    <col min="8198" max="8198" width="8.28515625" style="561" customWidth="1"/>
    <col min="8199" max="8200" width="0" style="561" hidden="1" customWidth="1"/>
    <col min="8201" max="8201" width="21.7109375" style="561" customWidth="1"/>
    <col min="8202" max="8202" width="0" style="561" hidden="1" customWidth="1"/>
    <col min="8203" max="8203" width="22.85546875" style="561" customWidth="1"/>
    <col min="8204" max="8204" width="0" style="561" hidden="1" customWidth="1"/>
    <col min="8205" max="8205" width="15.28515625" style="561" customWidth="1"/>
    <col min="8206" max="8206" width="9.140625" style="561"/>
    <col min="8207" max="8212" width="0" style="561" hidden="1" customWidth="1"/>
    <col min="8213" max="8448" width="9.140625" style="561"/>
    <col min="8449" max="8449" width="1.85546875" style="561" customWidth="1"/>
    <col min="8450" max="8450" width="4.28515625" style="561" customWidth="1"/>
    <col min="8451" max="8451" width="10.42578125" style="561" customWidth="1"/>
    <col min="8452" max="8452" width="21.7109375" style="561" customWidth="1"/>
    <col min="8453" max="8453" width="11.7109375" style="561" bestFit="1" customWidth="1"/>
    <col min="8454" max="8454" width="8.28515625" style="561" customWidth="1"/>
    <col min="8455" max="8456" width="0" style="561" hidden="1" customWidth="1"/>
    <col min="8457" max="8457" width="21.7109375" style="561" customWidth="1"/>
    <col min="8458" max="8458" width="0" style="561" hidden="1" customWidth="1"/>
    <col min="8459" max="8459" width="22.85546875" style="561" customWidth="1"/>
    <col min="8460" max="8460" width="0" style="561" hidden="1" customWidth="1"/>
    <col min="8461" max="8461" width="15.28515625" style="561" customWidth="1"/>
    <col min="8462" max="8462" width="9.140625" style="561"/>
    <col min="8463" max="8468" width="0" style="561" hidden="1" customWidth="1"/>
    <col min="8469" max="8704" width="9.140625" style="561"/>
    <col min="8705" max="8705" width="1.85546875" style="561" customWidth="1"/>
    <col min="8706" max="8706" width="4.28515625" style="561" customWidth="1"/>
    <col min="8707" max="8707" width="10.42578125" style="561" customWidth="1"/>
    <col min="8708" max="8708" width="21.7109375" style="561" customWidth="1"/>
    <col min="8709" max="8709" width="11.7109375" style="561" bestFit="1" customWidth="1"/>
    <col min="8710" max="8710" width="8.28515625" style="561" customWidth="1"/>
    <col min="8711" max="8712" width="0" style="561" hidden="1" customWidth="1"/>
    <col min="8713" max="8713" width="21.7109375" style="561" customWidth="1"/>
    <col min="8714" max="8714" width="0" style="561" hidden="1" customWidth="1"/>
    <col min="8715" max="8715" width="22.85546875" style="561" customWidth="1"/>
    <col min="8716" max="8716" width="0" style="561" hidden="1" customWidth="1"/>
    <col min="8717" max="8717" width="15.28515625" style="561" customWidth="1"/>
    <col min="8718" max="8718" width="9.140625" style="561"/>
    <col min="8719" max="8724" width="0" style="561" hidden="1" customWidth="1"/>
    <col min="8725" max="8960" width="9.140625" style="561"/>
    <col min="8961" max="8961" width="1.85546875" style="561" customWidth="1"/>
    <col min="8962" max="8962" width="4.28515625" style="561" customWidth="1"/>
    <col min="8963" max="8963" width="10.42578125" style="561" customWidth="1"/>
    <col min="8964" max="8964" width="21.7109375" style="561" customWidth="1"/>
    <col min="8965" max="8965" width="11.7109375" style="561" bestFit="1" customWidth="1"/>
    <col min="8966" max="8966" width="8.28515625" style="561" customWidth="1"/>
    <col min="8967" max="8968" width="0" style="561" hidden="1" customWidth="1"/>
    <col min="8969" max="8969" width="21.7109375" style="561" customWidth="1"/>
    <col min="8970" max="8970" width="0" style="561" hidden="1" customWidth="1"/>
    <col min="8971" max="8971" width="22.85546875" style="561" customWidth="1"/>
    <col min="8972" max="8972" width="0" style="561" hidden="1" customWidth="1"/>
    <col min="8973" max="8973" width="15.28515625" style="561" customWidth="1"/>
    <col min="8974" max="8974" width="9.140625" style="561"/>
    <col min="8975" max="8980" width="0" style="561" hidden="1" customWidth="1"/>
    <col min="8981" max="9216" width="9.140625" style="561"/>
    <col min="9217" max="9217" width="1.85546875" style="561" customWidth="1"/>
    <col min="9218" max="9218" width="4.28515625" style="561" customWidth="1"/>
    <col min="9219" max="9219" width="10.42578125" style="561" customWidth="1"/>
    <col min="9220" max="9220" width="21.7109375" style="561" customWidth="1"/>
    <col min="9221" max="9221" width="11.7109375" style="561" bestFit="1" customWidth="1"/>
    <col min="9222" max="9222" width="8.28515625" style="561" customWidth="1"/>
    <col min="9223" max="9224" width="0" style="561" hidden="1" customWidth="1"/>
    <col min="9225" max="9225" width="21.7109375" style="561" customWidth="1"/>
    <col min="9226" max="9226" width="0" style="561" hidden="1" customWidth="1"/>
    <col min="9227" max="9227" width="22.85546875" style="561" customWidth="1"/>
    <col min="9228" max="9228" width="0" style="561" hidden="1" customWidth="1"/>
    <col min="9229" max="9229" width="15.28515625" style="561" customWidth="1"/>
    <col min="9230" max="9230" width="9.140625" style="561"/>
    <col min="9231" max="9236" width="0" style="561" hidden="1" customWidth="1"/>
    <col min="9237" max="9472" width="9.140625" style="561"/>
    <col min="9473" max="9473" width="1.85546875" style="561" customWidth="1"/>
    <col min="9474" max="9474" width="4.28515625" style="561" customWidth="1"/>
    <col min="9475" max="9475" width="10.42578125" style="561" customWidth="1"/>
    <col min="9476" max="9476" width="21.7109375" style="561" customWidth="1"/>
    <col min="9477" max="9477" width="11.7109375" style="561" bestFit="1" customWidth="1"/>
    <col min="9478" max="9478" width="8.28515625" style="561" customWidth="1"/>
    <col min="9479" max="9480" width="0" style="561" hidden="1" customWidth="1"/>
    <col min="9481" max="9481" width="21.7109375" style="561" customWidth="1"/>
    <col min="9482" max="9482" width="0" style="561" hidden="1" customWidth="1"/>
    <col min="9483" max="9483" width="22.85546875" style="561" customWidth="1"/>
    <col min="9484" max="9484" width="0" style="561" hidden="1" customWidth="1"/>
    <col min="9485" max="9485" width="15.28515625" style="561" customWidth="1"/>
    <col min="9486" max="9486" width="9.140625" style="561"/>
    <col min="9487" max="9492" width="0" style="561" hidden="1" customWidth="1"/>
    <col min="9493" max="9728" width="9.140625" style="561"/>
    <col min="9729" max="9729" width="1.85546875" style="561" customWidth="1"/>
    <col min="9730" max="9730" width="4.28515625" style="561" customWidth="1"/>
    <col min="9731" max="9731" width="10.42578125" style="561" customWidth="1"/>
    <col min="9732" max="9732" width="21.7109375" style="561" customWidth="1"/>
    <col min="9733" max="9733" width="11.7109375" style="561" bestFit="1" customWidth="1"/>
    <col min="9734" max="9734" width="8.28515625" style="561" customWidth="1"/>
    <col min="9735" max="9736" width="0" style="561" hidden="1" customWidth="1"/>
    <col min="9737" max="9737" width="21.7109375" style="561" customWidth="1"/>
    <col min="9738" max="9738" width="0" style="561" hidden="1" customWidth="1"/>
    <col min="9739" max="9739" width="22.85546875" style="561" customWidth="1"/>
    <col min="9740" max="9740" width="0" style="561" hidden="1" customWidth="1"/>
    <col min="9741" max="9741" width="15.28515625" style="561" customWidth="1"/>
    <col min="9742" max="9742" width="9.140625" style="561"/>
    <col min="9743" max="9748" width="0" style="561" hidden="1" customWidth="1"/>
    <col min="9749" max="9984" width="9.140625" style="561"/>
    <col min="9985" max="9985" width="1.85546875" style="561" customWidth="1"/>
    <col min="9986" max="9986" width="4.28515625" style="561" customWidth="1"/>
    <col min="9987" max="9987" width="10.42578125" style="561" customWidth="1"/>
    <col min="9988" max="9988" width="21.7109375" style="561" customWidth="1"/>
    <col min="9989" max="9989" width="11.7109375" style="561" bestFit="1" customWidth="1"/>
    <col min="9990" max="9990" width="8.28515625" style="561" customWidth="1"/>
    <col min="9991" max="9992" width="0" style="561" hidden="1" customWidth="1"/>
    <col min="9993" max="9993" width="21.7109375" style="561" customWidth="1"/>
    <col min="9994" max="9994" width="0" style="561" hidden="1" customWidth="1"/>
    <col min="9995" max="9995" width="22.85546875" style="561" customWidth="1"/>
    <col min="9996" max="9996" width="0" style="561" hidden="1" customWidth="1"/>
    <col min="9997" max="9997" width="15.28515625" style="561" customWidth="1"/>
    <col min="9998" max="9998" width="9.140625" style="561"/>
    <col min="9999" max="10004" width="0" style="561" hidden="1" customWidth="1"/>
    <col min="10005" max="10240" width="9.140625" style="561"/>
    <col min="10241" max="10241" width="1.85546875" style="561" customWidth="1"/>
    <col min="10242" max="10242" width="4.28515625" style="561" customWidth="1"/>
    <col min="10243" max="10243" width="10.42578125" style="561" customWidth="1"/>
    <col min="10244" max="10244" width="21.7109375" style="561" customWidth="1"/>
    <col min="10245" max="10245" width="11.7109375" style="561" bestFit="1" customWidth="1"/>
    <col min="10246" max="10246" width="8.28515625" style="561" customWidth="1"/>
    <col min="10247" max="10248" width="0" style="561" hidden="1" customWidth="1"/>
    <col min="10249" max="10249" width="21.7109375" style="561" customWidth="1"/>
    <col min="10250" max="10250" width="0" style="561" hidden="1" customWidth="1"/>
    <col min="10251" max="10251" width="22.85546875" style="561" customWidth="1"/>
    <col min="10252" max="10252" width="0" style="561" hidden="1" customWidth="1"/>
    <col min="10253" max="10253" width="15.28515625" style="561" customWidth="1"/>
    <col min="10254" max="10254" width="9.140625" style="561"/>
    <col min="10255" max="10260" width="0" style="561" hidden="1" customWidth="1"/>
    <col min="10261" max="10496" width="9.140625" style="561"/>
    <col min="10497" max="10497" width="1.85546875" style="561" customWidth="1"/>
    <col min="10498" max="10498" width="4.28515625" style="561" customWidth="1"/>
    <col min="10499" max="10499" width="10.42578125" style="561" customWidth="1"/>
    <col min="10500" max="10500" width="21.7109375" style="561" customWidth="1"/>
    <col min="10501" max="10501" width="11.7109375" style="561" bestFit="1" customWidth="1"/>
    <col min="10502" max="10502" width="8.28515625" style="561" customWidth="1"/>
    <col min="10503" max="10504" width="0" style="561" hidden="1" customWidth="1"/>
    <col min="10505" max="10505" width="21.7109375" style="561" customWidth="1"/>
    <col min="10506" max="10506" width="0" style="561" hidden="1" customWidth="1"/>
    <col min="10507" max="10507" width="22.85546875" style="561" customWidth="1"/>
    <col min="10508" max="10508" width="0" style="561" hidden="1" customWidth="1"/>
    <col min="10509" max="10509" width="15.28515625" style="561" customWidth="1"/>
    <col min="10510" max="10510" width="9.140625" style="561"/>
    <col min="10511" max="10516" width="0" style="561" hidden="1" customWidth="1"/>
    <col min="10517" max="10752" width="9.140625" style="561"/>
    <col min="10753" max="10753" width="1.85546875" style="561" customWidth="1"/>
    <col min="10754" max="10754" width="4.28515625" style="561" customWidth="1"/>
    <col min="10755" max="10755" width="10.42578125" style="561" customWidth="1"/>
    <col min="10756" max="10756" width="21.7109375" style="561" customWidth="1"/>
    <col min="10757" max="10757" width="11.7109375" style="561" bestFit="1" customWidth="1"/>
    <col min="10758" max="10758" width="8.28515625" style="561" customWidth="1"/>
    <col min="10759" max="10760" width="0" style="561" hidden="1" customWidth="1"/>
    <col min="10761" max="10761" width="21.7109375" style="561" customWidth="1"/>
    <col min="10762" max="10762" width="0" style="561" hidden="1" customWidth="1"/>
    <col min="10763" max="10763" width="22.85546875" style="561" customWidth="1"/>
    <col min="10764" max="10764" width="0" style="561" hidden="1" customWidth="1"/>
    <col min="10765" max="10765" width="15.28515625" style="561" customWidth="1"/>
    <col min="10766" max="10766" width="9.140625" style="561"/>
    <col min="10767" max="10772" width="0" style="561" hidden="1" customWidth="1"/>
    <col min="10773" max="11008" width="9.140625" style="561"/>
    <col min="11009" max="11009" width="1.85546875" style="561" customWidth="1"/>
    <col min="11010" max="11010" width="4.28515625" style="561" customWidth="1"/>
    <col min="11011" max="11011" width="10.42578125" style="561" customWidth="1"/>
    <col min="11012" max="11012" width="21.7109375" style="561" customWidth="1"/>
    <col min="11013" max="11013" width="11.7109375" style="561" bestFit="1" customWidth="1"/>
    <col min="11014" max="11014" width="8.28515625" style="561" customWidth="1"/>
    <col min="11015" max="11016" width="0" style="561" hidden="1" customWidth="1"/>
    <col min="11017" max="11017" width="21.7109375" style="561" customWidth="1"/>
    <col min="11018" max="11018" width="0" style="561" hidden="1" customWidth="1"/>
    <col min="11019" max="11019" width="22.85546875" style="561" customWidth="1"/>
    <col min="11020" max="11020" width="0" style="561" hidden="1" customWidth="1"/>
    <col min="11021" max="11021" width="15.28515625" style="561" customWidth="1"/>
    <col min="11022" max="11022" width="9.140625" style="561"/>
    <col min="11023" max="11028" width="0" style="561" hidden="1" customWidth="1"/>
    <col min="11029" max="11264" width="9.140625" style="561"/>
    <col min="11265" max="11265" width="1.85546875" style="561" customWidth="1"/>
    <col min="11266" max="11266" width="4.28515625" style="561" customWidth="1"/>
    <col min="11267" max="11267" width="10.42578125" style="561" customWidth="1"/>
    <col min="11268" max="11268" width="21.7109375" style="561" customWidth="1"/>
    <col min="11269" max="11269" width="11.7109375" style="561" bestFit="1" customWidth="1"/>
    <col min="11270" max="11270" width="8.28515625" style="561" customWidth="1"/>
    <col min="11271" max="11272" width="0" style="561" hidden="1" customWidth="1"/>
    <col min="11273" max="11273" width="21.7109375" style="561" customWidth="1"/>
    <col min="11274" max="11274" width="0" style="561" hidden="1" customWidth="1"/>
    <col min="11275" max="11275" width="22.85546875" style="561" customWidth="1"/>
    <col min="11276" max="11276" width="0" style="561" hidden="1" customWidth="1"/>
    <col min="11277" max="11277" width="15.28515625" style="561" customWidth="1"/>
    <col min="11278" max="11278" width="9.140625" style="561"/>
    <col min="11279" max="11284" width="0" style="561" hidden="1" customWidth="1"/>
    <col min="11285" max="11520" width="9.140625" style="561"/>
    <col min="11521" max="11521" width="1.85546875" style="561" customWidth="1"/>
    <col min="11522" max="11522" width="4.28515625" style="561" customWidth="1"/>
    <col min="11523" max="11523" width="10.42578125" style="561" customWidth="1"/>
    <col min="11524" max="11524" width="21.7109375" style="561" customWidth="1"/>
    <col min="11525" max="11525" width="11.7109375" style="561" bestFit="1" customWidth="1"/>
    <col min="11526" max="11526" width="8.28515625" style="561" customWidth="1"/>
    <col min="11527" max="11528" width="0" style="561" hidden="1" customWidth="1"/>
    <col min="11529" max="11529" width="21.7109375" style="561" customWidth="1"/>
    <col min="11530" max="11530" width="0" style="561" hidden="1" customWidth="1"/>
    <col min="11531" max="11531" width="22.85546875" style="561" customWidth="1"/>
    <col min="11532" max="11532" width="0" style="561" hidden="1" customWidth="1"/>
    <col min="11533" max="11533" width="15.28515625" style="561" customWidth="1"/>
    <col min="11534" max="11534" width="9.140625" style="561"/>
    <col min="11535" max="11540" width="0" style="561" hidden="1" customWidth="1"/>
    <col min="11541" max="11776" width="9.140625" style="561"/>
    <col min="11777" max="11777" width="1.85546875" style="561" customWidth="1"/>
    <col min="11778" max="11778" width="4.28515625" style="561" customWidth="1"/>
    <col min="11779" max="11779" width="10.42578125" style="561" customWidth="1"/>
    <col min="11780" max="11780" width="21.7109375" style="561" customWidth="1"/>
    <col min="11781" max="11781" width="11.7109375" style="561" bestFit="1" customWidth="1"/>
    <col min="11782" max="11782" width="8.28515625" style="561" customWidth="1"/>
    <col min="11783" max="11784" width="0" style="561" hidden="1" customWidth="1"/>
    <col min="11785" max="11785" width="21.7109375" style="561" customWidth="1"/>
    <col min="11786" max="11786" width="0" style="561" hidden="1" customWidth="1"/>
    <col min="11787" max="11787" width="22.85546875" style="561" customWidth="1"/>
    <col min="11788" max="11788" width="0" style="561" hidden="1" customWidth="1"/>
    <col min="11789" max="11789" width="15.28515625" style="561" customWidth="1"/>
    <col min="11790" max="11790" width="9.140625" style="561"/>
    <col min="11791" max="11796" width="0" style="561" hidden="1" customWidth="1"/>
    <col min="11797" max="12032" width="9.140625" style="561"/>
    <col min="12033" max="12033" width="1.85546875" style="561" customWidth="1"/>
    <col min="12034" max="12034" width="4.28515625" style="561" customWidth="1"/>
    <col min="12035" max="12035" width="10.42578125" style="561" customWidth="1"/>
    <col min="12036" max="12036" width="21.7109375" style="561" customWidth="1"/>
    <col min="12037" max="12037" width="11.7109375" style="561" bestFit="1" customWidth="1"/>
    <col min="12038" max="12038" width="8.28515625" style="561" customWidth="1"/>
    <col min="12039" max="12040" width="0" style="561" hidden="1" customWidth="1"/>
    <col min="12041" max="12041" width="21.7109375" style="561" customWidth="1"/>
    <col min="12042" max="12042" width="0" style="561" hidden="1" customWidth="1"/>
    <col min="12043" max="12043" width="22.85546875" style="561" customWidth="1"/>
    <col min="12044" max="12044" width="0" style="561" hidden="1" customWidth="1"/>
    <col min="12045" max="12045" width="15.28515625" style="561" customWidth="1"/>
    <col min="12046" max="12046" width="9.140625" style="561"/>
    <col min="12047" max="12052" width="0" style="561" hidden="1" customWidth="1"/>
    <col min="12053" max="12288" width="9.140625" style="561"/>
    <col min="12289" max="12289" width="1.85546875" style="561" customWidth="1"/>
    <col min="12290" max="12290" width="4.28515625" style="561" customWidth="1"/>
    <col min="12291" max="12291" width="10.42578125" style="561" customWidth="1"/>
    <col min="12292" max="12292" width="21.7109375" style="561" customWidth="1"/>
    <col min="12293" max="12293" width="11.7109375" style="561" bestFit="1" customWidth="1"/>
    <col min="12294" max="12294" width="8.28515625" style="561" customWidth="1"/>
    <col min="12295" max="12296" width="0" style="561" hidden="1" customWidth="1"/>
    <col min="12297" max="12297" width="21.7109375" style="561" customWidth="1"/>
    <col min="12298" max="12298" width="0" style="561" hidden="1" customWidth="1"/>
    <col min="12299" max="12299" width="22.85546875" style="561" customWidth="1"/>
    <col min="12300" max="12300" width="0" style="561" hidden="1" customWidth="1"/>
    <col min="12301" max="12301" width="15.28515625" style="561" customWidth="1"/>
    <col min="12302" max="12302" width="9.140625" style="561"/>
    <col min="12303" max="12308" width="0" style="561" hidden="1" customWidth="1"/>
    <col min="12309" max="12544" width="9.140625" style="561"/>
    <col min="12545" max="12545" width="1.85546875" style="561" customWidth="1"/>
    <col min="12546" max="12546" width="4.28515625" style="561" customWidth="1"/>
    <col min="12547" max="12547" width="10.42578125" style="561" customWidth="1"/>
    <col min="12548" max="12548" width="21.7109375" style="561" customWidth="1"/>
    <col min="12549" max="12549" width="11.7109375" style="561" bestFit="1" customWidth="1"/>
    <col min="12550" max="12550" width="8.28515625" style="561" customWidth="1"/>
    <col min="12551" max="12552" width="0" style="561" hidden="1" customWidth="1"/>
    <col min="12553" max="12553" width="21.7109375" style="561" customWidth="1"/>
    <col min="12554" max="12554" width="0" style="561" hidden="1" customWidth="1"/>
    <col min="12555" max="12555" width="22.85546875" style="561" customWidth="1"/>
    <col min="12556" max="12556" width="0" style="561" hidden="1" customWidth="1"/>
    <col min="12557" max="12557" width="15.28515625" style="561" customWidth="1"/>
    <col min="12558" max="12558" width="9.140625" style="561"/>
    <col min="12559" max="12564" width="0" style="561" hidden="1" customWidth="1"/>
    <col min="12565" max="12800" width="9.140625" style="561"/>
    <col min="12801" max="12801" width="1.85546875" style="561" customWidth="1"/>
    <col min="12802" max="12802" width="4.28515625" style="561" customWidth="1"/>
    <col min="12803" max="12803" width="10.42578125" style="561" customWidth="1"/>
    <col min="12804" max="12804" width="21.7109375" style="561" customWidth="1"/>
    <col min="12805" max="12805" width="11.7109375" style="561" bestFit="1" customWidth="1"/>
    <col min="12806" max="12806" width="8.28515625" style="561" customWidth="1"/>
    <col min="12807" max="12808" width="0" style="561" hidden="1" customWidth="1"/>
    <col min="12809" max="12809" width="21.7109375" style="561" customWidth="1"/>
    <col min="12810" max="12810" width="0" style="561" hidden="1" customWidth="1"/>
    <col min="12811" max="12811" width="22.85546875" style="561" customWidth="1"/>
    <col min="12812" max="12812" width="0" style="561" hidden="1" customWidth="1"/>
    <col min="12813" max="12813" width="15.28515625" style="561" customWidth="1"/>
    <col min="12814" max="12814" width="9.140625" style="561"/>
    <col min="12815" max="12820" width="0" style="561" hidden="1" customWidth="1"/>
    <col min="12821" max="13056" width="9.140625" style="561"/>
    <col min="13057" max="13057" width="1.85546875" style="561" customWidth="1"/>
    <col min="13058" max="13058" width="4.28515625" style="561" customWidth="1"/>
    <col min="13059" max="13059" width="10.42578125" style="561" customWidth="1"/>
    <col min="13060" max="13060" width="21.7109375" style="561" customWidth="1"/>
    <col min="13061" max="13061" width="11.7109375" style="561" bestFit="1" customWidth="1"/>
    <col min="13062" max="13062" width="8.28515625" style="561" customWidth="1"/>
    <col min="13063" max="13064" width="0" style="561" hidden="1" customWidth="1"/>
    <col min="13065" max="13065" width="21.7109375" style="561" customWidth="1"/>
    <col min="13066" max="13066" width="0" style="561" hidden="1" customWidth="1"/>
    <col min="13067" max="13067" width="22.85546875" style="561" customWidth="1"/>
    <col min="13068" max="13068" width="0" style="561" hidden="1" customWidth="1"/>
    <col min="13069" max="13069" width="15.28515625" style="561" customWidth="1"/>
    <col min="13070" max="13070" width="9.140625" style="561"/>
    <col min="13071" max="13076" width="0" style="561" hidden="1" customWidth="1"/>
    <col min="13077" max="13312" width="9.140625" style="561"/>
    <col min="13313" max="13313" width="1.85546875" style="561" customWidth="1"/>
    <col min="13314" max="13314" width="4.28515625" style="561" customWidth="1"/>
    <col min="13315" max="13315" width="10.42578125" style="561" customWidth="1"/>
    <col min="13316" max="13316" width="21.7109375" style="561" customWidth="1"/>
    <col min="13317" max="13317" width="11.7109375" style="561" bestFit="1" customWidth="1"/>
    <col min="13318" max="13318" width="8.28515625" style="561" customWidth="1"/>
    <col min="13319" max="13320" width="0" style="561" hidden="1" customWidth="1"/>
    <col min="13321" max="13321" width="21.7109375" style="561" customWidth="1"/>
    <col min="13322" max="13322" width="0" style="561" hidden="1" customWidth="1"/>
    <col min="13323" max="13323" width="22.85546875" style="561" customWidth="1"/>
    <col min="13324" max="13324" width="0" style="561" hidden="1" customWidth="1"/>
    <col min="13325" max="13325" width="15.28515625" style="561" customWidth="1"/>
    <col min="13326" max="13326" width="9.140625" style="561"/>
    <col min="13327" max="13332" width="0" style="561" hidden="1" customWidth="1"/>
    <col min="13333" max="13568" width="9.140625" style="561"/>
    <col min="13569" max="13569" width="1.85546875" style="561" customWidth="1"/>
    <col min="13570" max="13570" width="4.28515625" style="561" customWidth="1"/>
    <col min="13571" max="13571" width="10.42578125" style="561" customWidth="1"/>
    <col min="13572" max="13572" width="21.7109375" style="561" customWidth="1"/>
    <col min="13573" max="13573" width="11.7109375" style="561" bestFit="1" customWidth="1"/>
    <col min="13574" max="13574" width="8.28515625" style="561" customWidth="1"/>
    <col min="13575" max="13576" width="0" style="561" hidden="1" customWidth="1"/>
    <col min="13577" max="13577" width="21.7109375" style="561" customWidth="1"/>
    <col min="13578" max="13578" width="0" style="561" hidden="1" customWidth="1"/>
    <col min="13579" max="13579" width="22.85546875" style="561" customWidth="1"/>
    <col min="13580" max="13580" width="0" style="561" hidden="1" customWidth="1"/>
    <col min="13581" max="13581" width="15.28515625" style="561" customWidth="1"/>
    <col min="13582" max="13582" width="9.140625" style="561"/>
    <col min="13583" max="13588" width="0" style="561" hidden="1" customWidth="1"/>
    <col min="13589" max="13824" width="9.140625" style="561"/>
    <col min="13825" max="13825" width="1.85546875" style="561" customWidth="1"/>
    <col min="13826" max="13826" width="4.28515625" style="561" customWidth="1"/>
    <col min="13827" max="13827" width="10.42578125" style="561" customWidth="1"/>
    <col min="13828" max="13828" width="21.7109375" style="561" customWidth="1"/>
    <col min="13829" max="13829" width="11.7109375" style="561" bestFit="1" customWidth="1"/>
    <col min="13830" max="13830" width="8.28515625" style="561" customWidth="1"/>
    <col min="13831" max="13832" width="0" style="561" hidden="1" customWidth="1"/>
    <col min="13833" max="13833" width="21.7109375" style="561" customWidth="1"/>
    <col min="13834" max="13834" width="0" style="561" hidden="1" customWidth="1"/>
    <col min="13835" max="13835" width="22.85546875" style="561" customWidth="1"/>
    <col min="13836" max="13836" width="0" style="561" hidden="1" customWidth="1"/>
    <col min="13837" max="13837" width="15.28515625" style="561" customWidth="1"/>
    <col min="13838" max="13838" width="9.140625" style="561"/>
    <col min="13839" max="13844" width="0" style="561" hidden="1" customWidth="1"/>
    <col min="13845" max="14080" width="9.140625" style="561"/>
    <col min="14081" max="14081" width="1.85546875" style="561" customWidth="1"/>
    <col min="14082" max="14082" width="4.28515625" style="561" customWidth="1"/>
    <col min="14083" max="14083" width="10.42578125" style="561" customWidth="1"/>
    <col min="14084" max="14084" width="21.7109375" style="561" customWidth="1"/>
    <col min="14085" max="14085" width="11.7109375" style="561" bestFit="1" customWidth="1"/>
    <col min="14086" max="14086" width="8.28515625" style="561" customWidth="1"/>
    <col min="14087" max="14088" width="0" style="561" hidden="1" customWidth="1"/>
    <col min="14089" max="14089" width="21.7109375" style="561" customWidth="1"/>
    <col min="14090" max="14090" width="0" style="561" hidden="1" customWidth="1"/>
    <col min="14091" max="14091" width="22.85546875" style="561" customWidth="1"/>
    <col min="14092" max="14092" width="0" style="561" hidden="1" customWidth="1"/>
    <col min="14093" max="14093" width="15.28515625" style="561" customWidth="1"/>
    <col min="14094" max="14094" width="9.140625" style="561"/>
    <col min="14095" max="14100" width="0" style="561" hidden="1" customWidth="1"/>
    <col min="14101" max="14336" width="9.140625" style="561"/>
    <col min="14337" max="14337" width="1.85546875" style="561" customWidth="1"/>
    <col min="14338" max="14338" width="4.28515625" style="561" customWidth="1"/>
    <col min="14339" max="14339" width="10.42578125" style="561" customWidth="1"/>
    <col min="14340" max="14340" width="21.7109375" style="561" customWidth="1"/>
    <col min="14341" max="14341" width="11.7109375" style="561" bestFit="1" customWidth="1"/>
    <col min="14342" max="14342" width="8.28515625" style="561" customWidth="1"/>
    <col min="14343" max="14344" width="0" style="561" hidden="1" customWidth="1"/>
    <col min="14345" max="14345" width="21.7109375" style="561" customWidth="1"/>
    <col min="14346" max="14346" width="0" style="561" hidden="1" customWidth="1"/>
    <col min="14347" max="14347" width="22.85546875" style="561" customWidth="1"/>
    <col min="14348" max="14348" width="0" style="561" hidden="1" customWidth="1"/>
    <col min="14349" max="14349" width="15.28515625" style="561" customWidth="1"/>
    <col min="14350" max="14350" width="9.140625" style="561"/>
    <col min="14351" max="14356" width="0" style="561" hidden="1" customWidth="1"/>
    <col min="14357" max="14592" width="9.140625" style="561"/>
    <col min="14593" max="14593" width="1.85546875" style="561" customWidth="1"/>
    <col min="14594" max="14594" width="4.28515625" style="561" customWidth="1"/>
    <col min="14595" max="14595" width="10.42578125" style="561" customWidth="1"/>
    <col min="14596" max="14596" width="21.7109375" style="561" customWidth="1"/>
    <col min="14597" max="14597" width="11.7109375" style="561" bestFit="1" customWidth="1"/>
    <col min="14598" max="14598" width="8.28515625" style="561" customWidth="1"/>
    <col min="14599" max="14600" width="0" style="561" hidden="1" customWidth="1"/>
    <col min="14601" max="14601" width="21.7109375" style="561" customWidth="1"/>
    <col min="14602" max="14602" width="0" style="561" hidden="1" customWidth="1"/>
    <col min="14603" max="14603" width="22.85546875" style="561" customWidth="1"/>
    <col min="14604" max="14604" width="0" style="561" hidden="1" customWidth="1"/>
    <col min="14605" max="14605" width="15.28515625" style="561" customWidth="1"/>
    <col min="14606" max="14606" width="9.140625" style="561"/>
    <col min="14607" max="14612" width="0" style="561" hidden="1" customWidth="1"/>
    <col min="14613" max="14848" width="9.140625" style="561"/>
    <col min="14849" max="14849" width="1.85546875" style="561" customWidth="1"/>
    <col min="14850" max="14850" width="4.28515625" style="561" customWidth="1"/>
    <col min="14851" max="14851" width="10.42578125" style="561" customWidth="1"/>
    <col min="14852" max="14852" width="21.7109375" style="561" customWidth="1"/>
    <col min="14853" max="14853" width="11.7109375" style="561" bestFit="1" customWidth="1"/>
    <col min="14854" max="14854" width="8.28515625" style="561" customWidth="1"/>
    <col min="14855" max="14856" width="0" style="561" hidden="1" customWidth="1"/>
    <col min="14857" max="14857" width="21.7109375" style="561" customWidth="1"/>
    <col min="14858" max="14858" width="0" style="561" hidden="1" customWidth="1"/>
    <col min="14859" max="14859" width="22.85546875" style="561" customWidth="1"/>
    <col min="14860" max="14860" width="0" style="561" hidden="1" customWidth="1"/>
    <col min="14861" max="14861" width="15.28515625" style="561" customWidth="1"/>
    <col min="14862" max="14862" width="9.140625" style="561"/>
    <col min="14863" max="14868" width="0" style="561" hidden="1" customWidth="1"/>
    <col min="14869" max="15104" width="9.140625" style="561"/>
    <col min="15105" max="15105" width="1.85546875" style="561" customWidth="1"/>
    <col min="15106" max="15106" width="4.28515625" style="561" customWidth="1"/>
    <col min="15107" max="15107" width="10.42578125" style="561" customWidth="1"/>
    <col min="15108" max="15108" width="21.7109375" style="561" customWidth="1"/>
    <col min="15109" max="15109" width="11.7109375" style="561" bestFit="1" customWidth="1"/>
    <col min="15110" max="15110" width="8.28515625" style="561" customWidth="1"/>
    <col min="15111" max="15112" width="0" style="561" hidden="1" customWidth="1"/>
    <col min="15113" max="15113" width="21.7109375" style="561" customWidth="1"/>
    <col min="15114" max="15114" width="0" style="561" hidden="1" customWidth="1"/>
    <col min="15115" max="15115" width="22.85546875" style="561" customWidth="1"/>
    <col min="15116" max="15116" width="0" style="561" hidden="1" customWidth="1"/>
    <col min="15117" max="15117" width="15.28515625" style="561" customWidth="1"/>
    <col min="15118" max="15118" width="9.140625" style="561"/>
    <col min="15119" max="15124" width="0" style="561" hidden="1" customWidth="1"/>
    <col min="15125" max="15360" width="9.140625" style="561"/>
    <col min="15361" max="15361" width="1.85546875" style="561" customWidth="1"/>
    <col min="15362" max="15362" width="4.28515625" style="561" customWidth="1"/>
    <col min="15363" max="15363" width="10.42578125" style="561" customWidth="1"/>
    <col min="15364" max="15364" width="21.7109375" style="561" customWidth="1"/>
    <col min="15365" max="15365" width="11.7109375" style="561" bestFit="1" customWidth="1"/>
    <col min="15366" max="15366" width="8.28515625" style="561" customWidth="1"/>
    <col min="15367" max="15368" width="0" style="561" hidden="1" customWidth="1"/>
    <col min="15369" max="15369" width="21.7109375" style="561" customWidth="1"/>
    <col min="15370" max="15370" width="0" style="561" hidden="1" customWidth="1"/>
    <col min="15371" max="15371" width="22.85546875" style="561" customWidth="1"/>
    <col min="15372" max="15372" width="0" style="561" hidden="1" customWidth="1"/>
    <col min="15373" max="15373" width="15.28515625" style="561" customWidth="1"/>
    <col min="15374" max="15374" width="9.140625" style="561"/>
    <col min="15375" max="15380" width="0" style="561" hidden="1" customWidth="1"/>
    <col min="15381" max="15616" width="9.140625" style="561"/>
    <col min="15617" max="15617" width="1.85546875" style="561" customWidth="1"/>
    <col min="15618" max="15618" width="4.28515625" style="561" customWidth="1"/>
    <col min="15619" max="15619" width="10.42578125" style="561" customWidth="1"/>
    <col min="15620" max="15620" width="21.7109375" style="561" customWidth="1"/>
    <col min="15621" max="15621" width="11.7109375" style="561" bestFit="1" customWidth="1"/>
    <col min="15622" max="15622" width="8.28515625" style="561" customWidth="1"/>
    <col min="15623" max="15624" width="0" style="561" hidden="1" customWidth="1"/>
    <col min="15625" max="15625" width="21.7109375" style="561" customWidth="1"/>
    <col min="15626" max="15626" width="0" style="561" hidden="1" customWidth="1"/>
    <col min="15627" max="15627" width="22.85546875" style="561" customWidth="1"/>
    <col min="15628" max="15628" width="0" style="561" hidden="1" customWidth="1"/>
    <col min="15629" max="15629" width="15.28515625" style="561" customWidth="1"/>
    <col min="15630" max="15630" width="9.140625" style="561"/>
    <col min="15631" max="15636" width="0" style="561" hidden="1" customWidth="1"/>
    <col min="15637" max="15872" width="9.140625" style="561"/>
    <col min="15873" max="15873" width="1.85546875" style="561" customWidth="1"/>
    <col min="15874" max="15874" width="4.28515625" style="561" customWidth="1"/>
    <col min="15875" max="15875" width="10.42578125" style="561" customWidth="1"/>
    <col min="15876" max="15876" width="21.7109375" style="561" customWidth="1"/>
    <col min="15877" max="15877" width="11.7109375" style="561" bestFit="1" customWidth="1"/>
    <col min="15878" max="15878" width="8.28515625" style="561" customWidth="1"/>
    <col min="15879" max="15880" width="0" style="561" hidden="1" customWidth="1"/>
    <col min="15881" max="15881" width="21.7109375" style="561" customWidth="1"/>
    <col min="15882" max="15882" width="0" style="561" hidden="1" customWidth="1"/>
    <col min="15883" max="15883" width="22.85546875" style="561" customWidth="1"/>
    <col min="15884" max="15884" width="0" style="561" hidden="1" customWidth="1"/>
    <col min="15885" max="15885" width="15.28515625" style="561" customWidth="1"/>
    <col min="15886" max="15886" width="9.140625" style="561"/>
    <col min="15887" max="15892" width="0" style="561" hidden="1" customWidth="1"/>
    <col min="15893" max="16128" width="9.140625" style="561"/>
    <col min="16129" max="16129" width="1.85546875" style="561" customWidth="1"/>
    <col min="16130" max="16130" width="4.28515625" style="561" customWidth="1"/>
    <col min="16131" max="16131" width="10.42578125" style="561" customWidth="1"/>
    <col min="16132" max="16132" width="21.7109375" style="561" customWidth="1"/>
    <col min="16133" max="16133" width="11.7109375" style="561" bestFit="1" customWidth="1"/>
    <col min="16134" max="16134" width="8.28515625" style="561" customWidth="1"/>
    <col min="16135" max="16136" width="0" style="561" hidden="1" customWidth="1"/>
    <col min="16137" max="16137" width="21.7109375" style="561" customWidth="1"/>
    <col min="16138" max="16138" width="0" style="561" hidden="1" customWidth="1"/>
    <col min="16139" max="16139" width="22.85546875" style="561" customWidth="1"/>
    <col min="16140" max="16140" width="0" style="561" hidden="1" customWidth="1"/>
    <col min="16141" max="16141" width="15.28515625" style="561" customWidth="1"/>
    <col min="16142" max="16142" width="9.140625" style="561"/>
    <col min="16143" max="16148" width="0" style="561" hidden="1" customWidth="1"/>
    <col min="16149" max="16384" width="9.140625" style="561"/>
  </cols>
  <sheetData>
    <row r="1" spans="2:17" ht="13.5" thickBot="1" x14ac:dyDescent="0.25"/>
    <row r="2" spans="2:17" x14ac:dyDescent="0.2">
      <c r="B2" s="739" t="s">
        <v>520</v>
      </c>
      <c r="C2" s="740"/>
      <c r="D2" s="741"/>
      <c r="E2" s="563"/>
      <c r="F2" s="563"/>
      <c r="G2" s="563"/>
      <c r="H2" s="563"/>
      <c r="I2" s="564"/>
      <c r="J2" s="563"/>
      <c r="K2" s="565" t="s">
        <v>428</v>
      </c>
    </row>
    <row r="3" spans="2:17" x14ac:dyDescent="0.2">
      <c r="B3" s="566" t="s">
        <v>521</v>
      </c>
      <c r="C3" s="567"/>
      <c r="D3" s="568"/>
      <c r="E3" s="742" t="s">
        <v>522</v>
      </c>
      <c r="F3" s="728"/>
      <c r="G3" s="728"/>
      <c r="H3" s="728"/>
      <c r="I3" s="729"/>
      <c r="J3" s="567"/>
      <c r="K3" s="569"/>
    </row>
    <row r="4" spans="2:17" x14ac:dyDescent="0.2">
      <c r="B4" s="570" t="s">
        <v>440</v>
      </c>
      <c r="C4" s="567"/>
      <c r="D4" s="568"/>
      <c r="E4" s="742" t="s">
        <v>523</v>
      </c>
      <c r="F4" s="728"/>
      <c r="G4" s="728"/>
      <c r="H4" s="728"/>
      <c r="I4" s="729"/>
      <c r="J4" s="567"/>
      <c r="K4" s="571" t="s">
        <v>524</v>
      </c>
    </row>
    <row r="5" spans="2:17" x14ac:dyDescent="0.2">
      <c r="B5" s="572" t="s">
        <v>525</v>
      </c>
      <c r="C5" s="567"/>
      <c r="D5" s="568"/>
      <c r="E5" s="727" t="s">
        <v>526</v>
      </c>
      <c r="F5" s="728"/>
      <c r="G5" s="728"/>
      <c r="H5" s="728"/>
      <c r="I5" s="729"/>
      <c r="J5" s="567"/>
      <c r="K5" s="571" t="s">
        <v>527</v>
      </c>
    </row>
    <row r="6" spans="2:17" x14ac:dyDescent="0.2">
      <c r="B6" s="572"/>
      <c r="C6" s="567"/>
      <c r="D6" s="568"/>
      <c r="E6" s="742" t="s">
        <v>439</v>
      </c>
      <c r="F6" s="728"/>
      <c r="G6" s="728"/>
      <c r="H6" s="728"/>
      <c r="I6" s="729"/>
      <c r="J6" s="567"/>
      <c r="K6" s="571" t="s">
        <v>528</v>
      </c>
    </row>
    <row r="7" spans="2:17" x14ac:dyDescent="0.2">
      <c r="B7" s="573"/>
      <c r="C7" s="574"/>
      <c r="D7" s="575"/>
      <c r="E7" s="727" t="s">
        <v>526</v>
      </c>
      <c r="F7" s="728"/>
      <c r="G7" s="728"/>
      <c r="H7" s="728"/>
      <c r="I7" s="729"/>
      <c r="J7" s="567"/>
      <c r="K7" s="571" t="s">
        <v>434</v>
      </c>
    </row>
    <row r="8" spans="2:17" x14ac:dyDescent="0.2">
      <c r="B8" s="576" t="s">
        <v>443</v>
      </c>
      <c r="C8" s="577"/>
      <c r="D8" s="578"/>
      <c r="E8" s="567"/>
      <c r="F8" s="567"/>
      <c r="G8" s="567"/>
      <c r="H8" s="567"/>
      <c r="I8" s="579"/>
      <c r="J8" s="567"/>
      <c r="K8" s="571" t="s">
        <v>529</v>
      </c>
    </row>
    <row r="9" spans="2:17" x14ac:dyDescent="0.2">
      <c r="B9" s="572"/>
      <c r="C9" s="567"/>
      <c r="D9" s="568"/>
      <c r="E9" s="727" t="s">
        <v>530</v>
      </c>
      <c r="F9" s="728"/>
      <c r="G9" s="728"/>
      <c r="H9" s="728"/>
      <c r="I9" s="729"/>
      <c r="J9" s="567"/>
      <c r="K9" s="569"/>
    </row>
    <row r="10" spans="2:17" x14ac:dyDescent="0.2">
      <c r="B10" s="580" t="s">
        <v>531</v>
      </c>
      <c r="C10" s="567"/>
      <c r="D10" s="568"/>
      <c r="E10" s="567"/>
      <c r="F10" s="567"/>
      <c r="G10" s="567"/>
      <c r="H10" s="567"/>
      <c r="I10" s="579"/>
      <c r="J10" s="567"/>
      <c r="K10" s="569"/>
    </row>
    <row r="11" spans="2:17" ht="24.6" customHeight="1" thickBot="1" x14ac:dyDescent="0.25">
      <c r="B11" s="581"/>
      <c r="C11" s="582"/>
      <c r="D11" s="583"/>
      <c r="E11" s="582"/>
      <c r="F11" s="582"/>
      <c r="G11" s="582"/>
      <c r="H11" s="582"/>
      <c r="I11" s="584"/>
      <c r="J11" s="582"/>
      <c r="K11" s="585" t="s">
        <v>532</v>
      </c>
    </row>
    <row r="12" spans="2:17" ht="13.5" hidden="1" thickBot="1" x14ac:dyDescent="0.25">
      <c r="B12" s="581"/>
      <c r="C12" s="582"/>
      <c r="D12" s="584"/>
      <c r="E12" s="586"/>
      <c r="F12" s="582"/>
      <c r="G12" s="582"/>
      <c r="H12" s="582"/>
      <c r="I12" s="584"/>
      <c r="J12" s="582"/>
      <c r="K12" s="587"/>
    </row>
    <row r="13" spans="2:17" s="591" customFormat="1" ht="34.5" customHeight="1" thickBot="1" x14ac:dyDescent="0.25">
      <c r="B13" s="588"/>
      <c r="C13" s="589"/>
      <c r="D13" s="589"/>
      <c r="E13" s="589"/>
      <c r="F13" s="589"/>
      <c r="G13" s="590"/>
      <c r="I13" s="592" t="s">
        <v>533</v>
      </c>
      <c r="J13" s="593"/>
      <c r="K13" s="592" t="s">
        <v>534</v>
      </c>
      <c r="Q13" s="594"/>
    </row>
    <row r="14" spans="2:17" ht="13.5" hidden="1" thickBot="1" x14ac:dyDescent="0.25">
      <c r="I14" s="595"/>
      <c r="J14" s="596"/>
      <c r="K14" s="595"/>
    </row>
    <row r="15" spans="2:17" ht="13.5" hidden="1" thickBot="1" x14ac:dyDescent="0.25">
      <c r="I15" s="597"/>
      <c r="J15" s="598"/>
      <c r="K15" s="597"/>
    </row>
    <row r="16" spans="2:17" s="604" customFormat="1" ht="20.25" customHeight="1" x14ac:dyDescent="0.2">
      <c r="B16" s="599" t="s">
        <v>535</v>
      </c>
      <c r="C16" s="600" t="s">
        <v>536</v>
      </c>
      <c r="D16" s="600"/>
      <c r="E16" s="600"/>
      <c r="F16" s="600"/>
      <c r="G16" s="601"/>
      <c r="H16" s="602"/>
      <c r="I16" s="603">
        <f>I17+I19+I23</f>
        <v>3257648.8099999996</v>
      </c>
      <c r="J16" s="603">
        <f>J17+J19+J23</f>
        <v>0</v>
      </c>
      <c r="K16" s="603">
        <f>K17+K19+K23</f>
        <v>1752059.04</v>
      </c>
      <c r="M16" s="605"/>
      <c r="Q16" s="605"/>
    </row>
    <row r="17" spans="2:17" s="612" customFormat="1" ht="20.100000000000001" customHeight="1" x14ac:dyDescent="0.2">
      <c r="B17" s="606" t="s">
        <v>537</v>
      </c>
      <c r="C17" s="607" t="s">
        <v>538</v>
      </c>
      <c r="D17" s="607"/>
      <c r="E17" s="607"/>
      <c r="F17" s="607"/>
      <c r="G17" s="608"/>
      <c r="H17" s="609"/>
      <c r="I17" s="610">
        <v>1042506.32</v>
      </c>
      <c r="J17" s="611"/>
      <c r="K17" s="610">
        <v>1133330.6000000001</v>
      </c>
      <c r="M17" s="605"/>
      <c r="Q17" s="613"/>
    </row>
    <row r="18" spans="2:17" s="612" customFormat="1" ht="26.25" hidden="1" customHeight="1" x14ac:dyDescent="0.2">
      <c r="B18" s="614" t="s">
        <v>81</v>
      </c>
      <c r="C18" s="730" t="s">
        <v>539</v>
      </c>
      <c r="D18" s="730"/>
      <c r="E18" s="730"/>
      <c r="F18" s="730"/>
      <c r="G18" s="731"/>
      <c r="H18" s="609"/>
      <c r="I18" s="615">
        <v>0</v>
      </c>
      <c r="J18" s="611"/>
      <c r="K18" s="615">
        <v>0</v>
      </c>
      <c r="M18" s="605"/>
      <c r="Q18" s="613"/>
    </row>
    <row r="19" spans="2:17" ht="26.25" customHeight="1" x14ac:dyDescent="0.2">
      <c r="B19" s="573" t="s">
        <v>540</v>
      </c>
      <c r="C19" s="732" t="s">
        <v>541</v>
      </c>
      <c r="D19" s="732"/>
      <c r="E19" s="732"/>
      <c r="F19" s="732"/>
      <c r="G19" s="733"/>
      <c r="H19" s="567"/>
      <c r="I19" s="615">
        <v>94352.92</v>
      </c>
      <c r="J19" s="616">
        <v>0</v>
      </c>
      <c r="K19" s="615">
        <v>-30880.93</v>
      </c>
      <c r="L19" s="561">
        <v>0</v>
      </c>
      <c r="M19" s="605"/>
    </row>
    <row r="20" spans="2:17" ht="20.100000000000001" customHeight="1" x14ac:dyDescent="0.2">
      <c r="B20" s="573" t="s">
        <v>542</v>
      </c>
      <c r="C20" s="574" t="s">
        <v>543</v>
      </c>
      <c r="D20" s="574"/>
      <c r="E20" s="574"/>
      <c r="F20" s="574"/>
      <c r="G20" s="575"/>
      <c r="H20" s="567"/>
      <c r="I20" s="615">
        <v>0</v>
      </c>
      <c r="J20" s="616"/>
      <c r="K20" s="615">
        <v>0</v>
      </c>
      <c r="M20" s="605"/>
    </row>
    <row r="21" spans="2:17" ht="20.100000000000001" customHeight="1" x14ac:dyDescent="0.2">
      <c r="B21" s="573" t="s">
        <v>544</v>
      </c>
      <c r="C21" s="574" t="s">
        <v>545</v>
      </c>
      <c r="D21" s="574"/>
      <c r="E21" s="574"/>
      <c r="F21" s="574"/>
      <c r="G21" s="575"/>
      <c r="H21" s="567"/>
      <c r="I21" s="615">
        <v>0</v>
      </c>
      <c r="J21" s="616"/>
      <c r="K21" s="615">
        <v>0</v>
      </c>
      <c r="M21" s="605"/>
    </row>
    <row r="22" spans="2:17" ht="20.100000000000001" customHeight="1" x14ac:dyDescent="0.2">
      <c r="B22" s="573" t="s">
        <v>546</v>
      </c>
      <c r="C22" s="617" t="s">
        <v>547</v>
      </c>
      <c r="D22" s="617"/>
      <c r="E22" s="617"/>
      <c r="F22" s="617"/>
      <c r="G22" s="618"/>
      <c r="H22" s="619"/>
      <c r="I22" s="620">
        <v>0</v>
      </c>
      <c r="J22" s="621"/>
      <c r="K22" s="620">
        <v>0</v>
      </c>
      <c r="M22" s="605"/>
    </row>
    <row r="23" spans="2:17" ht="20.100000000000001" customHeight="1" x14ac:dyDescent="0.2">
      <c r="B23" s="573" t="s">
        <v>548</v>
      </c>
      <c r="C23" s="617" t="s">
        <v>549</v>
      </c>
      <c r="D23" s="617"/>
      <c r="E23" s="617"/>
      <c r="F23" s="617"/>
      <c r="G23" s="618"/>
      <c r="H23" s="619"/>
      <c r="I23" s="620">
        <v>2120789.5699999998</v>
      </c>
      <c r="J23" s="621">
        <v>0</v>
      </c>
      <c r="K23" s="620">
        <v>649609.37</v>
      </c>
      <c r="L23" s="561">
        <v>0</v>
      </c>
      <c r="M23" s="605"/>
    </row>
    <row r="24" spans="2:17" s="604" customFormat="1" ht="21.75" customHeight="1" x14ac:dyDescent="0.2">
      <c r="B24" s="622" t="s">
        <v>550</v>
      </c>
      <c r="C24" s="734" t="s">
        <v>551</v>
      </c>
      <c r="D24" s="735"/>
      <c r="E24" s="735"/>
      <c r="F24" s="735"/>
      <c r="G24" s="736"/>
      <c r="H24" s="623"/>
      <c r="I24" s="624">
        <f>I25+I26+I27+I28+I29+I30+I31+I34+I35</f>
        <v>69254954.979999989</v>
      </c>
      <c r="J24" s="624" t="e">
        <f>J25+J26+J27+#REF!+J29+J30+J31+#REF!+J35</f>
        <v>#REF!</v>
      </c>
      <c r="K24" s="624">
        <f>K25+K26+K27+K28+K29+K30+K31+K34+K35</f>
        <v>69618752.340000004</v>
      </c>
      <c r="M24" s="605"/>
      <c r="Q24" s="605"/>
    </row>
    <row r="25" spans="2:17" ht="20.100000000000001" customHeight="1" x14ac:dyDescent="0.2">
      <c r="B25" s="573" t="s">
        <v>537</v>
      </c>
      <c r="C25" s="617" t="s">
        <v>552</v>
      </c>
      <c r="D25" s="617"/>
      <c r="E25" s="617"/>
      <c r="F25" s="617"/>
      <c r="G25" s="618"/>
      <c r="H25" s="619"/>
      <c r="I25" s="620">
        <v>9538283.5399999991</v>
      </c>
      <c r="J25" s="621">
        <v>0</v>
      </c>
      <c r="K25" s="620">
        <v>9864090.5800000001</v>
      </c>
      <c r="L25" s="561">
        <v>0</v>
      </c>
      <c r="M25" s="605"/>
    </row>
    <row r="26" spans="2:17" ht="20.100000000000001" customHeight="1" x14ac:dyDescent="0.2">
      <c r="B26" s="573" t="s">
        <v>540</v>
      </c>
      <c r="C26" s="617" t="s">
        <v>553</v>
      </c>
      <c r="D26" s="617"/>
      <c r="E26" s="617"/>
      <c r="F26" s="617"/>
      <c r="G26" s="618"/>
      <c r="H26" s="619"/>
      <c r="I26" s="620">
        <v>739894.81</v>
      </c>
      <c r="J26" s="621">
        <v>0</v>
      </c>
      <c r="K26" s="620">
        <v>701684.47</v>
      </c>
      <c r="L26" s="561">
        <v>0</v>
      </c>
      <c r="M26" s="605"/>
    </row>
    <row r="27" spans="2:17" ht="20.100000000000001" customHeight="1" x14ac:dyDescent="0.2">
      <c r="B27" s="573" t="s">
        <v>542</v>
      </c>
      <c r="C27" s="617" t="s">
        <v>327</v>
      </c>
      <c r="D27" s="617"/>
      <c r="E27" s="617"/>
      <c r="F27" s="617"/>
      <c r="G27" s="618"/>
      <c r="H27" s="619"/>
      <c r="I27" s="620">
        <v>6213810.4400000004</v>
      </c>
      <c r="J27" s="621">
        <v>0</v>
      </c>
      <c r="K27" s="620">
        <v>6862544.2199999997</v>
      </c>
      <c r="L27" s="561">
        <v>0</v>
      </c>
      <c r="M27" s="605"/>
    </row>
    <row r="28" spans="2:17" ht="20.100000000000001" customHeight="1" x14ac:dyDescent="0.2">
      <c r="B28" s="573" t="s">
        <v>544</v>
      </c>
      <c r="C28" s="617" t="s">
        <v>554</v>
      </c>
      <c r="D28" s="617"/>
      <c r="E28" s="617"/>
      <c r="F28" s="617"/>
      <c r="G28" s="618"/>
      <c r="H28" s="619"/>
      <c r="I28" s="620">
        <v>354354.95</v>
      </c>
      <c r="J28" s="621"/>
      <c r="K28" s="620">
        <v>278459.34999999998</v>
      </c>
      <c r="M28" s="605"/>
    </row>
    <row r="29" spans="2:17" s="612" customFormat="1" ht="20.100000000000001" customHeight="1" x14ac:dyDescent="0.2">
      <c r="B29" s="606" t="s">
        <v>546</v>
      </c>
      <c r="C29" s="625" t="s">
        <v>555</v>
      </c>
      <c r="D29" s="625"/>
      <c r="E29" s="625"/>
      <c r="F29" s="625"/>
      <c r="G29" s="626"/>
      <c r="H29" s="627"/>
      <c r="I29" s="628">
        <v>9625065.1300000008</v>
      </c>
      <c r="J29" s="629"/>
      <c r="K29" s="628">
        <v>10110404.5</v>
      </c>
      <c r="M29" s="605"/>
      <c r="Q29" s="613"/>
    </row>
    <row r="30" spans="2:17" s="612" customFormat="1" ht="20.100000000000001" customHeight="1" x14ac:dyDescent="0.2">
      <c r="B30" s="606" t="s">
        <v>548</v>
      </c>
      <c r="C30" s="625" t="s">
        <v>556</v>
      </c>
      <c r="D30" s="625"/>
      <c r="E30" s="625"/>
      <c r="F30" s="625"/>
      <c r="G30" s="626"/>
      <c r="H30" s="627"/>
      <c r="I30" s="628">
        <v>1738346.04</v>
      </c>
      <c r="J30" s="629"/>
      <c r="K30" s="628">
        <v>1838928.49</v>
      </c>
      <c r="M30" s="605"/>
      <c r="Q30" s="613"/>
    </row>
    <row r="31" spans="2:17" s="612" customFormat="1" ht="20.100000000000001" customHeight="1" x14ac:dyDescent="0.2">
      <c r="B31" s="606" t="s">
        <v>557</v>
      </c>
      <c r="C31" s="625" t="s">
        <v>558</v>
      </c>
      <c r="D31" s="625"/>
      <c r="E31" s="627"/>
      <c r="F31" s="627"/>
      <c r="G31" s="630"/>
      <c r="H31" s="627"/>
      <c r="I31" s="628">
        <v>303451.93</v>
      </c>
      <c r="J31" s="629"/>
      <c r="K31" s="628">
        <v>325821.09000000003</v>
      </c>
      <c r="M31" s="605"/>
      <c r="Q31" s="613"/>
    </row>
    <row r="32" spans="2:17" s="612" customFormat="1" ht="20.100000000000001" hidden="1" customHeight="1" x14ac:dyDescent="0.2">
      <c r="B32" s="570"/>
      <c r="C32" s="627"/>
      <c r="D32" s="627"/>
      <c r="E32" s="625"/>
      <c r="F32" s="625"/>
      <c r="G32" s="626"/>
      <c r="H32" s="627"/>
      <c r="I32" s="628"/>
      <c r="J32" s="629"/>
      <c r="K32" s="628"/>
      <c r="M32" s="605"/>
      <c r="Q32" s="613"/>
    </row>
    <row r="33" spans="2:19" s="612" customFormat="1" ht="20.100000000000001" customHeight="1" x14ac:dyDescent="0.2">
      <c r="B33" s="631" t="s">
        <v>559</v>
      </c>
      <c r="C33" s="632" t="s">
        <v>560</v>
      </c>
      <c r="D33" s="632"/>
      <c r="E33" s="632"/>
      <c r="F33" s="632"/>
      <c r="G33" s="633"/>
      <c r="H33" s="627"/>
      <c r="I33" s="628">
        <v>0</v>
      </c>
      <c r="J33" s="629">
        <v>0</v>
      </c>
      <c r="K33" s="628">
        <v>0</v>
      </c>
      <c r="L33" s="612">
        <v>0</v>
      </c>
      <c r="M33" s="605"/>
      <c r="Q33" s="613"/>
    </row>
    <row r="34" spans="2:19" s="612" customFormat="1" ht="20.100000000000001" customHeight="1" x14ac:dyDescent="0.2">
      <c r="B34" s="606" t="s">
        <v>561</v>
      </c>
      <c r="C34" s="625" t="s">
        <v>562</v>
      </c>
      <c r="D34" s="625"/>
      <c r="E34" s="625"/>
      <c r="F34" s="625"/>
      <c r="G34" s="626"/>
      <c r="H34" s="627"/>
      <c r="I34" s="628">
        <v>40741748.140000001</v>
      </c>
      <c r="J34" s="629"/>
      <c r="K34" s="628">
        <v>39636819.640000001</v>
      </c>
      <c r="M34" s="605"/>
      <c r="Q34" s="613"/>
    </row>
    <row r="35" spans="2:19" s="612" customFormat="1" ht="20.100000000000001" customHeight="1" x14ac:dyDescent="0.2">
      <c r="B35" s="606" t="s">
        <v>563</v>
      </c>
      <c r="C35" s="607" t="s">
        <v>564</v>
      </c>
      <c r="D35" s="607"/>
      <c r="E35" s="607"/>
      <c r="F35" s="607"/>
      <c r="G35" s="608"/>
      <c r="H35" s="609"/>
      <c r="I35" s="610">
        <v>0</v>
      </c>
      <c r="J35" s="611"/>
      <c r="K35" s="610">
        <v>0</v>
      </c>
      <c r="M35" s="605"/>
      <c r="Q35" s="613"/>
    </row>
    <row r="36" spans="2:19" s="604" customFormat="1" ht="22.5" customHeight="1" x14ac:dyDescent="0.2">
      <c r="B36" s="634" t="s">
        <v>565</v>
      </c>
      <c r="C36" s="635" t="s">
        <v>566</v>
      </c>
      <c r="D36" s="635"/>
      <c r="E36" s="635"/>
      <c r="F36" s="635"/>
      <c r="G36" s="636"/>
      <c r="H36" s="637"/>
      <c r="I36" s="638">
        <f>I16-I24</f>
        <v>-65997306.169999987</v>
      </c>
      <c r="J36" s="639"/>
      <c r="K36" s="638">
        <f>K16-K24</f>
        <v>-67866693.299999997</v>
      </c>
      <c r="M36" s="605"/>
      <c r="Q36" s="605"/>
    </row>
    <row r="37" spans="2:19" s="604" customFormat="1" ht="21.75" customHeight="1" x14ac:dyDescent="0.2">
      <c r="B37" s="634" t="s">
        <v>567</v>
      </c>
      <c r="C37" s="635" t="s">
        <v>338</v>
      </c>
      <c r="D37" s="635"/>
      <c r="E37" s="635"/>
      <c r="F37" s="635"/>
      <c r="G37" s="636"/>
      <c r="H37" s="637"/>
      <c r="I37" s="638">
        <f>SUM(I38:I40)</f>
        <v>3096995.25</v>
      </c>
      <c r="J37" s="639"/>
      <c r="K37" s="638">
        <f>SUM(K38:K40)</f>
        <v>3972211.54</v>
      </c>
      <c r="M37" s="605"/>
      <c r="Q37" s="605"/>
    </row>
    <row r="38" spans="2:19" s="612" customFormat="1" ht="20.100000000000001" customHeight="1" x14ac:dyDescent="0.2">
      <c r="B38" s="606" t="s">
        <v>537</v>
      </c>
      <c r="C38" s="607" t="s">
        <v>568</v>
      </c>
      <c r="D38" s="607"/>
      <c r="E38" s="607"/>
      <c r="F38" s="607"/>
      <c r="G38" s="608"/>
      <c r="H38" s="609"/>
      <c r="I38" s="610">
        <v>-32189.72</v>
      </c>
      <c r="J38" s="611"/>
      <c r="K38" s="610">
        <v>647003.09</v>
      </c>
      <c r="M38" s="605"/>
      <c r="Q38" s="613"/>
    </row>
    <row r="39" spans="2:19" s="612" customFormat="1" ht="16.5" customHeight="1" x14ac:dyDescent="0.2">
      <c r="B39" s="606" t="s">
        <v>540</v>
      </c>
      <c r="C39" s="607" t="s">
        <v>343</v>
      </c>
      <c r="D39" s="607"/>
      <c r="E39" s="607"/>
      <c r="F39" s="607"/>
      <c r="G39" s="608"/>
      <c r="H39" s="609"/>
      <c r="I39" s="610"/>
      <c r="J39" s="611"/>
      <c r="K39" s="610"/>
      <c r="M39" s="605"/>
      <c r="Q39" s="613"/>
    </row>
    <row r="40" spans="2:19" s="612" customFormat="1" ht="20.100000000000001" customHeight="1" x14ac:dyDescent="0.2">
      <c r="B40" s="606" t="s">
        <v>542</v>
      </c>
      <c r="C40" s="607" t="s">
        <v>569</v>
      </c>
      <c r="D40" s="607"/>
      <c r="E40" s="607"/>
      <c r="F40" s="607"/>
      <c r="G40" s="608"/>
      <c r="H40" s="609"/>
      <c r="I40" s="610">
        <v>3129184.97</v>
      </c>
      <c r="J40" s="611"/>
      <c r="K40" s="610">
        <v>3325208.45</v>
      </c>
      <c r="M40" s="605"/>
      <c r="P40" s="612" t="s">
        <v>570</v>
      </c>
      <c r="S40" s="613">
        <v>6680241.8799999999</v>
      </c>
    </row>
    <row r="41" spans="2:19" s="604" customFormat="1" ht="24.75" customHeight="1" x14ac:dyDescent="0.2">
      <c r="B41" s="634" t="s">
        <v>571</v>
      </c>
      <c r="C41" s="635" t="s">
        <v>356</v>
      </c>
      <c r="D41" s="635"/>
      <c r="E41" s="635"/>
      <c r="F41" s="635"/>
      <c r="G41" s="636"/>
      <c r="H41" s="637"/>
      <c r="I41" s="638">
        <f>SUM(I42:I43)</f>
        <v>5416934.1399999997</v>
      </c>
      <c r="J41" s="639"/>
      <c r="K41" s="638">
        <f>SUM(K42:K43)</f>
        <v>5472283.3799999999</v>
      </c>
      <c r="M41" s="605"/>
      <c r="Q41" s="605"/>
    </row>
    <row r="42" spans="2:19" s="612" customFormat="1" ht="52.5" customHeight="1" x14ac:dyDescent="0.2">
      <c r="B42" s="606" t="s">
        <v>537</v>
      </c>
      <c r="C42" s="737" t="s">
        <v>572</v>
      </c>
      <c r="D42" s="732"/>
      <c r="E42" s="732"/>
      <c r="F42" s="732"/>
      <c r="G42" s="733"/>
      <c r="H42" s="609"/>
      <c r="I42" s="610">
        <v>0</v>
      </c>
      <c r="J42" s="611"/>
      <c r="K42" s="610">
        <v>0</v>
      </c>
      <c r="M42" s="605"/>
      <c r="Q42" s="613"/>
    </row>
    <row r="43" spans="2:19" s="612" customFormat="1" ht="21" customHeight="1" x14ac:dyDescent="0.2">
      <c r="B43" s="606" t="s">
        <v>540</v>
      </c>
      <c r="C43" s="607" t="s">
        <v>356</v>
      </c>
      <c r="D43" s="607"/>
      <c r="E43" s="607"/>
      <c r="F43" s="607"/>
      <c r="G43" s="608"/>
      <c r="H43" s="609"/>
      <c r="I43" s="610">
        <v>5416934.1399999997</v>
      </c>
      <c r="J43" s="611"/>
      <c r="K43" s="610">
        <v>5472283.3799999999</v>
      </c>
      <c r="M43" s="605"/>
      <c r="Q43" s="613"/>
    </row>
    <row r="44" spans="2:19" s="604" customFormat="1" ht="23.25" customHeight="1" x14ac:dyDescent="0.2">
      <c r="B44" s="634" t="s">
        <v>573</v>
      </c>
      <c r="C44" s="635" t="s">
        <v>574</v>
      </c>
      <c r="D44" s="635"/>
      <c r="E44" s="635"/>
      <c r="F44" s="635"/>
      <c r="G44" s="636"/>
      <c r="H44" s="637"/>
      <c r="I44" s="638">
        <f>I36+I37-I41</f>
        <v>-68317245.059999987</v>
      </c>
      <c r="J44" s="639"/>
      <c r="K44" s="638">
        <f>K36+K37-K41</f>
        <v>-69366765.140000001</v>
      </c>
      <c r="M44" s="605"/>
      <c r="Q44" s="605"/>
    </row>
    <row r="45" spans="2:19" s="604" customFormat="1" ht="21" customHeight="1" x14ac:dyDescent="0.2">
      <c r="B45" s="634" t="s">
        <v>575</v>
      </c>
      <c r="C45" s="635" t="s">
        <v>576</v>
      </c>
      <c r="D45" s="635"/>
      <c r="E45" s="635"/>
      <c r="F45" s="635"/>
      <c r="G45" s="636"/>
      <c r="H45" s="637"/>
      <c r="I45" s="638">
        <f>SUM(I46:I48)</f>
        <v>1252647.1200000001</v>
      </c>
      <c r="J45" s="639"/>
      <c r="K45" s="638">
        <f>SUM(K46:K48)</f>
        <v>1818952.95</v>
      </c>
      <c r="M45" s="605"/>
      <c r="Q45" s="605"/>
    </row>
    <row r="46" spans="2:19" s="612" customFormat="1" ht="15.75" customHeight="1" x14ac:dyDescent="0.2">
      <c r="B46" s="606" t="s">
        <v>537</v>
      </c>
      <c r="C46" s="607" t="s">
        <v>372</v>
      </c>
      <c r="D46" s="607"/>
      <c r="E46" s="607"/>
      <c r="F46" s="607"/>
      <c r="G46" s="608"/>
      <c r="H46" s="609"/>
      <c r="I46" s="610">
        <v>0</v>
      </c>
      <c r="J46" s="611"/>
      <c r="K46" s="610">
        <v>0</v>
      </c>
      <c r="M46" s="605"/>
      <c r="Q46" s="613"/>
    </row>
    <row r="47" spans="2:19" s="612" customFormat="1" ht="16.5" customHeight="1" x14ac:dyDescent="0.2">
      <c r="B47" s="606" t="s">
        <v>540</v>
      </c>
      <c r="C47" s="607" t="s">
        <v>577</v>
      </c>
      <c r="D47" s="607"/>
      <c r="E47" s="607"/>
      <c r="F47" s="607"/>
      <c r="G47" s="608"/>
      <c r="H47" s="609"/>
      <c r="I47" s="610">
        <v>157910.76</v>
      </c>
      <c r="J47" s="611"/>
      <c r="K47" s="610">
        <v>376401.93</v>
      </c>
      <c r="M47" s="605"/>
      <c r="Q47" s="613"/>
    </row>
    <row r="48" spans="2:19" s="612" customFormat="1" ht="15.75" customHeight="1" x14ac:dyDescent="0.2">
      <c r="B48" s="606" t="s">
        <v>542</v>
      </c>
      <c r="C48" s="607" t="s">
        <v>17</v>
      </c>
      <c r="D48" s="607"/>
      <c r="E48" s="607"/>
      <c r="F48" s="607"/>
      <c r="G48" s="608"/>
      <c r="H48" s="609"/>
      <c r="I48" s="610">
        <v>1094736.3600000001</v>
      </c>
      <c r="J48" s="611"/>
      <c r="K48" s="610">
        <v>1442551.02</v>
      </c>
      <c r="M48" s="605"/>
      <c r="Q48" s="613"/>
    </row>
    <row r="49" spans="2:17" s="604" customFormat="1" ht="21.75" customHeight="1" x14ac:dyDescent="0.2">
      <c r="B49" s="634" t="s">
        <v>578</v>
      </c>
      <c r="C49" s="635" t="s">
        <v>579</v>
      </c>
      <c r="D49" s="635"/>
      <c r="E49" s="635"/>
      <c r="F49" s="635"/>
      <c r="G49" s="636"/>
      <c r="H49" s="637"/>
      <c r="I49" s="638">
        <f>SUM(I50:I51)</f>
        <v>1226429.03</v>
      </c>
      <c r="J49" s="639"/>
      <c r="K49" s="638">
        <f>SUM(K50:K51)</f>
        <v>1754988.17</v>
      </c>
      <c r="M49" s="605"/>
      <c r="Q49" s="605"/>
    </row>
    <row r="50" spans="2:17" s="612" customFormat="1" ht="14.25" customHeight="1" x14ac:dyDescent="0.2">
      <c r="B50" s="606" t="s">
        <v>537</v>
      </c>
      <c r="C50" s="607" t="s">
        <v>577</v>
      </c>
      <c r="D50" s="607"/>
      <c r="E50" s="607"/>
      <c r="F50" s="607"/>
      <c r="G50" s="608"/>
      <c r="H50" s="609"/>
      <c r="I50" s="610">
        <v>36001.21</v>
      </c>
      <c r="J50" s="611"/>
      <c r="K50" s="610">
        <v>23.21</v>
      </c>
      <c r="M50" s="605"/>
      <c r="Q50" s="613"/>
    </row>
    <row r="51" spans="2:17" s="612" customFormat="1" ht="14.25" customHeight="1" x14ac:dyDescent="0.2">
      <c r="B51" s="606" t="s">
        <v>540</v>
      </c>
      <c r="C51" s="607" t="s">
        <v>17</v>
      </c>
      <c r="D51" s="607"/>
      <c r="E51" s="607"/>
      <c r="F51" s="607"/>
      <c r="G51" s="608"/>
      <c r="H51" s="609"/>
      <c r="I51" s="610">
        <v>1190427.82</v>
      </c>
      <c r="J51" s="611"/>
      <c r="K51" s="610">
        <v>1754964.96</v>
      </c>
      <c r="M51" s="605"/>
      <c r="Q51" s="613"/>
    </row>
    <row r="52" spans="2:17" s="604" customFormat="1" ht="18.75" customHeight="1" x14ac:dyDescent="0.2">
      <c r="B52" s="634" t="s">
        <v>537</v>
      </c>
      <c r="C52" s="635" t="s">
        <v>580</v>
      </c>
      <c r="D52" s="635"/>
      <c r="E52" s="635"/>
      <c r="F52" s="635"/>
      <c r="G52" s="636"/>
      <c r="H52" s="637"/>
      <c r="I52" s="638">
        <f>I44+I45-I49</f>
        <v>-68291026.969999984</v>
      </c>
      <c r="J52" s="639"/>
      <c r="K52" s="638">
        <f>K44+K45-K49</f>
        <v>-69302800.359999999</v>
      </c>
      <c r="M52" s="605"/>
      <c r="Q52" s="605"/>
    </row>
    <row r="53" spans="2:17" s="604" customFormat="1" ht="18.75" customHeight="1" x14ac:dyDescent="0.2">
      <c r="B53" s="634" t="s">
        <v>581</v>
      </c>
      <c r="C53" s="635" t="s">
        <v>582</v>
      </c>
      <c r="D53" s="635"/>
      <c r="E53" s="635"/>
      <c r="F53" s="635"/>
      <c r="G53" s="636"/>
      <c r="H53" s="637"/>
      <c r="I53" s="638">
        <v>0</v>
      </c>
      <c r="J53" s="639"/>
      <c r="K53" s="638">
        <v>0</v>
      </c>
      <c r="M53" s="605"/>
      <c r="Q53" s="605"/>
    </row>
    <row r="54" spans="2:17" s="604" customFormat="1" ht="30" customHeight="1" thickBot="1" x14ac:dyDescent="0.25">
      <c r="B54" s="634" t="s">
        <v>583</v>
      </c>
      <c r="C54" s="738" t="s">
        <v>584</v>
      </c>
      <c r="D54" s="732"/>
      <c r="E54" s="732"/>
      <c r="F54" s="732"/>
      <c r="G54" s="733"/>
      <c r="H54" s="637"/>
      <c r="I54" s="610">
        <v>0</v>
      </c>
      <c r="J54" s="611"/>
      <c r="K54" s="610">
        <v>0</v>
      </c>
      <c r="M54" s="605"/>
      <c r="Q54" s="605"/>
    </row>
    <row r="55" spans="2:17" s="604" customFormat="1" ht="20.100000000000001" hidden="1" customHeight="1" x14ac:dyDescent="0.2">
      <c r="B55" s="566"/>
      <c r="C55" s="637"/>
      <c r="D55" s="637"/>
      <c r="E55" s="637"/>
      <c r="F55" s="637"/>
      <c r="G55" s="640"/>
      <c r="H55" s="637"/>
      <c r="I55" s="641"/>
      <c r="J55" s="642"/>
      <c r="K55" s="641"/>
      <c r="M55" s="605"/>
      <c r="Q55" s="605"/>
    </row>
    <row r="56" spans="2:17" s="604" customFormat="1" ht="24" customHeight="1" thickBot="1" x14ac:dyDescent="0.25">
      <c r="B56" s="643" t="s">
        <v>585</v>
      </c>
      <c r="C56" s="644" t="s">
        <v>586</v>
      </c>
      <c r="D56" s="644"/>
      <c r="E56" s="644"/>
      <c r="F56" s="644"/>
      <c r="G56" s="645"/>
      <c r="H56" s="644"/>
      <c r="I56" s="646">
        <f>I52-I53-I54</f>
        <v>-68291026.969999984</v>
      </c>
      <c r="J56" s="646">
        <f>J52-J53-J54</f>
        <v>0</v>
      </c>
      <c r="K56" s="646">
        <f>K52-K53-K54</f>
        <v>-69302800.359999999</v>
      </c>
      <c r="L56" s="604">
        <v>0</v>
      </c>
      <c r="M56" s="605"/>
      <c r="Q56" s="605"/>
    </row>
    <row r="57" spans="2:17" ht="14.25" x14ac:dyDescent="0.2">
      <c r="B57" s="647"/>
      <c r="C57" s="604"/>
      <c r="D57" s="604"/>
      <c r="E57" s="605"/>
    </row>
    <row r="58" spans="2:17" x14ac:dyDescent="0.2">
      <c r="B58" s="567"/>
      <c r="C58" s="567"/>
      <c r="D58" s="567"/>
      <c r="E58" s="567"/>
      <c r="F58" s="567"/>
      <c r="G58" s="567"/>
      <c r="H58" s="567"/>
      <c r="I58" s="567"/>
      <c r="J58" s="567"/>
      <c r="K58" s="567"/>
    </row>
    <row r="59" spans="2:17" x14ac:dyDescent="0.2">
      <c r="B59" s="567"/>
      <c r="C59" s="567"/>
      <c r="D59" s="567"/>
      <c r="E59" s="567"/>
      <c r="F59" s="567"/>
      <c r="G59" s="567"/>
      <c r="H59" s="567"/>
      <c r="I59" s="567"/>
      <c r="J59" s="567"/>
      <c r="K59" s="567"/>
    </row>
    <row r="60" spans="2:17" x14ac:dyDescent="0.2">
      <c r="B60" s="567"/>
      <c r="C60" s="721" t="s">
        <v>587</v>
      </c>
      <c r="D60" s="722"/>
      <c r="E60" s="567"/>
      <c r="F60" s="567"/>
      <c r="G60" s="567"/>
      <c r="H60" s="567"/>
      <c r="I60" s="567"/>
      <c r="J60" s="567"/>
      <c r="K60" s="648" t="s">
        <v>588</v>
      </c>
    </row>
    <row r="61" spans="2:17" x14ac:dyDescent="0.2">
      <c r="B61" s="567"/>
      <c r="C61" s="567"/>
      <c r="D61" s="567"/>
      <c r="E61" s="567"/>
      <c r="F61" s="567"/>
      <c r="G61" s="567"/>
      <c r="H61" s="567"/>
      <c r="I61" s="567"/>
      <c r="J61" s="567"/>
      <c r="K61" s="567"/>
    </row>
    <row r="62" spans="2:17" x14ac:dyDescent="0.2">
      <c r="B62" s="567"/>
      <c r="C62" s="567"/>
      <c r="D62" s="567"/>
      <c r="E62" s="567"/>
      <c r="F62" s="553" t="s">
        <v>423</v>
      </c>
      <c r="G62" s="567"/>
      <c r="H62" s="567"/>
      <c r="I62" s="567"/>
      <c r="J62" s="567"/>
      <c r="K62" s="567"/>
    </row>
    <row r="63" spans="2:17" x14ac:dyDescent="0.2">
      <c r="B63" s="567"/>
      <c r="C63" s="721" t="s">
        <v>589</v>
      </c>
      <c r="D63" s="721"/>
      <c r="E63" s="567"/>
      <c r="J63" s="567"/>
      <c r="K63" s="567" t="s">
        <v>590</v>
      </c>
    </row>
    <row r="64" spans="2:17" x14ac:dyDescent="0.2">
      <c r="B64" s="567"/>
      <c r="F64" s="723"/>
      <c r="G64" s="724"/>
      <c r="H64" s="724"/>
      <c r="I64" s="724"/>
      <c r="J64" s="567"/>
      <c r="L64" s="649"/>
      <c r="M64" s="649"/>
    </row>
    <row r="65" spans="2:13" x14ac:dyDescent="0.2">
      <c r="C65" s="650"/>
      <c r="D65" s="650"/>
      <c r="E65" s="721"/>
      <c r="F65" s="725"/>
      <c r="G65" s="725"/>
      <c r="H65" s="725"/>
      <c r="I65" s="725"/>
      <c r="M65" s="567"/>
    </row>
    <row r="66" spans="2:13" x14ac:dyDescent="0.2">
      <c r="C66" s="721"/>
      <c r="D66" s="721"/>
      <c r="E66" s="721"/>
      <c r="G66" s="567"/>
      <c r="H66" s="567"/>
    </row>
    <row r="67" spans="2:13" x14ac:dyDescent="0.2">
      <c r="B67" s="726"/>
      <c r="C67" s="726"/>
      <c r="D67" s="726"/>
      <c r="E67" s="722"/>
      <c r="F67" s="722"/>
      <c r="G67" s="722"/>
      <c r="H67" s="722"/>
      <c r="I67" s="722"/>
    </row>
    <row r="69" spans="2:13" x14ac:dyDescent="0.2">
      <c r="B69" s="567"/>
      <c r="C69" s="567"/>
      <c r="M69" s="651"/>
    </row>
    <row r="70" spans="2:13" x14ac:dyDescent="0.2">
      <c r="B70" s="567"/>
      <c r="C70" s="567"/>
    </row>
    <row r="71" spans="2:13" x14ac:dyDescent="0.2">
      <c r="B71" s="567"/>
      <c r="C71" s="567"/>
    </row>
  </sheetData>
  <mergeCells count="20">
    <mergeCell ref="E7:I7"/>
    <mergeCell ref="B2:D2"/>
    <mergeCell ref="E3:I3"/>
    <mergeCell ref="E4:I4"/>
    <mergeCell ref="E5:I5"/>
    <mergeCell ref="E6:I6"/>
    <mergeCell ref="B67:D67"/>
    <mergeCell ref="E67:F67"/>
    <mergeCell ref="G67:I67"/>
    <mergeCell ref="E9:I9"/>
    <mergeCell ref="C18:G18"/>
    <mergeCell ref="C19:G19"/>
    <mergeCell ref="C24:G24"/>
    <mergeCell ref="C42:G42"/>
    <mergeCell ref="C54:G54"/>
    <mergeCell ref="C60:D60"/>
    <mergeCell ref="C63:D63"/>
    <mergeCell ref="F64:I64"/>
    <mergeCell ref="E65:I65"/>
    <mergeCell ref="C66:E6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workbookViewId="0">
      <selection activeCell="E14" sqref="E14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653" bestFit="1" customWidth="1"/>
    <col min="257" max="257" width="1.85546875" customWidth="1"/>
    <col min="258" max="258" width="12.42578125" bestFit="1" customWidth="1"/>
    <col min="260" max="260" width="21.7109375" customWidth="1"/>
    <col min="261" max="261" width="11.7109375" bestFit="1" customWidth="1"/>
    <col min="263" max="263" width="5.42578125" customWidth="1"/>
    <col min="264" max="264" width="0" hidden="1" customWidth="1"/>
    <col min="265" max="265" width="24.140625" customWidth="1"/>
    <col min="266" max="266" width="0" hidden="1" customWidth="1"/>
    <col min="267" max="267" width="27.5703125" customWidth="1"/>
    <col min="268" max="268" width="0" hidden="1" customWidth="1"/>
    <col min="269" max="269" width="20" customWidth="1"/>
    <col min="273" max="273" width="11.7109375" bestFit="1" customWidth="1"/>
    <col min="513" max="513" width="1.85546875" customWidth="1"/>
    <col min="514" max="514" width="12.42578125" bestFit="1" customWidth="1"/>
    <col min="516" max="516" width="21.7109375" customWidth="1"/>
    <col min="517" max="517" width="11.7109375" bestFit="1" customWidth="1"/>
    <col min="519" max="519" width="5.42578125" customWidth="1"/>
    <col min="520" max="520" width="0" hidden="1" customWidth="1"/>
    <col min="521" max="521" width="24.140625" customWidth="1"/>
    <col min="522" max="522" width="0" hidden="1" customWidth="1"/>
    <col min="523" max="523" width="27.5703125" customWidth="1"/>
    <col min="524" max="524" width="0" hidden="1" customWidth="1"/>
    <col min="525" max="525" width="20" customWidth="1"/>
    <col min="529" max="529" width="11.7109375" bestFit="1" customWidth="1"/>
    <col min="769" max="769" width="1.85546875" customWidth="1"/>
    <col min="770" max="770" width="12.42578125" bestFit="1" customWidth="1"/>
    <col min="772" max="772" width="21.7109375" customWidth="1"/>
    <col min="773" max="773" width="11.7109375" bestFit="1" customWidth="1"/>
    <col min="775" max="775" width="5.42578125" customWidth="1"/>
    <col min="776" max="776" width="0" hidden="1" customWidth="1"/>
    <col min="777" max="777" width="24.140625" customWidth="1"/>
    <col min="778" max="778" width="0" hidden="1" customWidth="1"/>
    <col min="779" max="779" width="27.5703125" customWidth="1"/>
    <col min="780" max="780" width="0" hidden="1" customWidth="1"/>
    <col min="781" max="781" width="20" customWidth="1"/>
    <col min="785" max="785" width="11.7109375" bestFit="1" customWidth="1"/>
    <col min="1025" max="1025" width="1.85546875" customWidth="1"/>
    <col min="1026" max="1026" width="12.42578125" bestFit="1" customWidth="1"/>
    <col min="1028" max="1028" width="21.7109375" customWidth="1"/>
    <col min="1029" max="1029" width="11.7109375" bestFit="1" customWidth="1"/>
    <col min="1031" max="1031" width="5.42578125" customWidth="1"/>
    <col min="1032" max="1032" width="0" hidden="1" customWidth="1"/>
    <col min="1033" max="1033" width="24.140625" customWidth="1"/>
    <col min="1034" max="1034" width="0" hidden="1" customWidth="1"/>
    <col min="1035" max="1035" width="27.5703125" customWidth="1"/>
    <col min="1036" max="1036" width="0" hidden="1" customWidth="1"/>
    <col min="1037" max="1037" width="20" customWidth="1"/>
    <col min="1041" max="1041" width="11.7109375" bestFit="1" customWidth="1"/>
    <col min="1281" max="1281" width="1.85546875" customWidth="1"/>
    <col min="1282" max="1282" width="12.42578125" bestFit="1" customWidth="1"/>
    <col min="1284" max="1284" width="21.7109375" customWidth="1"/>
    <col min="1285" max="1285" width="11.7109375" bestFit="1" customWidth="1"/>
    <col min="1287" max="1287" width="5.42578125" customWidth="1"/>
    <col min="1288" max="1288" width="0" hidden="1" customWidth="1"/>
    <col min="1289" max="1289" width="24.140625" customWidth="1"/>
    <col min="1290" max="1290" width="0" hidden="1" customWidth="1"/>
    <col min="1291" max="1291" width="27.5703125" customWidth="1"/>
    <col min="1292" max="1292" width="0" hidden="1" customWidth="1"/>
    <col min="1293" max="1293" width="20" customWidth="1"/>
    <col min="1297" max="1297" width="11.7109375" bestFit="1" customWidth="1"/>
    <col min="1537" max="1537" width="1.85546875" customWidth="1"/>
    <col min="1538" max="1538" width="12.42578125" bestFit="1" customWidth="1"/>
    <col min="1540" max="1540" width="21.7109375" customWidth="1"/>
    <col min="1541" max="1541" width="11.7109375" bestFit="1" customWidth="1"/>
    <col min="1543" max="1543" width="5.42578125" customWidth="1"/>
    <col min="1544" max="1544" width="0" hidden="1" customWidth="1"/>
    <col min="1545" max="1545" width="24.140625" customWidth="1"/>
    <col min="1546" max="1546" width="0" hidden="1" customWidth="1"/>
    <col min="1547" max="1547" width="27.5703125" customWidth="1"/>
    <col min="1548" max="1548" width="0" hidden="1" customWidth="1"/>
    <col min="1549" max="1549" width="20" customWidth="1"/>
    <col min="1553" max="1553" width="11.7109375" bestFit="1" customWidth="1"/>
    <col min="1793" max="1793" width="1.85546875" customWidth="1"/>
    <col min="1794" max="1794" width="12.42578125" bestFit="1" customWidth="1"/>
    <col min="1796" max="1796" width="21.7109375" customWidth="1"/>
    <col min="1797" max="1797" width="11.7109375" bestFit="1" customWidth="1"/>
    <col min="1799" max="1799" width="5.42578125" customWidth="1"/>
    <col min="1800" max="1800" width="0" hidden="1" customWidth="1"/>
    <col min="1801" max="1801" width="24.140625" customWidth="1"/>
    <col min="1802" max="1802" width="0" hidden="1" customWidth="1"/>
    <col min="1803" max="1803" width="27.5703125" customWidth="1"/>
    <col min="1804" max="1804" width="0" hidden="1" customWidth="1"/>
    <col min="1805" max="1805" width="20" customWidth="1"/>
    <col min="1809" max="1809" width="11.7109375" bestFit="1" customWidth="1"/>
    <col min="2049" max="2049" width="1.85546875" customWidth="1"/>
    <col min="2050" max="2050" width="12.42578125" bestFit="1" customWidth="1"/>
    <col min="2052" max="2052" width="21.7109375" customWidth="1"/>
    <col min="2053" max="2053" width="11.7109375" bestFit="1" customWidth="1"/>
    <col min="2055" max="2055" width="5.42578125" customWidth="1"/>
    <col min="2056" max="2056" width="0" hidden="1" customWidth="1"/>
    <col min="2057" max="2057" width="24.140625" customWidth="1"/>
    <col min="2058" max="2058" width="0" hidden="1" customWidth="1"/>
    <col min="2059" max="2059" width="27.5703125" customWidth="1"/>
    <col min="2060" max="2060" width="0" hidden="1" customWidth="1"/>
    <col min="2061" max="2061" width="20" customWidth="1"/>
    <col min="2065" max="2065" width="11.7109375" bestFit="1" customWidth="1"/>
    <col min="2305" max="2305" width="1.85546875" customWidth="1"/>
    <col min="2306" max="2306" width="12.42578125" bestFit="1" customWidth="1"/>
    <col min="2308" max="2308" width="21.7109375" customWidth="1"/>
    <col min="2309" max="2309" width="11.7109375" bestFit="1" customWidth="1"/>
    <col min="2311" max="2311" width="5.42578125" customWidth="1"/>
    <col min="2312" max="2312" width="0" hidden="1" customWidth="1"/>
    <col min="2313" max="2313" width="24.140625" customWidth="1"/>
    <col min="2314" max="2314" width="0" hidden="1" customWidth="1"/>
    <col min="2315" max="2315" width="27.5703125" customWidth="1"/>
    <col min="2316" max="2316" width="0" hidden="1" customWidth="1"/>
    <col min="2317" max="2317" width="20" customWidth="1"/>
    <col min="2321" max="2321" width="11.7109375" bestFit="1" customWidth="1"/>
    <col min="2561" max="2561" width="1.85546875" customWidth="1"/>
    <col min="2562" max="2562" width="12.42578125" bestFit="1" customWidth="1"/>
    <col min="2564" max="2564" width="21.7109375" customWidth="1"/>
    <col min="2565" max="2565" width="11.7109375" bestFit="1" customWidth="1"/>
    <col min="2567" max="2567" width="5.42578125" customWidth="1"/>
    <col min="2568" max="2568" width="0" hidden="1" customWidth="1"/>
    <col min="2569" max="2569" width="24.140625" customWidth="1"/>
    <col min="2570" max="2570" width="0" hidden="1" customWidth="1"/>
    <col min="2571" max="2571" width="27.5703125" customWidth="1"/>
    <col min="2572" max="2572" width="0" hidden="1" customWidth="1"/>
    <col min="2573" max="2573" width="20" customWidth="1"/>
    <col min="2577" max="2577" width="11.7109375" bestFit="1" customWidth="1"/>
    <col min="2817" max="2817" width="1.85546875" customWidth="1"/>
    <col min="2818" max="2818" width="12.42578125" bestFit="1" customWidth="1"/>
    <col min="2820" max="2820" width="21.7109375" customWidth="1"/>
    <col min="2821" max="2821" width="11.7109375" bestFit="1" customWidth="1"/>
    <col min="2823" max="2823" width="5.42578125" customWidth="1"/>
    <col min="2824" max="2824" width="0" hidden="1" customWidth="1"/>
    <col min="2825" max="2825" width="24.140625" customWidth="1"/>
    <col min="2826" max="2826" width="0" hidden="1" customWidth="1"/>
    <col min="2827" max="2827" width="27.5703125" customWidth="1"/>
    <col min="2828" max="2828" width="0" hidden="1" customWidth="1"/>
    <col min="2829" max="2829" width="20" customWidth="1"/>
    <col min="2833" max="2833" width="11.7109375" bestFit="1" customWidth="1"/>
    <col min="3073" max="3073" width="1.85546875" customWidth="1"/>
    <col min="3074" max="3074" width="12.42578125" bestFit="1" customWidth="1"/>
    <col min="3076" max="3076" width="21.7109375" customWidth="1"/>
    <col min="3077" max="3077" width="11.7109375" bestFit="1" customWidth="1"/>
    <col min="3079" max="3079" width="5.42578125" customWidth="1"/>
    <col min="3080" max="3080" width="0" hidden="1" customWidth="1"/>
    <col min="3081" max="3081" width="24.140625" customWidth="1"/>
    <col min="3082" max="3082" width="0" hidden="1" customWidth="1"/>
    <col min="3083" max="3083" width="27.5703125" customWidth="1"/>
    <col min="3084" max="3084" width="0" hidden="1" customWidth="1"/>
    <col min="3085" max="3085" width="20" customWidth="1"/>
    <col min="3089" max="3089" width="11.7109375" bestFit="1" customWidth="1"/>
    <col min="3329" max="3329" width="1.85546875" customWidth="1"/>
    <col min="3330" max="3330" width="12.42578125" bestFit="1" customWidth="1"/>
    <col min="3332" max="3332" width="21.7109375" customWidth="1"/>
    <col min="3333" max="3333" width="11.7109375" bestFit="1" customWidth="1"/>
    <col min="3335" max="3335" width="5.42578125" customWidth="1"/>
    <col min="3336" max="3336" width="0" hidden="1" customWidth="1"/>
    <col min="3337" max="3337" width="24.140625" customWidth="1"/>
    <col min="3338" max="3338" width="0" hidden="1" customWidth="1"/>
    <col min="3339" max="3339" width="27.5703125" customWidth="1"/>
    <col min="3340" max="3340" width="0" hidden="1" customWidth="1"/>
    <col min="3341" max="3341" width="20" customWidth="1"/>
    <col min="3345" max="3345" width="11.7109375" bestFit="1" customWidth="1"/>
    <col min="3585" max="3585" width="1.85546875" customWidth="1"/>
    <col min="3586" max="3586" width="12.42578125" bestFit="1" customWidth="1"/>
    <col min="3588" max="3588" width="21.7109375" customWidth="1"/>
    <col min="3589" max="3589" width="11.7109375" bestFit="1" customWidth="1"/>
    <col min="3591" max="3591" width="5.42578125" customWidth="1"/>
    <col min="3592" max="3592" width="0" hidden="1" customWidth="1"/>
    <col min="3593" max="3593" width="24.140625" customWidth="1"/>
    <col min="3594" max="3594" width="0" hidden="1" customWidth="1"/>
    <col min="3595" max="3595" width="27.5703125" customWidth="1"/>
    <col min="3596" max="3596" width="0" hidden="1" customWidth="1"/>
    <col min="3597" max="3597" width="20" customWidth="1"/>
    <col min="3601" max="3601" width="11.7109375" bestFit="1" customWidth="1"/>
    <col min="3841" max="3841" width="1.85546875" customWidth="1"/>
    <col min="3842" max="3842" width="12.42578125" bestFit="1" customWidth="1"/>
    <col min="3844" max="3844" width="21.7109375" customWidth="1"/>
    <col min="3845" max="3845" width="11.7109375" bestFit="1" customWidth="1"/>
    <col min="3847" max="3847" width="5.42578125" customWidth="1"/>
    <col min="3848" max="3848" width="0" hidden="1" customWidth="1"/>
    <col min="3849" max="3849" width="24.140625" customWidth="1"/>
    <col min="3850" max="3850" width="0" hidden="1" customWidth="1"/>
    <col min="3851" max="3851" width="27.5703125" customWidth="1"/>
    <col min="3852" max="3852" width="0" hidden="1" customWidth="1"/>
    <col min="3853" max="3853" width="20" customWidth="1"/>
    <col min="3857" max="3857" width="11.7109375" bestFit="1" customWidth="1"/>
    <col min="4097" max="4097" width="1.85546875" customWidth="1"/>
    <col min="4098" max="4098" width="12.42578125" bestFit="1" customWidth="1"/>
    <col min="4100" max="4100" width="21.7109375" customWidth="1"/>
    <col min="4101" max="4101" width="11.7109375" bestFit="1" customWidth="1"/>
    <col min="4103" max="4103" width="5.42578125" customWidth="1"/>
    <col min="4104" max="4104" width="0" hidden="1" customWidth="1"/>
    <col min="4105" max="4105" width="24.140625" customWidth="1"/>
    <col min="4106" max="4106" width="0" hidden="1" customWidth="1"/>
    <col min="4107" max="4107" width="27.5703125" customWidth="1"/>
    <col min="4108" max="4108" width="0" hidden="1" customWidth="1"/>
    <col min="4109" max="4109" width="20" customWidth="1"/>
    <col min="4113" max="4113" width="11.7109375" bestFit="1" customWidth="1"/>
    <col min="4353" max="4353" width="1.85546875" customWidth="1"/>
    <col min="4354" max="4354" width="12.42578125" bestFit="1" customWidth="1"/>
    <col min="4356" max="4356" width="21.7109375" customWidth="1"/>
    <col min="4357" max="4357" width="11.7109375" bestFit="1" customWidth="1"/>
    <col min="4359" max="4359" width="5.42578125" customWidth="1"/>
    <col min="4360" max="4360" width="0" hidden="1" customWidth="1"/>
    <col min="4361" max="4361" width="24.140625" customWidth="1"/>
    <col min="4362" max="4362" width="0" hidden="1" customWidth="1"/>
    <col min="4363" max="4363" width="27.5703125" customWidth="1"/>
    <col min="4364" max="4364" width="0" hidden="1" customWidth="1"/>
    <col min="4365" max="4365" width="20" customWidth="1"/>
    <col min="4369" max="4369" width="11.7109375" bestFit="1" customWidth="1"/>
    <col min="4609" max="4609" width="1.85546875" customWidth="1"/>
    <col min="4610" max="4610" width="12.42578125" bestFit="1" customWidth="1"/>
    <col min="4612" max="4612" width="21.7109375" customWidth="1"/>
    <col min="4613" max="4613" width="11.7109375" bestFit="1" customWidth="1"/>
    <col min="4615" max="4615" width="5.42578125" customWidth="1"/>
    <col min="4616" max="4616" width="0" hidden="1" customWidth="1"/>
    <col min="4617" max="4617" width="24.140625" customWidth="1"/>
    <col min="4618" max="4618" width="0" hidden="1" customWidth="1"/>
    <col min="4619" max="4619" width="27.5703125" customWidth="1"/>
    <col min="4620" max="4620" width="0" hidden="1" customWidth="1"/>
    <col min="4621" max="4621" width="20" customWidth="1"/>
    <col min="4625" max="4625" width="11.7109375" bestFit="1" customWidth="1"/>
    <col min="4865" max="4865" width="1.85546875" customWidth="1"/>
    <col min="4866" max="4866" width="12.42578125" bestFit="1" customWidth="1"/>
    <col min="4868" max="4868" width="21.7109375" customWidth="1"/>
    <col min="4869" max="4869" width="11.7109375" bestFit="1" customWidth="1"/>
    <col min="4871" max="4871" width="5.42578125" customWidth="1"/>
    <col min="4872" max="4872" width="0" hidden="1" customWidth="1"/>
    <col min="4873" max="4873" width="24.140625" customWidth="1"/>
    <col min="4874" max="4874" width="0" hidden="1" customWidth="1"/>
    <col min="4875" max="4875" width="27.5703125" customWidth="1"/>
    <col min="4876" max="4876" width="0" hidden="1" customWidth="1"/>
    <col min="4877" max="4877" width="20" customWidth="1"/>
    <col min="4881" max="4881" width="11.7109375" bestFit="1" customWidth="1"/>
    <col min="5121" max="5121" width="1.85546875" customWidth="1"/>
    <col min="5122" max="5122" width="12.42578125" bestFit="1" customWidth="1"/>
    <col min="5124" max="5124" width="21.7109375" customWidth="1"/>
    <col min="5125" max="5125" width="11.7109375" bestFit="1" customWidth="1"/>
    <col min="5127" max="5127" width="5.42578125" customWidth="1"/>
    <col min="5128" max="5128" width="0" hidden="1" customWidth="1"/>
    <col min="5129" max="5129" width="24.140625" customWidth="1"/>
    <col min="5130" max="5130" width="0" hidden="1" customWidth="1"/>
    <col min="5131" max="5131" width="27.5703125" customWidth="1"/>
    <col min="5132" max="5132" width="0" hidden="1" customWidth="1"/>
    <col min="5133" max="5133" width="20" customWidth="1"/>
    <col min="5137" max="5137" width="11.7109375" bestFit="1" customWidth="1"/>
    <col min="5377" max="5377" width="1.85546875" customWidth="1"/>
    <col min="5378" max="5378" width="12.42578125" bestFit="1" customWidth="1"/>
    <col min="5380" max="5380" width="21.7109375" customWidth="1"/>
    <col min="5381" max="5381" width="11.7109375" bestFit="1" customWidth="1"/>
    <col min="5383" max="5383" width="5.42578125" customWidth="1"/>
    <col min="5384" max="5384" width="0" hidden="1" customWidth="1"/>
    <col min="5385" max="5385" width="24.140625" customWidth="1"/>
    <col min="5386" max="5386" width="0" hidden="1" customWidth="1"/>
    <col min="5387" max="5387" width="27.5703125" customWidth="1"/>
    <col min="5388" max="5388" width="0" hidden="1" customWidth="1"/>
    <col min="5389" max="5389" width="20" customWidth="1"/>
    <col min="5393" max="5393" width="11.7109375" bestFit="1" customWidth="1"/>
    <col min="5633" max="5633" width="1.85546875" customWidth="1"/>
    <col min="5634" max="5634" width="12.42578125" bestFit="1" customWidth="1"/>
    <col min="5636" max="5636" width="21.7109375" customWidth="1"/>
    <col min="5637" max="5637" width="11.7109375" bestFit="1" customWidth="1"/>
    <col min="5639" max="5639" width="5.42578125" customWidth="1"/>
    <col min="5640" max="5640" width="0" hidden="1" customWidth="1"/>
    <col min="5641" max="5641" width="24.140625" customWidth="1"/>
    <col min="5642" max="5642" width="0" hidden="1" customWidth="1"/>
    <col min="5643" max="5643" width="27.5703125" customWidth="1"/>
    <col min="5644" max="5644" width="0" hidden="1" customWidth="1"/>
    <col min="5645" max="5645" width="20" customWidth="1"/>
    <col min="5649" max="5649" width="11.7109375" bestFit="1" customWidth="1"/>
    <col min="5889" max="5889" width="1.85546875" customWidth="1"/>
    <col min="5890" max="5890" width="12.42578125" bestFit="1" customWidth="1"/>
    <col min="5892" max="5892" width="21.7109375" customWidth="1"/>
    <col min="5893" max="5893" width="11.7109375" bestFit="1" customWidth="1"/>
    <col min="5895" max="5895" width="5.42578125" customWidth="1"/>
    <col min="5896" max="5896" width="0" hidden="1" customWidth="1"/>
    <col min="5897" max="5897" width="24.140625" customWidth="1"/>
    <col min="5898" max="5898" width="0" hidden="1" customWidth="1"/>
    <col min="5899" max="5899" width="27.5703125" customWidth="1"/>
    <col min="5900" max="5900" width="0" hidden="1" customWidth="1"/>
    <col min="5901" max="5901" width="20" customWidth="1"/>
    <col min="5905" max="5905" width="11.7109375" bestFit="1" customWidth="1"/>
    <col min="6145" max="6145" width="1.85546875" customWidth="1"/>
    <col min="6146" max="6146" width="12.42578125" bestFit="1" customWidth="1"/>
    <col min="6148" max="6148" width="21.7109375" customWidth="1"/>
    <col min="6149" max="6149" width="11.7109375" bestFit="1" customWidth="1"/>
    <col min="6151" max="6151" width="5.42578125" customWidth="1"/>
    <col min="6152" max="6152" width="0" hidden="1" customWidth="1"/>
    <col min="6153" max="6153" width="24.140625" customWidth="1"/>
    <col min="6154" max="6154" width="0" hidden="1" customWidth="1"/>
    <col min="6155" max="6155" width="27.5703125" customWidth="1"/>
    <col min="6156" max="6156" width="0" hidden="1" customWidth="1"/>
    <col min="6157" max="6157" width="20" customWidth="1"/>
    <col min="6161" max="6161" width="11.7109375" bestFit="1" customWidth="1"/>
    <col min="6401" max="6401" width="1.85546875" customWidth="1"/>
    <col min="6402" max="6402" width="12.42578125" bestFit="1" customWidth="1"/>
    <col min="6404" max="6404" width="21.7109375" customWidth="1"/>
    <col min="6405" max="6405" width="11.7109375" bestFit="1" customWidth="1"/>
    <col min="6407" max="6407" width="5.42578125" customWidth="1"/>
    <col min="6408" max="6408" width="0" hidden="1" customWidth="1"/>
    <col min="6409" max="6409" width="24.140625" customWidth="1"/>
    <col min="6410" max="6410" width="0" hidden="1" customWidth="1"/>
    <col min="6411" max="6411" width="27.5703125" customWidth="1"/>
    <col min="6412" max="6412" width="0" hidden="1" customWidth="1"/>
    <col min="6413" max="6413" width="20" customWidth="1"/>
    <col min="6417" max="6417" width="11.7109375" bestFit="1" customWidth="1"/>
    <col min="6657" max="6657" width="1.85546875" customWidth="1"/>
    <col min="6658" max="6658" width="12.42578125" bestFit="1" customWidth="1"/>
    <col min="6660" max="6660" width="21.7109375" customWidth="1"/>
    <col min="6661" max="6661" width="11.7109375" bestFit="1" customWidth="1"/>
    <col min="6663" max="6663" width="5.42578125" customWidth="1"/>
    <col min="6664" max="6664" width="0" hidden="1" customWidth="1"/>
    <col min="6665" max="6665" width="24.140625" customWidth="1"/>
    <col min="6666" max="6666" width="0" hidden="1" customWidth="1"/>
    <col min="6667" max="6667" width="27.5703125" customWidth="1"/>
    <col min="6668" max="6668" width="0" hidden="1" customWidth="1"/>
    <col min="6669" max="6669" width="20" customWidth="1"/>
    <col min="6673" max="6673" width="11.7109375" bestFit="1" customWidth="1"/>
    <col min="6913" max="6913" width="1.85546875" customWidth="1"/>
    <col min="6914" max="6914" width="12.42578125" bestFit="1" customWidth="1"/>
    <col min="6916" max="6916" width="21.7109375" customWidth="1"/>
    <col min="6917" max="6917" width="11.7109375" bestFit="1" customWidth="1"/>
    <col min="6919" max="6919" width="5.42578125" customWidth="1"/>
    <col min="6920" max="6920" width="0" hidden="1" customWidth="1"/>
    <col min="6921" max="6921" width="24.140625" customWidth="1"/>
    <col min="6922" max="6922" width="0" hidden="1" customWidth="1"/>
    <col min="6923" max="6923" width="27.5703125" customWidth="1"/>
    <col min="6924" max="6924" width="0" hidden="1" customWidth="1"/>
    <col min="6925" max="6925" width="20" customWidth="1"/>
    <col min="6929" max="6929" width="11.7109375" bestFit="1" customWidth="1"/>
    <col min="7169" max="7169" width="1.85546875" customWidth="1"/>
    <col min="7170" max="7170" width="12.42578125" bestFit="1" customWidth="1"/>
    <col min="7172" max="7172" width="21.7109375" customWidth="1"/>
    <col min="7173" max="7173" width="11.7109375" bestFit="1" customWidth="1"/>
    <col min="7175" max="7175" width="5.42578125" customWidth="1"/>
    <col min="7176" max="7176" width="0" hidden="1" customWidth="1"/>
    <col min="7177" max="7177" width="24.140625" customWidth="1"/>
    <col min="7178" max="7178" width="0" hidden="1" customWidth="1"/>
    <col min="7179" max="7179" width="27.5703125" customWidth="1"/>
    <col min="7180" max="7180" width="0" hidden="1" customWidth="1"/>
    <col min="7181" max="7181" width="20" customWidth="1"/>
    <col min="7185" max="7185" width="11.7109375" bestFit="1" customWidth="1"/>
    <col min="7425" max="7425" width="1.85546875" customWidth="1"/>
    <col min="7426" max="7426" width="12.42578125" bestFit="1" customWidth="1"/>
    <col min="7428" max="7428" width="21.7109375" customWidth="1"/>
    <col min="7429" max="7429" width="11.7109375" bestFit="1" customWidth="1"/>
    <col min="7431" max="7431" width="5.42578125" customWidth="1"/>
    <col min="7432" max="7432" width="0" hidden="1" customWidth="1"/>
    <col min="7433" max="7433" width="24.140625" customWidth="1"/>
    <col min="7434" max="7434" width="0" hidden="1" customWidth="1"/>
    <col min="7435" max="7435" width="27.5703125" customWidth="1"/>
    <col min="7436" max="7436" width="0" hidden="1" customWidth="1"/>
    <col min="7437" max="7437" width="20" customWidth="1"/>
    <col min="7441" max="7441" width="11.7109375" bestFit="1" customWidth="1"/>
    <col min="7681" max="7681" width="1.85546875" customWidth="1"/>
    <col min="7682" max="7682" width="12.42578125" bestFit="1" customWidth="1"/>
    <col min="7684" max="7684" width="21.7109375" customWidth="1"/>
    <col min="7685" max="7685" width="11.7109375" bestFit="1" customWidth="1"/>
    <col min="7687" max="7687" width="5.42578125" customWidth="1"/>
    <col min="7688" max="7688" width="0" hidden="1" customWidth="1"/>
    <col min="7689" max="7689" width="24.140625" customWidth="1"/>
    <col min="7690" max="7690" width="0" hidden="1" customWidth="1"/>
    <col min="7691" max="7691" width="27.5703125" customWidth="1"/>
    <col min="7692" max="7692" width="0" hidden="1" customWidth="1"/>
    <col min="7693" max="7693" width="20" customWidth="1"/>
    <col min="7697" max="7697" width="11.7109375" bestFit="1" customWidth="1"/>
    <col min="7937" max="7937" width="1.85546875" customWidth="1"/>
    <col min="7938" max="7938" width="12.42578125" bestFit="1" customWidth="1"/>
    <col min="7940" max="7940" width="21.7109375" customWidth="1"/>
    <col min="7941" max="7941" width="11.7109375" bestFit="1" customWidth="1"/>
    <col min="7943" max="7943" width="5.42578125" customWidth="1"/>
    <col min="7944" max="7944" width="0" hidden="1" customWidth="1"/>
    <col min="7945" max="7945" width="24.140625" customWidth="1"/>
    <col min="7946" max="7946" width="0" hidden="1" customWidth="1"/>
    <col min="7947" max="7947" width="27.5703125" customWidth="1"/>
    <col min="7948" max="7948" width="0" hidden="1" customWidth="1"/>
    <col min="7949" max="7949" width="20" customWidth="1"/>
    <col min="7953" max="7953" width="11.7109375" bestFit="1" customWidth="1"/>
    <col min="8193" max="8193" width="1.85546875" customWidth="1"/>
    <col min="8194" max="8194" width="12.42578125" bestFit="1" customWidth="1"/>
    <col min="8196" max="8196" width="21.7109375" customWidth="1"/>
    <col min="8197" max="8197" width="11.7109375" bestFit="1" customWidth="1"/>
    <col min="8199" max="8199" width="5.42578125" customWidth="1"/>
    <col min="8200" max="8200" width="0" hidden="1" customWidth="1"/>
    <col min="8201" max="8201" width="24.140625" customWidth="1"/>
    <col min="8202" max="8202" width="0" hidden="1" customWidth="1"/>
    <col min="8203" max="8203" width="27.5703125" customWidth="1"/>
    <col min="8204" max="8204" width="0" hidden="1" customWidth="1"/>
    <col min="8205" max="8205" width="20" customWidth="1"/>
    <col min="8209" max="8209" width="11.7109375" bestFit="1" customWidth="1"/>
    <col min="8449" max="8449" width="1.85546875" customWidth="1"/>
    <col min="8450" max="8450" width="12.42578125" bestFit="1" customWidth="1"/>
    <col min="8452" max="8452" width="21.7109375" customWidth="1"/>
    <col min="8453" max="8453" width="11.7109375" bestFit="1" customWidth="1"/>
    <col min="8455" max="8455" width="5.42578125" customWidth="1"/>
    <col min="8456" max="8456" width="0" hidden="1" customWidth="1"/>
    <col min="8457" max="8457" width="24.140625" customWidth="1"/>
    <col min="8458" max="8458" width="0" hidden="1" customWidth="1"/>
    <col min="8459" max="8459" width="27.5703125" customWidth="1"/>
    <col min="8460" max="8460" width="0" hidden="1" customWidth="1"/>
    <col min="8461" max="8461" width="20" customWidth="1"/>
    <col min="8465" max="8465" width="11.7109375" bestFit="1" customWidth="1"/>
    <col min="8705" max="8705" width="1.85546875" customWidth="1"/>
    <col min="8706" max="8706" width="12.42578125" bestFit="1" customWidth="1"/>
    <col min="8708" max="8708" width="21.7109375" customWidth="1"/>
    <col min="8709" max="8709" width="11.7109375" bestFit="1" customWidth="1"/>
    <col min="8711" max="8711" width="5.42578125" customWidth="1"/>
    <col min="8712" max="8712" width="0" hidden="1" customWidth="1"/>
    <col min="8713" max="8713" width="24.140625" customWidth="1"/>
    <col min="8714" max="8714" width="0" hidden="1" customWidth="1"/>
    <col min="8715" max="8715" width="27.5703125" customWidth="1"/>
    <col min="8716" max="8716" width="0" hidden="1" customWidth="1"/>
    <col min="8717" max="8717" width="20" customWidth="1"/>
    <col min="8721" max="8721" width="11.7109375" bestFit="1" customWidth="1"/>
    <col min="8961" max="8961" width="1.85546875" customWidth="1"/>
    <col min="8962" max="8962" width="12.42578125" bestFit="1" customWidth="1"/>
    <col min="8964" max="8964" width="21.7109375" customWidth="1"/>
    <col min="8965" max="8965" width="11.7109375" bestFit="1" customWidth="1"/>
    <col min="8967" max="8967" width="5.42578125" customWidth="1"/>
    <col min="8968" max="8968" width="0" hidden="1" customWidth="1"/>
    <col min="8969" max="8969" width="24.140625" customWidth="1"/>
    <col min="8970" max="8970" width="0" hidden="1" customWidth="1"/>
    <col min="8971" max="8971" width="27.5703125" customWidth="1"/>
    <col min="8972" max="8972" width="0" hidden="1" customWidth="1"/>
    <col min="8973" max="8973" width="20" customWidth="1"/>
    <col min="8977" max="8977" width="11.7109375" bestFit="1" customWidth="1"/>
    <col min="9217" max="9217" width="1.85546875" customWidth="1"/>
    <col min="9218" max="9218" width="12.42578125" bestFit="1" customWidth="1"/>
    <col min="9220" max="9220" width="21.7109375" customWidth="1"/>
    <col min="9221" max="9221" width="11.7109375" bestFit="1" customWidth="1"/>
    <col min="9223" max="9223" width="5.42578125" customWidth="1"/>
    <col min="9224" max="9224" width="0" hidden="1" customWidth="1"/>
    <col min="9225" max="9225" width="24.140625" customWidth="1"/>
    <col min="9226" max="9226" width="0" hidden="1" customWidth="1"/>
    <col min="9227" max="9227" width="27.5703125" customWidth="1"/>
    <col min="9228" max="9228" width="0" hidden="1" customWidth="1"/>
    <col min="9229" max="9229" width="20" customWidth="1"/>
    <col min="9233" max="9233" width="11.7109375" bestFit="1" customWidth="1"/>
    <col min="9473" max="9473" width="1.85546875" customWidth="1"/>
    <col min="9474" max="9474" width="12.42578125" bestFit="1" customWidth="1"/>
    <col min="9476" max="9476" width="21.7109375" customWidth="1"/>
    <col min="9477" max="9477" width="11.7109375" bestFit="1" customWidth="1"/>
    <col min="9479" max="9479" width="5.42578125" customWidth="1"/>
    <col min="9480" max="9480" width="0" hidden="1" customWidth="1"/>
    <col min="9481" max="9481" width="24.140625" customWidth="1"/>
    <col min="9482" max="9482" width="0" hidden="1" customWidth="1"/>
    <col min="9483" max="9483" width="27.5703125" customWidth="1"/>
    <col min="9484" max="9484" width="0" hidden="1" customWidth="1"/>
    <col min="9485" max="9485" width="20" customWidth="1"/>
    <col min="9489" max="9489" width="11.7109375" bestFit="1" customWidth="1"/>
    <col min="9729" max="9729" width="1.85546875" customWidth="1"/>
    <col min="9730" max="9730" width="12.42578125" bestFit="1" customWidth="1"/>
    <col min="9732" max="9732" width="21.7109375" customWidth="1"/>
    <col min="9733" max="9733" width="11.7109375" bestFit="1" customWidth="1"/>
    <col min="9735" max="9735" width="5.42578125" customWidth="1"/>
    <col min="9736" max="9736" width="0" hidden="1" customWidth="1"/>
    <col min="9737" max="9737" width="24.140625" customWidth="1"/>
    <col min="9738" max="9738" width="0" hidden="1" customWidth="1"/>
    <col min="9739" max="9739" width="27.5703125" customWidth="1"/>
    <col min="9740" max="9740" width="0" hidden="1" customWidth="1"/>
    <col min="9741" max="9741" width="20" customWidth="1"/>
    <col min="9745" max="9745" width="11.7109375" bestFit="1" customWidth="1"/>
    <col min="9985" max="9985" width="1.85546875" customWidth="1"/>
    <col min="9986" max="9986" width="12.42578125" bestFit="1" customWidth="1"/>
    <col min="9988" max="9988" width="21.7109375" customWidth="1"/>
    <col min="9989" max="9989" width="11.7109375" bestFit="1" customWidth="1"/>
    <col min="9991" max="9991" width="5.42578125" customWidth="1"/>
    <col min="9992" max="9992" width="0" hidden="1" customWidth="1"/>
    <col min="9993" max="9993" width="24.140625" customWidth="1"/>
    <col min="9994" max="9994" width="0" hidden="1" customWidth="1"/>
    <col min="9995" max="9995" width="27.5703125" customWidth="1"/>
    <col min="9996" max="9996" width="0" hidden="1" customWidth="1"/>
    <col min="9997" max="9997" width="20" customWidth="1"/>
    <col min="10001" max="10001" width="11.7109375" bestFit="1" customWidth="1"/>
    <col min="10241" max="10241" width="1.85546875" customWidth="1"/>
    <col min="10242" max="10242" width="12.42578125" bestFit="1" customWidth="1"/>
    <col min="10244" max="10244" width="21.7109375" customWidth="1"/>
    <col min="10245" max="10245" width="11.7109375" bestFit="1" customWidth="1"/>
    <col min="10247" max="10247" width="5.42578125" customWidth="1"/>
    <col min="10248" max="10248" width="0" hidden="1" customWidth="1"/>
    <col min="10249" max="10249" width="24.140625" customWidth="1"/>
    <col min="10250" max="10250" width="0" hidden="1" customWidth="1"/>
    <col min="10251" max="10251" width="27.5703125" customWidth="1"/>
    <col min="10252" max="10252" width="0" hidden="1" customWidth="1"/>
    <col min="10253" max="10253" width="20" customWidth="1"/>
    <col min="10257" max="10257" width="11.7109375" bestFit="1" customWidth="1"/>
    <col min="10497" max="10497" width="1.85546875" customWidth="1"/>
    <col min="10498" max="10498" width="12.42578125" bestFit="1" customWidth="1"/>
    <col min="10500" max="10500" width="21.7109375" customWidth="1"/>
    <col min="10501" max="10501" width="11.7109375" bestFit="1" customWidth="1"/>
    <col min="10503" max="10503" width="5.42578125" customWidth="1"/>
    <col min="10504" max="10504" width="0" hidden="1" customWidth="1"/>
    <col min="10505" max="10505" width="24.140625" customWidth="1"/>
    <col min="10506" max="10506" width="0" hidden="1" customWidth="1"/>
    <col min="10507" max="10507" width="27.5703125" customWidth="1"/>
    <col min="10508" max="10508" width="0" hidden="1" customWidth="1"/>
    <col min="10509" max="10509" width="20" customWidth="1"/>
    <col min="10513" max="10513" width="11.7109375" bestFit="1" customWidth="1"/>
    <col min="10753" max="10753" width="1.85546875" customWidth="1"/>
    <col min="10754" max="10754" width="12.42578125" bestFit="1" customWidth="1"/>
    <col min="10756" max="10756" width="21.7109375" customWidth="1"/>
    <col min="10757" max="10757" width="11.7109375" bestFit="1" customWidth="1"/>
    <col min="10759" max="10759" width="5.42578125" customWidth="1"/>
    <col min="10760" max="10760" width="0" hidden="1" customWidth="1"/>
    <col min="10761" max="10761" width="24.140625" customWidth="1"/>
    <col min="10762" max="10762" width="0" hidden="1" customWidth="1"/>
    <col min="10763" max="10763" width="27.5703125" customWidth="1"/>
    <col min="10764" max="10764" width="0" hidden="1" customWidth="1"/>
    <col min="10765" max="10765" width="20" customWidth="1"/>
    <col min="10769" max="10769" width="11.7109375" bestFit="1" customWidth="1"/>
    <col min="11009" max="11009" width="1.85546875" customWidth="1"/>
    <col min="11010" max="11010" width="12.42578125" bestFit="1" customWidth="1"/>
    <col min="11012" max="11012" width="21.7109375" customWidth="1"/>
    <col min="11013" max="11013" width="11.7109375" bestFit="1" customWidth="1"/>
    <col min="11015" max="11015" width="5.42578125" customWidth="1"/>
    <col min="11016" max="11016" width="0" hidden="1" customWidth="1"/>
    <col min="11017" max="11017" width="24.140625" customWidth="1"/>
    <col min="11018" max="11018" width="0" hidden="1" customWidth="1"/>
    <col min="11019" max="11019" width="27.5703125" customWidth="1"/>
    <col min="11020" max="11020" width="0" hidden="1" customWidth="1"/>
    <col min="11021" max="11021" width="20" customWidth="1"/>
    <col min="11025" max="11025" width="11.7109375" bestFit="1" customWidth="1"/>
    <col min="11265" max="11265" width="1.85546875" customWidth="1"/>
    <col min="11266" max="11266" width="12.42578125" bestFit="1" customWidth="1"/>
    <col min="11268" max="11268" width="21.7109375" customWidth="1"/>
    <col min="11269" max="11269" width="11.7109375" bestFit="1" customWidth="1"/>
    <col min="11271" max="11271" width="5.42578125" customWidth="1"/>
    <col min="11272" max="11272" width="0" hidden="1" customWidth="1"/>
    <col min="11273" max="11273" width="24.140625" customWidth="1"/>
    <col min="11274" max="11274" width="0" hidden="1" customWidth="1"/>
    <col min="11275" max="11275" width="27.5703125" customWidth="1"/>
    <col min="11276" max="11276" width="0" hidden="1" customWidth="1"/>
    <col min="11277" max="11277" width="20" customWidth="1"/>
    <col min="11281" max="11281" width="11.7109375" bestFit="1" customWidth="1"/>
    <col min="11521" max="11521" width="1.85546875" customWidth="1"/>
    <col min="11522" max="11522" width="12.42578125" bestFit="1" customWidth="1"/>
    <col min="11524" max="11524" width="21.7109375" customWidth="1"/>
    <col min="11525" max="11525" width="11.7109375" bestFit="1" customWidth="1"/>
    <col min="11527" max="11527" width="5.42578125" customWidth="1"/>
    <col min="11528" max="11528" width="0" hidden="1" customWidth="1"/>
    <col min="11529" max="11529" width="24.140625" customWidth="1"/>
    <col min="11530" max="11530" width="0" hidden="1" customWidth="1"/>
    <col min="11531" max="11531" width="27.5703125" customWidth="1"/>
    <col min="11532" max="11532" width="0" hidden="1" customWidth="1"/>
    <col min="11533" max="11533" width="20" customWidth="1"/>
    <col min="11537" max="11537" width="11.7109375" bestFit="1" customWidth="1"/>
    <col min="11777" max="11777" width="1.85546875" customWidth="1"/>
    <col min="11778" max="11778" width="12.42578125" bestFit="1" customWidth="1"/>
    <col min="11780" max="11780" width="21.7109375" customWidth="1"/>
    <col min="11781" max="11781" width="11.7109375" bestFit="1" customWidth="1"/>
    <col min="11783" max="11783" width="5.42578125" customWidth="1"/>
    <col min="11784" max="11784" width="0" hidden="1" customWidth="1"/>
    <col min="11785" max="11785" width="24.140625" customWidth="1"/>
    <col min="11786" max="11786" width="0" hidden="1" customWidth="1"/>
    <col min="11787" max="11787" width="27.5703125" customWidth="1"/>
    <col min="11788" max="11788" width="0" hidden="1" customWidth="1"/>
    <col min="11789" max="11789" width="20" customWidth="1"/>
    <col min="11793" max="11793" width="11.7109375" bestFit="1" customWidth="1"/>
    <col min="12033" max="12033" width="1.85546875" customWidth="1"/>
    <col min="12034" max="12034" width="12.42578125" bestFit="1" customWidth="1"/>
    <col min="12036" max="12036" width="21.7109375" customWidth="1"/>
    <col min="12037" max="12037" width="11.7109375" bestFit="1" customWidth="1"/>
    <col min="12039" max="12039" width="5.42578125" customWidth="1"/>
    <col min="12040" max="12040" width="0" hidden="1" customWidth="1"/>
    <col min="12041" max="12041" width="24.140625" customWidth="1"/>
    <col min="12042" max="12042" width="0" hidden="1" customWidth="1"/>
    <col min="12043" max="12043" width="27.5703125" customWidth="1"/>
    <col min="12044" max="12044" width="0" hidden="1" customWidth="1"/>
    <col min="12045" max="12045" width="20" customWidth="1"/>
    <col min="12049" max="12049" width="11.7109375" bestFit="1" customWidth="1"/>
    <col min="12289" max="12289" width="1.85546875" customWidth="1"/>
    <col min="12290" max="12290" width="12.42578125" bestFit="1" customWidth="1"/>
    <col min="12292" max="12292" width="21.7109375" customWidth="1"/>
    <col min="12293" max="12293" width="11.7109375" bestFit="1" customWidth="1"/>
    <col min="12295" max="12295" width="5.42578125" customWidth="1"/>
    <col min="12296" max="12296" width="0" hidden="1" customWidth="1"/>
    <col min="12297" max="12297" width="24.140625" customWidth="1"/>
    <col min="12298" max="12298" width="0" hidden="1" customWidth="1"/>
    <col min="12299" max="12299" width="27.5703125" customWidth="1"/>
    <col min="12300" max="12300" width="0" hidden="1" customWidth="1"/>
    <col min="12301" max="12301" width="20" customWidth="1"/>
    <col min="12305" max="12305" width="11.7109375" bestFit="1" customWidth="1"/>
    <col min="12545" max="12545" width="1.85546875" customWidth="1"/>
    <col min="12546" max="12546" width="12.42578125" bestFit="1" customWidth="1"/>
    <col min="12548" max="12548" width="21.7109375" customWidth="1"/>
    <col min="12549" max="12549" width="11.7109375" bestFit="1" customWidth="1"/>
    <col min="12551" max="12551" width="5.42578125" customWidth="1"/>
    <col min="12552" max="12552" width="0" hidden="1" customWidth="1"/>
    <col min="12553" max="12553" width="24.140625" customWidth="1"/>
    <col min="12554" max="12554" width="0" hidden="1" customWidth="1"/>
    <col min="12555" max="12555" width="27.5703125" customWidth="1"/>
    <col min="12556" max="12556" width="0" hidden="1" customWidth="1"/>
    <col min="12557" max="12557" width="20" customWidth="1"/>
    <col min="12561" max="12561" width="11.7109375" bestFit="1" customWidth="1"/>
    <col min="12801" max="12801" width="1.85546875" customWidth="1"/>
    <col min="12802" max="12802" width="12.42578125" bestFit="1" customWidth="1"/>
    <col min="12804" max="12804" width="21.7109375" customWidth="1"/>
    <col min="12805" max="12805" width="11.7109375" bestFit="1" customWidth="1"/>
    <col min="12807" max="12807" width="5.42578125" customWidth="1"/>
    <col min="12808" max="12808" width="0" hidden="1" customWidth="1"/>
    <col min="12809" max="12809" width="24.140625" customWidth="1"/>
    <col min="12810" max="12810" width="0" hidden="1" customWidth="1"/>
    <col min="12811" max="12811" width="27.5703125" customWidth="1"/>
    <col min="12812" max="12812" width="0" hidden="1" customWidth="1"/>
    <col min="12813" max="12813" width="20" customWidth="1"/>
    <col min="12817" max="12817" width="11.7109375" bestFit="1" customWidth="1"/>
    <col min="13057" max="13057" width="1.85546875" customWidth="1"/>
    <col min="13058" max="13058" width="12.42578125" bestFit="1" customWidth="1"/>
    <col min="13060" max="13060" width="21.7109375" customWidth="1"/>
    <col min="13061" max="13061" width="11.7109375" bestFit="1" customWidth="1"/>
    <col min="13063" max="13063" width="5.42578125" customWidth="1"/>
    <col min="13064" max="13064" width="0" hidden="1" customWidth="1"/>
    <col min="13065" max="13065" width="24.140625" customWidth="1"/>
    <col min="13066" max="13066" width="0" hidden="1" customWidth="1"/>
    <col min="13067" max="13067" width="27.5703125" customWidth="1"/>
    <col min="13068" max="13068" width="0" hidden="1" customWidth="1"/>
    <col min="13069" max="13069" width="20" customWidth="1"/>
    <col min="13073" max="13073" width="11.7109375" bestFit="1" customWidth="1"/>
    <col min="13313" max="13313" width="1.85546875" customWidth="1"/>
    <col min="13314" max="13314" width="12.42578125" bestFit="1" customWidth="1"/>
    <col min="13316" max="13316" width="21.7109375" customWidth="1"/>
    <col min="13317" max="13317" width="11.7109375" bestFit="1" customWidth="1"/>
    <col min="13319" max="13319" width="5.42578125" customWidth="1"/>
    <col min="13320" max="13320" width="0" hidden="1" customWidth="1"/>
    <col min="13321" max="13321" width="24.140625" customWidth="1"/>
    <col min="13322" max="13322" width="0" hidden="1" customWidth="1"/>
    <col min="13323" max="13323" width="27.5703125" customWidth="1"/>
    <col min="13324" max="13324" width="0" hidden="1" customWidth="1"/>
    <col min="13325" max="13325" width="20" customWidth="1"/>
    <col min="13329" max="13329" width="11.7109375" bestFit="1" customWidth="1"/>
    <col min="13569" max="13569" width="1.85546875" customWidth="1"/>
    <col min="13570" max="13570" width="12.42578125" bestFit="1" customWidth="1"/>
    <col min="13572" max="13572" width="21.7109375" customWidth="1"/>
    <col min="13573" max="13573" width="11.7109375" bestFit="1" customWidth="1"/>
    <col min="13575" max="13575" width="5.42578125" customWidth="1"/>
    <col min="13576" max="13576" width="0" hidden="1" customWidth="1"/>
    <col min="13577" max="13577" width="24.140625" customWidth="1"/>
    <col min="13578" max="13578" width="0" hidden="1" customWidth="1"/>
    <col min="13579" max="13579" width="27.5703125" customWidth="1"/>
    <col min="13580" max="13580" width="0" hidden="1" customWidth="1"/>
    <col min="13581" max="13581" width="20" customWidth="1"/>
    <col min="13585" max="13585" width="11.7109375" bestFit="1" customWidth="1"/>
    <col min="13825" max="13825" width="1.85546875" customWidth="1"/>
    <col min="13826" max="13826" width="12.42578125" bestFit="1" customWidth="1"/>
    <col min="13828" max="13828" width="21.7109375" customWidth="1"/>
    <col min="13829" max="13829" width="11.7109375" bestFit="1" customWidth="1"/>
    <col min="13831" max="13831" width="5.42578125" customWidth="1"/>
    <col min="13832" max="13832" width="0" hidden="1" customWidth="1"/>
    <col min="13833" max="13833" width="24.140625" customWidth="1"/>
    <col min="13834" max="13834" width="0" hidden="1" customWidth="1"/>
    <col min="13835" max="13835" width="27.5703125" customWidth="1"/>
    <col min="13836" max="13836" width="0" hidden="1" customWidth="1"/>
    <col min="13837" max="13837" width="20" customWidth="1"/>
    <col min="13841" max="13841" width="11.7109375" bestFit="1" customWidth="1"/>
    <col min="14081" max="14081" width="1.85546875" customWidth="1"/>
    <col min="14082" max="14082" width="12.42578125" bestFit="1" customWidth="1"/>
    <col min="14084" max="14084" width="21.7109375" customWidth="1"/>
    <col min="14085" max="14085" width="11.7109375" bestFit="1" customWidth="1"/>
    <col min="14087" max="14087" width="5.42578125" customWidth="1"/>
    <col min="14088" max="14088" width="0" hidden="1" customWidth="1"/>
    <col min="14089" max="14089" width="24.140625" customWidth="1"/>
    <col min="14090" max="14090" width="0" hidden="1" customWidth="1"/>
    <col min="14091" max="14091" width="27.5703125" customWidth="1"/>
    <col min="14092" max="14092" width="0" hidden="1" customWidth="1"/>
    <col min="14093" max="14093" width="20" customWidth="1"/>
    <col min="14097" max="14097" width="11.7109375" bestFit="1" customWidth="1"/>
    <col min="14337" max="14337" width="1.85546875" customWidth="1"/>
    <col min="14338" max="14338" width="12.42578125" bestFit="1" customWidth="1"/>
    <col min="14340" max="14340" width="21.7109375" customWidth="1"/>
    <col min="14341" max="14341" width="11.7109375" bestFit="1" customWidth="1"/>
    <col min="14343" max="14343" width="5.42578125" customWidth="1"/>
    <col min="14344" max="14344" width="0" hidden="1" customWidth="1"/>
    <col min="14345" max="14345" width="24.140625" customWidth="1"/>
    <col min="14346" max="14346" width="0" hidden="1" customWidth="1"/>
    <col min="14347" max="14347" width="27.5703125" customWidth="1"/>
    <col min="14348" max="14348" width="0" hidden="1" customWidth="1"/>
    <col min="14349" max="14349" width="20" customWidth="1"/>
    <col min="14353" max="14353" width="11.7109375" bestFit="1" customWidth="1"/>
    <col min="14593" max="14593" width="1.85546875" customWidth="1"/>
    <col min="14594" max="14594" width="12.42578125" bestFit="1" customWidth="1"/>
    <col min="14596" max="14596" width="21.7109375" customWidth="1"/>
    <col min="14597" max="14597" width="11.7109375" bestFit="1" customWidth="1"/>
    <col min="14599" max="14599" width="5.42578125" customWidth="1"/>
    <col min="14600" max="14600" width="0" hidden="1" customWidth="1"/>
    <col min="14601" max="14601" width="24.140625" customWidth="1"/>
    <col min="14602" max="14602" width="0" hidden="1" customWidth="1"/>
    <col min="14603" max="14603" width="27.5703125" customWidth="1"/>
    <col min="14604" max="14604" width="0" hidden="1" customWidth="1"/>
    <col min="14605" max="14605" width="20" customWidth="1"/>
    <col min="14609" max="14609" width="11.7109375" bestFit="1" customWidth="1"/>
    <col min="14849" max="14849" width="1.85546875" customWidth="1"/>
    <col min="14850" max="14850" width="12.42578125" bestFit="1" customWidth="1"/>
    <col min="14852" max="14852" width="21.7109375" customWidth="1"/>
    <col min="14853" max="14853" width="11.7109375" bestFit="1" customWidth="1"/>
    <col min="14855" max="14855" width="5.42578125" customWidth="1"/>
    <col min="14856" max="14856" width="0" hidden="1" customWidth="1"/>
    <col min="14857" max="14857" width="24.140625" customWidth="1"/>
    <col min="14858" max="14858" width="0" hidden="1" customWidth="1"/>
    <col min="14859" max="14859" width="27.5703125" customWidth="1"/>
    <col min="14860" max="14860" width="0" hidden="1" customWidth="1"/>
    <col min="14861" max="14861" width="20" customWidth="1"/>
    <col min="14865" max="14865" width="11.7109375" bestFit="1" customWidth="1"/>
    <col min="15105" max="15105" width="1.85546875" customWidth="1"/>
    <col min="15106" max="15106" width="12.42578125" bestFit="1" customWidth="1"/>
    <col min="15108" max="15108" width="21.7109375" customWidth="1"/>
    <col min="15109" max="15109" width="11.7109375" bestFit="1" customWidth="1"/>
    <col min="15111" max="15111" width="5.42578125" customWidth="1"/>
    <col min="15112" max="15112" width="0" hidden="1" customWidth="1"/>
    <col min="15113" max="15113" width="24.140625" customWidth="1"/>
    <col min="15114" max="15114" width="0" hidden="1" customWidth="1"/>
    <col min="15115" max="15115" width="27.5703125" customWidth="1"/>
    <col min="15116" max="15116" width="0" hidden="1" customWidth="1"/>
    <col min="15117" max="15117" width="20" customWidth="1"/>
    <col min="15121" max="15121" width="11.7109375" bestFit="1" customWidth="1"/>
    <col min="15361" max="15361" width="1.85546875" customWidth="1"/>
    <col min="15362" max="15362" width="12.42578125" bestFit="1" customWidth="1"/>
    <col min="15364" max="15364" width="21.7109375" customWidth="1"/>
    <col min="15365" max="15365" width="11.7109375" bestFit="1" customWidth="1"/>
    <col min="15367" max="15367" width="5.42578125" customWidth="1"/>
    <col min="15368" max="15368" width="0" hidden="1" customWidth="1"/>
    <col min="15369" max="15369" width="24.140625" customWidth="1"/>
    <col min="15370" max="15370" width="0" hidden="1" customWidth="1"/>
    <col min="15371" max="15371" width="27.5703125" customWidth="1"/>
    <col min="15372" max="15372" width="0" hidden="1" customWidth="1"/>
    <col min="15373" max="15373" width="20" customWidth="1"/>
    <col min="15377" max="15377" width="11.7109375" bestFit="1" customWidth="1"/>
    <col min="15617" max="15617" width="1.85546875" customWidth="1"/>
    <col min="15618" max="15618" width="12.42578125" bestFit="1" customWidth="1"/>
    <col min="15620" max="15620" width="21.7109375" customWidth="1"/>
    <col min="15621" max="15621" width="11.7109375" bestFit="1" customWidth="1"/>
    <col min="15623" max="15623" width="5.42578125" customWidth="1"/>
    <col min="15624" max="15624" width="0" hidden="1" customWidth="1"/>
    <col min="15625" max="15625" width="24.140625" customWidth="1"/>
    <col min="15626" max="15626" width="0" hidden="1" customWidth="1"/>
    <col min="15627" max="15627" width="27.5703125" customWidth="1"/>
    <col min="15628" max="15628" width="0" hidden="1" customWidth="1"/>
    <col min="15629" max="15629" width="20" customWidth="1"/>
    <col min="15633" max="15633" width="11.7109375" bestFit="1" customWidth="1"/>
    <col min="15873" max="15873" width="1.85546875" customWidth="1"/>
    <col min="15874" max="15874" width="12.42578125" bestFit="1" customWidth="1"/>
    <col min="15876" max="15876" width="21.7109375" customWidth="1"/>
    <col min="15877" max="15877" width="11.7109375" bestFit="1" customWidth="1"/>
    <col min="15879" max="15879" width="5.42578125" customWidth="1"/>
    <col min="15880" max="15880" width="0" hidden="1" customWidth="1"/>
    <col min="15881" max="15881" width="24.140625" customWidth="1"/>
    <col min="15882" max="15882" width="0" hidden="1" customWidth="1"/>
    <col min="15883" max="15883" width="27.5703125" customWidth="1"/>
    <col min="15884" max="15884" width="0" hidden="1" customWidth="1"/>
    <col min="15885" max="15885" width="20" customWidth="1"/>
    <col min="15889" max="15889" width="11.7109375" bestFit="1" customWidth="1"/>
    <col min="16129" max="16129" width="1.85546875" customWidth="1"/>
    <col min="16130" max="16130" width="12.42578125" bestFit="1" customWidth="1"/>
    <col min="16132" max="16132" width="21.7109375" customWidth="1"/>
    <col min="16133" max="16133" width="11.7109375" bestFit="1" customWidth="1"/>
    <col min="16135" max="16135" width="5.42578125" customWidth="1"/>
    <col min="16136" max="16136" width="0" hidden="1" customWidth="1"/>
    <col min="16137" max="16137" width="24.140625" customWidth="1"/>
    <col min="16138" max="16138" width="0" hidden="1" customWidth="1"/>
    <col min="16139" max="16139" width="27.5703125" customWidth="1"/>
    <col min="16140" max="16140" width="0" hidden="1" customWidth="1"/>
    <col min="16141" max="16141" width="20" customWidth="1"/>
    <col min="16145" max="16145" width="11.7109375" bestFit="1" customWidth="1"/>
  </cols>
  <sheetData>
    <row r="1" spans="2:17" ht="13.5" thickBot="1" x14ac:dyDescent="0.25">
      <c r="K1" s="652"/>
    </row>
    <row r="2" spans="2:17" x14ac:dyDescent="0.2">
      <c r="B2" s="753" t="s">
        <v>520</v>
      </c>
      <c r="C2" s="754"/>
      <c r="D2" s="755"/>
      <c r="E2" s="654"/>
      <c r="F2" s="654"/>
      <c r="G2" s="654"/>
      <c r="H2" s="654"/>
      <c r="I2" s="655"/>
      <c r="J2" s="654"/>
      <c r="K2" s="656" t="s">
        <v>428</v>
      </c>
    </row>
    <row r="3" spans="2:17" x14ac:dyDescent="0.2">
      <c r="B3" s="657" t="s">
        <v>521</v>
      </c>
      <c r="C3" s="658"/>
      <c r="D3" s="659"/>
      <c r="E3" s="658"/>
      <c r="F3" s="658"/>
      <c r="G3" s="658"/>
      <c r="H3" s="658"/>
      <c r="I3" s="660"/>
      <c r="J3" s="658"/>
      <c r="K3" s="661"/>
    </row>
    <row r="4" spans="2:17" x14ac:dyDescent="0.2">
      <c r="B4" s="662" t="s">
        <v>440</v>
      </c>
      <c r="C4" s="658"/>
      <c r="D4" s="659"/>
      <c r="E4" s="658"/>
      <c r="F4" s="658"/>
      <c r="G4" s="658"/>
      <c r="H4" s="658"/>
      <c r="I4" s="660"/>
      <c r="J4" s="658"/>
      <c r="K4" s="571" t="s">
        <v>524</v>
      </c>
    </row>
    <row r="5" spans="2:17" x14ac:dyDescent="0.2">
      <c r="B5" s="662" t="s">
        <v>525</v>
      </c>
      <c r="C5" s="658"/>
      <c r="D5" s="659"/>
      <c r="E5" s="756" t="s">
        <v>591</v>
      </c>
      <c r="F5" s="757"/>
      <c r="G5" s="757"/>
      <c r="H5" s="757"/>
      <c r="I5" s="758"/>
      <c r="J5" s="658"/>
      <c r="K5" s="571" t="s">
        <v>527</v>
      </c>
    </row>
    <row r="6" spans="2:17" x14ac:dyDescent="0.2">
      <c r="B6" s="663"/>
      <c r="C6" s="664"/>
      <c r="D6" s="665"/>
      <c r="E6" s="756" t="s">
        <v>592</v>
      </c>
      <c r="F6" s="725"/>
      <c r="G6" s="725"/>
      <c r="H6" s="725"/>
      <c r="I6" s="759"/>
      <c r="J6" s="658"/>
      <c r="K6" s="571" t="s">
        <v>528</v>
      </c>
    </row>
    <row r="7" spans="2:17" x14ac:dyDescent="0.2">
      <c r="B7" s="666" t="s">
        <v>443</v>
      </c>
      <c r="C7" s="667"/>
      <c r="D7" s="668"/>
      <c r="E7" s="658"/>
      <c r="F7" s="658"/>
      <c r="G7" s="658"/>
      <c r="H7" s="658"/>
      <c r="I7" s="660"/>
      <c r="J7" s="658"/>
      <c r="K7" s="571" t="s">
        <v>434</v>
      </c>
    </row>
    <row r="8" spans="2:17" x14ac:dyDescent="0.2">
      <c r="B8" s="662"/>
      <c r="C8" s="658"/>
      <c r="D8" s="659"/>
      <c r="E8" s="760" t="s">
        <v>593</v>
      </c>
      <c r="F8" s="757"/>
      <c r="G8" s="757"/>
      <c r="H8" s="757"/>
      <c r="I8" s="758"/>
      <c r="J8" s="658"/>
      <c r="K8" s="571" t="s">
        <v>529</v>
      </c>
    </row>
    <row r="9" spans="2:17" x14ac:dyDescent="0.2">
      <c r="B9" s="669" t="s">
        <v>531</v>
      </c>
      <c r="C9" s="658"/>
      <c r="D9" s="659"/>
      <c r="E9" s="658"/>
      <c r="F9" s="658"/>
      <c r="G9" s="658"/>
      <c r="H9" s="658"/>
      <c r="I9" s="660"/>
      <c r="J9" s="658"/>
      <c r="K9" s="661"/>
    </row>
    <row r="10" spans="2:17" ht="13.5" thickBot="1" x14ac:dyDescent="0.25">
      <c r="B10" s="670"/>
      <c r="C10" s="671"/>
      <c r="D10" s="672"/>
      <c r="E10" s="671"/>
      <c r="F10" s="671"/>
      <c r="G10" s="671"/>
      <c r="H10" s="671"/>
      <c r="I10" s="673"/>
      <c r="J10" s="671"/>
      <c r="K10" s="674" t="s">
        <v>532</v>
      </c>
    </row>
    <row r="11" spans="2:17" ht="13.5" hidden="1" thickBot="1" x14ac:dyDescent="0.25">
      <c r="B11" s="670"/>
      <c r="C11" s="671"/>
      <c r="D11" s="673"/>
      <c r="E11" s="675"/>
      <c r="F11" s="671"/>
      <c r="G11" s="671"/>
      <c r="H11" s="671"/>
      <c r="I11" s="673"/>
      <c r="J11" s="671"/>
      <c r="K11" s="676"/>
    </row>
    <row r="12" spans="2:17" ht="26.25" thickBot="1" x14ac:dyDescent="0.25">
      <c r="B12" s="670"/>
      <c r="C12" s="671"/>
      <c r="D12" s="671"/>
      <c r="E12" s="671"/>
      <c r="F12" s="671"/>
      <c r="G12" s="672"/>
      <c r="I12" s="677" t="s">
        <v>533</v>
      </c>
      <c r="J12" s="678"/>
      <c r="K12" s="677" t="s">
        <v>534</v>
      </c>
    </row>
    <row r="13" spans="2:17" ht="13.5" hidden="1" thickBot="1" x14ac:dyDescent="0.25">
      <c r="I13" s="679"/>
      <c r="J13" s="680"/>
      <c r="K13" s="679"/>
    </row>
    <row r="14" spans="2:17" ht="13.5" hidden="1" thickBot="1" x14ac:dyDescent="0.25">
      <c r="I14" s="681"/>
      <c r="J14" s="682"/>
      <c r="K14" s="681"/>
    </row>
    <row r="15" spans="2:17" s="652" customFormat="1" ht="20.100000000000001" customHeight="1" x14ac:dyDescent="0.2">
      <c r="B15" s="683" t="s">
        <v>594</v>
      </c>
      <c r="C15" s="684"/>
      <c r="D15" s="684"/>
      <c r="E15" s="684"/>
      <c r="F15" s="684"/>
      <c r="G15" s="685"/>
      <c r="H15" s="686"/>
      <c r="I15" s="687">
        <v>314818591.12</v>
      </c>
      <c r="J15" s="688"/>
      <c r="K15" s="687">
        <f>I39</f>
        <v>334658775.87</v>
      </c>
      <c r="M15" s="689"/>
      <c r="Q15" s="689"/>
    </row>
    <row r="16" spans="2:17" s="652" customFormat="1" ht="20.100000000000001" customHeight="1" x14ac:dyDescent="0.2">
      <c r="B16" s="690" t="s">
        <v>595</v>
      </c>
      <c r="C16" s="691"/>
      <c r="D16" s="691"/>
      <c r="E16" s="691"/>
      <c r="F16" s="691"/>
      <c r="G16" s="692"/>
      <c r="H16" s="693"/>
      <c r="I16" s="694">
        <f>SUM(I17:I26)</f>
        <v>114941844.19999999</v>
      </c>
      <c r="J16" s="695"/>
      <c r="K16" s="694">
        <f>SUM(K17:K26)</f>
        <v>106011998.79000001</v>
      </c>
      <c r="M16" s="689"/>
      <c r="Q16" s="689"/>
    </row>
    <row r="17" spans="2:17" ht="20.100000000000001" customHeight="1" x14ac:dyDescent="0.2">
      <c r="B17" s="663" t="s">
        <v>596</v>
      </c>
      <c r="C17" s="664"/>
      <c r="D17" s="664"/>
      <c r="E17" s="664"/>
      <c r="F17" s="664"/>
      <c r="G17" s="665"/>
      <c r="H17" s="658"/>
      <c r="I17" s="696">
        <v>0</v>
      </c>
      <c r="J17" s="680">
        <v>0</v>
      </c>
      <c r="K17" s="696">
        <v>0</v>
      </c>
      <c r="L17">
        <v>0</v>
      </c>
      <c r="M17" s="689"/>
    </row>
    <row r="18" spans="2:17" ht="20.100000000000001" customHeight="1" x14ac:dyDescent="0.2">
      <c r="B18" s="663" t="s">
        <v>597</v>
      </c>
      <c r="C18" s="664"/>
      <c r="D18" s="664"/>
      <c r="E18" s="664"/>
      <c r="F18" s="664"/>
      <c r="G18" s="665"/>
      <c r="H18" s="658"/>
      <c r="I18" s="696">
        <v>94353854.099999994</v>
      </c>
      <c r="J18" s="680"/>
      <c r="K18" s="696">
        <v>95541843.340000004</v>
      </c>
      <c r="M18" s="689"/>
    </row>
    <row r="19" spans="2:17" ht="16.5" customHeight="1" x14ac:dyDescent="0.2">
      <c r="B19" s="746" t="s">
        <v>598</v>
      </c>
      <c r="C19" s="747"/>
      <c r="D19" s="747"/>
      <c r="E19" s="747"/>
      <c r="F19" s="747"/>
      <c r="G19" s="748"/>
      <c r="H19" s="658"/>
      <c r="I19" s="696">
        <v>0</v>
      </c>
      <c r="J19" s="680"/>
      <c r="K19" s="696">
        <v>0</v>
      </c>
      <c r="M19" s="689"/>
    </row>
    <row r="20" spans="2:17" ht="20.100000000000001" customHeight="1" x14ac:dyDescent="0.2">
      <c r="B20" s="663" t="s">
        <v>599</v>
      </c>
      <c r="C20" s="664"/>
      <c r="D20" s="664"/>
      <c r="E20" s="664"/>
      <c r="F20" s="664"/>
      <c r="G20" s="665"/>
      <c r="H20" s="658"/>
      <c r="I20" s="696">
        <v>11526282.880000001</v>
      </c>
      <c r="J20" s="680"/>
      <c r="K20" s="696">
        <v>8597061.4600000009</v>
      </c>
      <c r="M20" s="689"/>
    </row>
    <row r="21" spans="2:17" ht="20.100000000000001" customHeight="1" x14ac:dyDescent="0.2">
      <c r="B21" s="663" t="s">
        <v>600</v>
      </c>
      <c r="C21" s="664"/>
      <c r="D21" s="664"/>
      <c r="E21" s="664"/>
      <c r="F21" s="664"/>
      <c r="G21" s="665"/>
      <c r="H21" s="658"/>
      <c r="I21" s="696">
        <v>0</v>
      </c>
      <c r="J21" s="680">
        <v>0</v>
      </c>
      <c r="K21" s="696">
        <v>0</v>
      </c>
      <c r="L21">
        <v>0</v>
      </c>
      <c r="M21" s="689"/>
    </row>
    <row r="22" spans="2:17" ht="29.25" customHeight="1" x14ac:dyDescent="0.2">
      <c r="B22" s="746" t="s">
        <v>601</v>
      </c>
      <c r="C22" s="747"/>
      <c r="D22" s="747"/>
      <c r="E22" s="747"/>
      <c r="F22" s="747"/>
      <c r="G22" s="748"/>
      <c r="H22" s="658"/>
      <c r="I22" s="696">
        <v>260693.85</v>
      </c>
      <c r="J22" s="680"/>
      <c r="K22" s="696">
        <v>0</v>
      </c>
      <c r="M22" s="689"/>
    </row>
    <row r="23" spans="2:17" ht="20.100000000000001" customHeight="1" x14ac:dyDescent="0.2">
      <c r="B23" s="663" t="s">
        <v>602</v>
      </c>
      <c r="C23" s="664"/>
      <c r="D23" s="664"/>
      <c r="E23" s="664"/>
      <c r="F23" s="664"/>
      <c r="G23" s="665"/>
      <c r="H23" s="658"/>
      <c r="I23" s="696">
        <v>0</v>
      </c>
      <c r="J23" s="680">
        <v>0</v>
      </c>
      <c r="K23" s="696">
        <v>0</v>
      </c>
      <c r="L23">
        <v>0</v>
      </c>
      <c r="M23" s="689"/>
    </row>
    <row r="24" spans="2:17" ht="20.100000000000001" customHeight="1" x14ac:dyDescent="0.2">
      <c r="B24" s="663" t="s">
        <v>603</v>
      </c>
      <c r="C24" s="664"/>
      <c r="D24" s="664"/>
      <c r="E24" s="664"/>
      <c r="F24" s="664"/>
      <c r="G24" s="665"/>
      <c r="H24" s="658"/>
      <c r="I24" s="696">
        <v>2450.36</v>
      </c>
      <c r="J24" s="680">
        <v>0</v>
      </c>
      <c r="K24" s="696">
        <v>3446.88</v>
      </c>
      <c r="L24">
        <v>0</v>
      </c>
      <c r="M24" s="689"/>
    </row>
    <row r="25" spans="2:17" ht="20.100000000000001" customHeight="1" x14ac:dyDescent="0.2">
      <c r="B25" s="663" t="s">
        <v>604</v>
      </c>
      <c r="C25" s="664"/>
      <c r="D25" s="664"/>
      <c r="E25" s="664"/>
      <c r="F25" s="664"/>
      <c r="G25" s="665"/>
      <c r="H25" s="658"/>
      <c r="I25" s="696">
        <v>0</v>
      </c>
      <c r="J25" s="680">
        <v>0</v>
      </c>
      <c r="K25" s="696">
        <v>0</v>
      </c>
      <c r="L25">
        <v>0</v>
      </c>
      <c r="M25" s="689"/>
    </row>
    <row r="26" spans="2:17" ht="20.100000000000001" customHeight="1" x14ac:dyDescent="0.2">
      <c r="B26" s="663" t="s">
        <v>605</v>
      </c>
      <c r="C26" s="664"/>
      <c r="D26" s="664"/>
      <c r="E26" s="664"/>
      <c r="F26" s="664"/>
      <c r="G26" s="665"/>
      <c r="H26" s="658"/>
      <c r="I26" s="696">
        <v>8798563.0099999998</v>
      </c>
      <c r="J26" s="680"/>
      <c r="K26" s="696">
        <v>1869647.11</v>
      </c>
      <c r="M26" s="689"/>
    </row>
    <row r="27" spans="2:17" s="652" customFormat="1" ht="20.100000000000001" customHeight="1" x14ac:dyDescent="0.2">
      <c r="B27" s="690" t="s">
        <v>606</v>
      </c>
      <c r="C27" s="691"/>
      <c r="D27" s="691"/>
      <c r="E27" s="691"/>
      <c r="F27" s="691"/>
      <c r="G27" s="692"/>
      <c r="H27" s="693"/>
      <c r="I27" s="694">
        <f>SUM(I28:I38)</f>
        <v>95101659.450000018</v>
      </c>
      <c r="J27" s="695"/>
      <c r="K27" s="694">
        <f>SUM(K28:K38)</f>
        <v>117980388.94000001</v>
      </c>
      <c r="M27" s="689"/>
      <c r="Q27" s="689"/>
    </row>
    <row r="28" spans="2:17" ht="20.100000000000001" customHeight="1" x14ac:dyDescent="0.2">
      <c r="B28" s="663" t="s">
        <v>607</v>
      </c>
      <c r="C28" s="664"/>
      <c r="D28" s="664"/>
      <c r="E28" s="664"/>
      <c r="F28" s="664"/>
      <c r="G28" s="665"/>
      <c r="H28" s="658"/>
      <c r="I28" s="696">
        <v>50015053.539999999</v>
      </c>
      <c r="J28" s="680"/>
      <c r="K28" s="696">
        <v>68291026.969999999</v>
      </c>
      <c r="M28" s="689"/>
    </row>
    <row r="29" spans="2:17" ht="20.100000000000001" customHeight="1" x14ac:dyDescent="0.2">
      <c r="B29" s="663" t="s">
        <v>608</v>
      </c>
      <c r="C29" s="664"/>
      <c r="D29" s="664"/>
      <c r="E29" s="658"/>
      <c r="F29" s="658"/>
      <c r="G29" s="659"/>
      <c r="H29" s="658"/>
      <c r="I29" s="696">
        <v>1637194.59</v>
      </c>
      <c r="J29" s="680"/>
      <c r="K29" s="696">
        <v>2533827.69</v>
      </c>
      <c r="M29" s="689"/>
    </row>
    <row r="30" spans="2:17" ht="20.100000000000001" hidden="1" customHeight="1" x14ac:dyDescent="0.2">
      <c r="B30" s="662"/>
      <c r="C30" s="658"/>
      <c r="D30" s="658"/>
      <c r="E30" s="664"/>
      <c r="F30" s="664"/>
      <c r="G30" s="665"/>
      <c r="H30" s="658"/>
      <c r="I30" s="696">
        <v>0</v>
      </c>
      <c r="J30" s="680"/>
      <c r="K30" s="696">
        <v>0</v>
      </c>
      <c r="M30" s="689"/>
    </row>
    <row r="31" spans="2:17" ht="20.100000000000001" customHeight="1" x14ac:dyDescent="0.2">
      <c r="B31" s="697" t="s">
        <v>609</v>
      </c>
      <c r="C31" s="698"/>
      <c r="D31" s="698"/>
      <c r="E31" s="698"/>
      <c r="F31" s="698"/>
      <c r="G31" s="699"/>
      <c r="H31" s="658"/>
      <c r="I31" s="696">
        <v>0</v>
      </c>
      <c r="J31" s="680">
        <v>0</v>
      </c>
      <c r="K31" s="696">
        <v>0</v>
      </c>
      <c r="L31">
        <v>0</v>
      </c>
      <c r="M31" s="689"/>
    </row>
    <row r="32" spans="2:17" ht="20.100000000000001" customHeight="1" x14ac:dyDescent="0.2">
      <c r="B32" s="663" t="s">
        <v>610</v>
      </c>
      <c r="C32" s="664"/>
      <c r="D32" s="664"/>
      <c r="E32" s="664"/>
      <c r="F32" s="664"/>
      <c r="G32" s="665"/>
      <c r="H32" s="658"/>
      <c r="I32" s="696">
        <v>34324592.950000003</v>
      </c>
      <c r="J32" s="680"/>
      <c r="K32" s="696">
        <v>33600095.18</v>
      </c>
      <c r="M32" s="689"/>
    </row>
    <row r="33" spans="2:17" ht="20.100000000000001" customHeight="1" x14ac:dyDescent="0.2">
      <c r="B33" s="663" t="s">
        <v>611</v>
      </c>
      <c r="C33" s="664"/>
      <c r="D33" s="664"/>
      <c r="E33" s="664"/>
      <c r="F33" s="664"/>
      <c r="G33" s="665"/>
      <c r="H33" s="658"/>
      <c r="I33" s="696">
        <v>0</v>
      </c>
      <c r="J33" s="680">
        <v>0</v>
      </c>
      <c r="K33" s="696">
        <v>0</v>
      </c>
      <c r="L33">
        <v>0</v>
      </c>
      <c r="M33" s="689"/>
    </row>
    <row r="34" spans="2:17" ht="20.100000000000001" hidden="1" customHeight="1" x14ac:dyDescent="0.2">
      <c r="B34" s="663"/>
      <c r="C34" s="664"/>
      <c r="D34" s="664"/>
      <c r="E34" s="664"/>
      <c r="F34" s="664"/>
      <c r="G34" s="665"/>
      <c r="H34" s="658"/>
      <c r="I34" s="696">
        <v>0</v>
      </c>
      <c r="J34" s="680"/>
      <c r="K34" s="696">
        <v>0</v>
      </c>
      <c r="M34" s="689"/>
    </row>
    <row r="35" spans="2:17" ht="33" customHeight="1" x14ac:dyDescent="0.2">
      <c r="B35" s="746" t="s">
        <v>612</v>
      </c>
      <c r="C35" s="747"/>
      <c r="D35" s="747"/>
      <c r="E35" s="747"/>
      <c r="F35" s="747"/>
      <c r="G35" s="748"/>
      <c r="H35" s="658"/>
      <c r="I35" s="696">
        <v>2759096.92</v>
      </c>
      <c r="J35" s="680"/>
      <c r="K35" s="696">
        <v>9435393.1199999992</v>
      </c>
      <c r="M35" s="689"/>
    </row>
    <row r="36" spans="2:17" ht="20.100000000000001" customHeight="1" x14ac:dyDescent="0.2">
      <c r="B36" s="663" t="s">
        <v>613</v>
      </c>
      <c r="C36" s="664"/>
      <c r="D36" s="664"/>
      <c r="E36" s="664"/>
      <c r="F36" s="664"/>
      <c r="G36" s="665"/>
      <c r="H36" s="658"/>
      <c r="I36" s="696">
        <v>0</v>
      </c>
      <c r="J36" s="680">
        <v>0</v>
      </c>
      <c r="K36" s="696">
        <v>0</v>
      </c>
      <c r="L36">
        <v>0</v>
      </c>
      <c r="M36" s="689"/>
    </row>
    <row r="37" spans="2:17" ht="20.100000000000001" customHeight="1" x14ac:dyDescent="0.2">
      <c r="B37" s="663" t="s">
        <v>614</v>
      </c>
      <c r="C37" s="664"/>
      <c r="D37" s="664"/>
      <c r="E37" s="664"/>
      <c r="F37" s="664"/>
      <c r="G37" s="665"/>
      <c r="H37" s="658"/>
      <c r="I37" s="696">
        <v>0</v>
      </c>
      <c r="J37" s="680">
        <v>0</v>
      </c>
      <c r="K37" s="696">
        <v>0</v>
      </c>
      <c r="L37">
        <v>0</v>
      </c>
      <c r="M37" s="689"/>
    </row>
    <row r="38" spans="2:17" ht="20.100000000000001" customHeight="1" x14ac:dyDescent="0.2">
      <c r="B38" s="663" t="s">
        <v>615</v>
      </c>
      <c r="C38" s="664"/>
      <c r="D38" s="664"/>
      <c r="E38" s="664"/>
      <c r="F38" s="664"/>
      <c r="G38" s="665"/>
      <c r="H38" s="658"/>
      <c r="I38" s="696">
        <v>6365721.4500000002</v>
      </c>
      <c r="J38" s="680"/>
      <c r="K38" s="696">
        <v>4120045.98</v>
      </c>
      <c r="M38" s="689"/>
    </row>
    <row r="39" spans="2:17" s="652" customFormat="1" ht="20.100000000000001" customHeight="1" x14ac:dyDescent="0.2">
      <c r="B39" s="690" t="s">
        <v>616</v>
      </c>
      <c r="C39" s="691"/>
      <c r="D39" s="691"/>
      <c r="E39" s="691"/>
      <c r="F39" s="691"/>
      <c r="G39" s="692"/>
      <c r="H39" s="693"/>
      <c r="I39" s="694">
        <f>I15+I16-I27</f>
        <v>334658775.87</v>
      </c>
      <c r="J39" s="695"/>
      <c r="K39" s="694">
        <f>K15+K16-K27</f>
        <v>322690385.72000003</v>
      </c>
      <c r="M39" s="689"/>
      <c r="Q39" s="689"/>
    </row>
    <row r="40" spans="2:17" s="652" customFormat="1" ht="20.100000000000001" customHeight="1" x14ac:dyDescent="0.2">
      <c r="B40" s="690" t="s">
        <v>617</v>
      </c>
      <c r="C40" s="691"/>
      <c r="D40" s="691"/>
      <c r="E40" s="691"/>
      <c r="F40" s="691"/>
      <c r="G40" s="692"/>
      <c r="H40" s="693"/>
      <c r="I40" s="694">
        <f>I42</f>
        <v>-68291026.969999999</v>
      </c>
      <c r="J40" s="695"/>
      <c r="K40" s="694">
        <f>K42</f>
        <v>-69302800.359999999</v>
      </c>
      <c r="M40" s="689"/>
      <c r="Q40" s="689"/>
    </row>
    <row r="41" spans="2:17" ht="20.100000000000001" customHeight="1" x14ac:dyDescent="0.2">
      <c r="B41" s="663" t="s">
        <v>618</v>
      </c>
      <c r="C41" s="664"/>
      <c r="D41" s="664"/>
      <c r="E41" s="664"/>
      <c r="F41" s="664"/>
      <c r="G41" s="665"/>
      <c r="H41" s="658"/>
      <c r="I41" s="696">
        <v>0</v>
      </c>
      <c r="J41" s="680">
        <v>0</v>
      </c>
      <c r="K41" s="696">
        <v>0</v>
      </c>
      <c r="L41">
        <v>0</v>
      </c>
      <c r="M41" s="689"/>
    </row>
    <row r="42" spans="2:17" ht="20.100000000000001" customHeight="1" x14ac:dyDescent="0.2">
      <c r="B42" s="663" t="s">
        <v>619</v>
      </c>
      <c r="C42" s="664"/>
      <c r="D42" s="664"/>
      <c r="E42" s="664"/>
      <c r="F42" s="664"/>
      <c r="G42" s="665"/>
      <c r="H42" s="658"/>
      <c r="I42" s="696">
        <v>-68291026.969999999</v>
      </c>
      <c r="J42" s="680"/>
      <c r="K42" s="696">
        <v>-69302800.359999999</v>
      </c>
      <c r="M42" s="689"/>
    </row>
    <row r="43" spans="2:17" s="652" customFormat="1" ht="18.75" customHeight="1" thickBot="1" x14ac:dyDescent="0.25">
      <c r="B43" s="749" t="s">
        <v>620</v>
      </c>
      <c r="C43" s="750"/>
      <c r="D43" s="750"/>
      <c r="E43" s="750"/>
      <c r="F43" s="750"/>
      <c r="G43" s="751"/>
      <c r="H43" s="700"/>
      <c r="I43" s="701">
        <v>0</v>
      </c>
      <c r="J43" s="702"/>
      <c r="K43" s="701">
        <v>0</v>
      </c>
      <c r="M43" s="689"/>
      <c r="Q43" s="689"/>
    </row>
    <row r="44" spans="2:17" ht="20.100000000000001" hidden="1" customHeight="1" x14ac:dyDescent="0.2">
      <c r="I44" s="703"/>
      <c r="K44" s="703"/>
      <c r="M44" s="689"/>
    </row>
    <row r="45" spans="2:17" ht="20.100000000000001" hidden="1" customHeight="1" x14ac:dyDescent="0.2">
      <c r="I45" s="703"/>
      <c r="K45" s="703"/>
      <c r="M45" s="689"/>
    </row>
    <row r="46" spans="2:17" s="652" customFormat="1" ht="20.100000000000001" customHeight="1" thickBot="1" x14ac:dyDescent="0.25">
      <c r="B46" s="704" t="s">
        <v>621</v>
      </c>
      <c r="C46" s="705"/>
      <c r="D46" s="705"/>
      <c r="E46" s="705"/>
      <c r="F46" s="705"/>
      <c r="G46" s="705"/>
      <c r="H46" s="705"/>
      <c r="I46" s="706">
        <f>I39+I40-I43</f>
        <v>266367748.90000001</v>
      </c>
      <c r="J46" s="705">
        <v>0</v>
      </c>
      <c r="K46" s="706">
        <f>K39+K40-K43</f>
        <v>253387585.36000001</v>
      </c>
      <c r="L46" s="652">
        <v>0</v>
      </c>
      <c r="M46" s="689"/>
      <c r="Q46" s="689"/>
    </row>
    <row r="47" spans="2:17" s="652" customFormat="1" ht="7.5" customHeight="1" x14ac:dyDescent="0.2">
      <c r="B47" s="693"/>
      <c r="C47" s="693"/>
      <c r="D47" s="693"/>
      <c r="E47" s="693"/>
      <c r="F47" s="693"/>
      <c r="G47" s="693"/>
      <c r="H47" s="693"/>
      <c r="I47" s="707"/>
      <c r="J47" s="693"/>
      <c r="K47" s="708"/>
      <c r="Q47" s="689"/>
    </row>
    <row r="48" spans="2:17" ht="14.25" hidden="1" x14ac:dyDescent="0.2">
      <c r="B48" s="709"/>
      <c r="C48" s="652"/>
      <c r="D48" s="652"/>
      <c r="E48" s="689"/>
      <c r="F48" s="710"/>
    </row>
    <row r="49" spans="2:13" hidden="1" x14ac:dyDescent="0.2">
      <c r="B49" t="s">
        <v>622</v>
      </c>
    </row>
    <row r="50" spans="2:13" hidden="1" x14ac:dyDescent="0.2"/>
    <row r="51" spans="2:13" hidden="1" x14ac:dyDescent="0.2">
      <c r="B51" s="664" t="s">
        <v>623</v>
      </c>
      <c r="C51" s="664"/>
      <c r="D51" s="664"/>
      <c r="E51" s="664"/>
      <c r="F51" s="664"/>
      <c r="G51" s="664"/>
      <c r="H51" s="664"/>
      <c r="I51" s="664"/>
      <c r="J51" s="664"/>
      <c r="K51" s="664"/>
    </row>
    <row r="52" spans="2:13" hidden="1" x14ac:dyDescent="0.2">
      <c r="B52" s="664" t="s">
        <v>82</v>
      </c>
      <c r="C52" s="664"/>
      <c r="D52" s="664"/>
      <c r="E52" s="664"/>
      <c r="F52" s="664"/>
      <c r="G52" s="664"/>
      <c r="H52" s="664"/>
      <c r="I52" s="664"/>
      <c r="J52" s="664"/>
      <c r="K52" s="664"/>
    </row>
    <row r="53" spans="2:13" hidden="1" x14ac:dyDescent="0.2">
      <c r="B53" s="698" t="s">
        <v>411</v>
      </c>
      <c r="C53" s="698"/>
      <c r="D53" s="698"/>
      <c r="E53" s="698"/>
      <c r="F53" s="698"/>
      <c r="G53" s="698"/>
      <c r="H53" s="698"/>
      <c r="I53" s="698"/>
      <c r="J53" s="698"/>
      <c r="K53" s="698"/>
    </row>
    <row r="54" spans="2:13" hidden="1" x14ac:dyDescent="0.2">
      <c r="B54" s="698" t="s">
        <v>412</v>
      </c>
      <c r="C54" s="698"/>
      <c r="D54" s="698"/>
      <c r="E54" s="698"/>
      <c r="F54" s="698"/>
      <c r="G54" s="698"/>
      <c r="H54" s="698"/>
      <c r="I54" s="698"/>
      <c r="J54" s="698"/>
      <c r="K54" s="698"/>
    </row>
    <row r="55" spans="2:13" hidden="1" x14ac:dyDescent="0.2">
      <c r="B55" s="698" t="s">
        <v>413</v>
      </c>
      <c r="C55" s="698"/>
      <c r="D55" s="698"/>
      <c r="E55" s="698"/>
      <c r="F55" s="698"/>
      <c r="G55" s="698"/>
      <c r="H55" s="698"/>
      <c r="I55" s="698"/>
      <c r="J55" s="698"/>
      <c r="K55" s="698"/>
    </row>
    <row r="56" spans="2:13" hidden="1" x14ac:dyDescent="0.2">
      <c r="B56" s="658"/>
      <c r="C56" s="658"/>
      <c r="D56" s="658"/>
      <c r="E56" s="658"/>
      <c r="F56" s="658"/>
      <c r="G56" s="658"/>
      <c r="H56" s="658"/>
      <c r="I56" s="658"/>
      <c r="J56" s="658"/>
      <c r="K56" s="658"/>
    </row>
    <row r="57" spans="2:13" x14ac:dyDescent="0.2">
      <c r="B57" s="658"/>
      <c r="C57" s="658"/>
      <c r="D57" s="658"/>
      <c r="E57" s="658"/>
      <c r="F57" s="658"/>
      <c r="G57" s="658"/>
      <c r="H57" s="658"/>
      <c r="I57" s="658"/>
      <c r="J57" s="658"/>
      <c r="K57" s="658"/>
    </row>
    <row r="58" spans="2:13" ht="15.75" customHeight="1" x14ac:dyDescent="0.2">
      <c r="B58" s="658"/>
      <c r="C58" s="658"/>
      <c r="D58" s="658"/>
      <c r="E58" s="658"/>
      <c r="F58" s="658"/>
      <c r="G58" s="658"/>
      <c r="H58" s="658"/>
      <c r="I58" s="658"/>
      <c r="J58" s="658"/>
      <c r="K58" s="658"/>
    </row>
    <row r="59" spans="2:13" ht="14.25" x14ac:dyDescent="0.2">
      <c r="B59" s="709"/>
    </row>
    <row r="60" spans="2:13" x14ac:dyDescent="0.2">
      <c r="B60" s="658"/>
      <c r="C60" s="752" t="s">
        <v>624</v>
      </c>
      <c r="D60" s="752"/>
      <c r="E60" s="658"/>
      <c r="F60" s="658" t="s">
        <v>625</v>
      </c>
      <c r="G60" s="658"/>
      <c r="H60" s="658"/>
      <c r="I60" s="658"/>
      <c r="J60" s="658"/>
      <c r="K60" s="658" t="s">
        <v>626</v>
      </c>
    </row>
    <row r="61" spans="2:13" x14ac:dyDescent="0.2">
      <c r="B61" s="658"/>
      <c r="C61" s="744" t="s">
        <v>587</v>
      </c>
      <c r="D61" s="725"/>
      <c r="F61" s="553" t="s">
        <v>423</v>
      </c>
      <c r="G61" s="658"/>
      <c r="H61" s="658"/>
      <c r="J61" s="658"/>
      <c r="K61" s="711" t="s">
        <v>588</v>
      </c>
      <c r="L61" s="712"/>
      <c r="M61" s="712"/>
    </row>
    <row r="62" spans="2:13" x14ac:dyDescent="0.2">
      <c r="C62" s="744"/>
      <c r="D62" s="744"/>
      <c r="E62" s="744"/>
      <c r="G62" s="745"/>
      <c r="H62" s="745"/>
      <c r="I62" s="745"/>
    </row>
    <row r="63" spans="2:13" x14ac:dyDescent="0.2">
      <c r="B63" s="743"/>
      <c r="C63" s="743"/>
      <c r="D63" s="743"/>
      <c r="E63" s="725"/>
      <c r="F63" s="725"/>
      <c r="G63" s="725"/>
      <c r="H63" s="725"/>
      <c r="I63" s="725"/>
    </row>
    <row r="64" spans="2:13" x14ac:dyDescent="0.2">
      <c r="B64" s="744"/>
      <c r="C64" s="744"/>
      <c r="D64" s="744"/>
      <c r="E64" s="658"/>
      <c r="F64" s="658"/>
      <c r="G64" s="658"/>
      <c r="H64" s="658"/>
      <c r="I64" s="744"/>
      <c r="J64" s="744"/>
      <c r="K64" s="744"/>
    </row>
    <row r="65" spans="2:11" x14ac:dyDescent="0.2">
      <c r="B65" s="658"/>
      <c r="C65" s="658"/>
      <c r="D65" s="658"/>
      <c r="E65" s="745"/>
      <c r="F65" s="744"/>
      <c r="G65" s="658"/>
      <c r="H65" s="658"/>
      <c r="I65" s="658"/>
      <c r="J65" s="658"/>
      <c r="K65" s="658"/>
    </row>
    <row r="66" spans="2:11" x14ac:dyDescent="0.2">
      <c r="K66" s="713"/>
    </row>
  </sheetData>
  <mergeCells count="18"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92"/>
  <sheetViews>
    <sheetView tabSelected="1" view="pageLayout" topLeftCell="A7" zoomScaleNormal="100" workbookViewId="0">
      <selection activeCell="B17" sqref="B17"/>
    </sheetView>
  </sheetViews>
  <sheetFormatPr defaultRowHeight="12.75" x14ac:dyDescent="0.2"/>
  <cols>
    <col min="1" max="1" width="22.85546875" style="7" customWidth="1"/>
    <col min="2" max="2" width="19.140625" style="7" customWidth="1"/>
    <col min="3" max="3" width="20" style="7" customWidth="1"/>
    <col min="4" max="4" width="18" style="7" customWidth="1"/>
    <col min="5" max="5" width="19.7109375" style="7" customWidth="1"/>
    <col min="6" max="6" width="16.140625" style="7" customWidth="1"/>
    <col min="7" max="7" width="16.42578125" style="7" customWidth="1"/>
    <col min="8" max="8" width="12.140625" style="7" customWidth="1"/>
    <col min="9" max="9" width="16.140625" style="7" customWidth="1"/>
    <col min="10" max="10" width="13.7109375" style="7" customWidth="1"/>
    <col min="11" max="11" width="18.28515625" style="7" customWidth="1"/>
    <col min="12" max="16384" width="9.140625" style="7"/>
  </cols>
  <sheetData>
    <row r="2" spans="1:10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10" s="2" customFormat="1" ht="40.5" customHeight="1" x14ac:dyDescent="0.2">
      <c r="B3" s="5"/>
      <c r="C3" s="5"/>
      <c r="D3" s="6"/>
      <c r="E3" s="6"/>
      <c r="F3" s="769" t="s">
        <v>1</v>
      </c>
      <c r="G3" s="770"/>
      <c r="H3" s="770"/>
      <c r="I3" s="770"/>
      <c r="J3" s="770"/>
    </row>
    <row r="4" spans="1:10" ht="15" customHeight="1" x14ac:dyDescent="0.25">
      <c r="A4" s="771" t="s">
        <v>2</v>
      </c>
      <c r="B4" s="771"/>
      <c r="C4" s="771"/>
      <c r="D4" s="771"/>
      <c r="E4" s="771"/>
      <c r="F4" s="771"/>
      <c r="G4" s="771"/>
      <c r="H4" s="771"/>
      <c r="I4" s="771"/>
    </row>
    <row r="5" spans="1:10" ht="13.5" thickBot="1" x14ac:dyDescent="0.25">
      <c r="A5" s="772"/>
      <c r="B5" s="773"/>
      <c r="C5" s="773"/>
      <c r="D5" s="773"/>
      <c r="E5" s="773"/>
      <c r="F5" s="773"/>
      <c r="G5" s="773"/>
      <c r="H5" s="772"/>
      <c r="I5" s="772"/>
    </row>
    <row r="6" spans="1:10" ht="15" customHeight="1" thickBot="1" x14ac:dyDescent="0.25">
      <c r="A6" s="8"/>
      <c r="B6" s="774" t="s">
        <v>3</v>
      </c>
      <c r="C6" s="775"/>
      <c r="D6" s="775"/>
      <c r="E6" s="775"/>
      <c r="F6" s="775"/>
      <c r="G6" s="776"/>
      <c r="H6" s="9"/>
      <c r="I6" s="9"/>
    </row>
    <row r="7" spans="1:10" x14ac:dyDescent="0.2">
      <c r="A7" s="777" t="s">
        <v>4</v>
      </c>
      <c r="B7" s="779" t="s">
        <v>5</v>
      </c>
      <c r="C7" s="781" t="s">
        <v>6</v>
      </c>
      <c r="D7" s="779" t="s">
        <v>7</v>
      </c>
      <c r="E7" s="783" t="s">
        <v>8</v>
      </c>
      <c r="F7" s="761" t="s">
        <v>9</v>
      </c>
      <c r="G7" s="761" t="s">
        <v>10</v>
      </c>
      <c r="H7" s="761" t="s">
        <v>11</v>
      </c>
      <c r="I7" s="763" t="s">
        <v>12</v>
      </c>
    </row>
    <row r="8" spans="1:10" ht="81.75" customHeight="1" x14ac:dyDescent="0.2">
      <c r="A8" s="778"/>
      <c r="B8" s="780"/>
      <c r="C8" s="782"/>
      <c r="D8" s="780"/>
      <c r="E8" s="784"/>
      <c r="F8" s="762"/>
      <c r="G8" s="762"/>
      <c r="H8" s="762"/>
      <c r="I8" s="764"/>
    </row>
    <row r="9" spans="1:10" s="10" customFormat="1" ht="12.75" customHeight="1" x14ac:dyDescent="0.2">
      <c r="A9" s="765" t="s">
        <v>13</v>
      </c>
      <c r="B9" s="766"/>
      <c r="C9" s="766"/>
      <c r="D9" s="766"/>
      <c r="E9" s="767"/>
      <c r="F9" s="767"/>
      <c r="G9" s="767"/>
      <c r="H9" s="767"/>
      <c r="I9" s="768"/>
    </row>
    <row r="10" spans="1:10" s="10" customFormat="1" x14ac:dyDescent="0.2">
      <c r="A10" s="11" t="s">
        <v>14</v>
      </c>
      <c r="B10" s="12">
        <v>129169706.72</v>
      </c>
      <c r="C10" s="12">
        <v>210947.16</v>
      </c>
      <c r="D10" s="12">
        <v>230220881.24000001</v>
      </c>
      <c r="E10" s="12">
        <v>1351104.07</v>
      </c>
      <c r="F10" s="12">
        <v>59262.62</v>
      </c>
      <c r="G10" s="12">
        <v>4981302.12</v>
      </c>
      <c r="H10" s="12">
        <v>11409687.66</v>
      </c>
      <c r="I10" s="13">
        <f>B10+SUM(D10:H10)</f>
        <v>377191944.43000001</v>
      </c>
    </row>
    <row r="11" spans="1:10" x14ac:dyDescent="0.2">
      <c r="A11" s="14" t="s">
        <v>15</v>
      </c>
      <c r="B11" s="12">
        <f t="shared" ref="B11:I11" si="0">SUM(B12:B14)</f>
        <v>2962516.87</v>
      </c>
      <c r="C11" s="12">
        <f t="shared" si="0"/>
        <v>0</v>
      </c>
      <c r="D11" s="12">
        <f t="shared" si="0"/>
        <v>7698974.2599999998</v>
      </c>
      <c r="E11" s="12">
        <f t="shared" si="0"/>
        <v>23331.48</v>
      </c>
      <c r="F11" s="12">
        <f t="shared" si="0"/>
        <v>0</v>
      </c>
      <c r="G11" s="12">
        <f t="shared" si="0"/>
        <v>401214.7</v>
      </c>
      <c r="H11" s="12">
        <f t="shared" si="0"/>
        <v>-226880.52000000048</v>
      </c>
      <c r="I11" s="13">
        <f t="shared" si="0"/>
        <v>10859156.789999999</v>
      </c>
    </row>
    <row r="12" spans="1:10" x14ac:dyDescent="0.2">
      <c r="A12" s="15" t="s">
        <v>16</v>
      </c>
      <c r="B12" s="16"/>
      <c r="C12" s="16"/>
      <c r="D12" s="16"/>
      <c r="E12" s="16"/>
      <c r="F12" s="16"/>
      <c r="G12" s="17">
        <v>401214.7</v>
      </c>
      <c r="H12" s="17">
        <v>7495425.2199999997</v>
      </c>
      <c r="I12" s="18">
        <f>B12+SUM(D12:H12)</f>
        <v>7896639.9199999999</v>
      </c>
    </row>
    <row r="13" spans="1:10" x14ac:dyDescent="0.2">
      <c r="A13" s="15" t="s">
        <v>17</v>
      </c>
      <c r="B13" s="17">
        <v>2962516.87</v>
      </c>
      <c r="C13" s="17"/>
      <c r="D13" s="17"/>
      <c r="E13" s="17"/>
      <c r="F13" s="16"/>
      <c r="G13" s="17"/>
      <c r="H13" s="16"/>
      <c r="I13" s="18">
        <f>B13+SUM(D13:H13)</f>
        <v>2962516.87</v>
      </c>
    </row>
    <row r="14" spans="1:10" x14ac:dyDescent="0.2">
      <c r="A14" s="15" t="s">
        <v>18</v>
      </c>
      <c r="B14" s="17"/>
      <c r="C14" s="16"/>
      <c r="D14" s="17">
        <v>7698974.2599999998</v>
      </c>
      <c r="E14" s="17">
        <v>23331.48</v>
      </c>
      <c r="F14" s="17"/>
      <c r="G14" s="17"/>
      <c r="H14" s="17">
        <v>-7722305.7400000002</v>
      </c>
      <c r="I14" s="18">
        <f>B14+SUM(D14:H14)</f>
        <v>0</v>
      </c>
    </row>
    <row r="15" spans="1:10" x14ac:dyDescent="0.2">
      <c r="A15" s="14" t="s">
        <v>19</v>
      </c>
      <c r="B15" s="12">
        <f>SUM(B16:B17)</f>
        <v>3945803.37</v>
      </c>
      <c r="C15" s="12">
        <f t="shared" ref="C15:I15" si="1">SUM(C16:C17)</f>
        <v>0</v>
      </c>
      <c r="D15" s="12">
        <f t="shared" si="1"/>
        <v>51034.01</v>
      </c>
      <c r="E15" s="12">
        <f t="shared" si="1"/>
        <v>175021.88</v>
      </c>
      <c r="F15" s="12">
        <f t="shared" si="1"/>
        <v>0</v>
      </c>
      <c r="G15" s="12">
        <f t="shared" si="1"/>
        <v>234483.8</v>
      </c>
      <c r="H15" s="12">
        <f t="shared" si="1"/>
        <v>9435393.1199999992</v>
      </c>
      <c r="I15" s="13">
        <f t="shared" si="1"/>
        <v>13841736.18</v>
      </c>
    </row>
    <row r="16" spans="1:10" x14ac:dyDescent="0.2">
      <c r="A16" s="15" t="s">
        <v>20</v>
      </c>
      <c r="B16" s="16"/>
      <c r="C16" s="16"/>
      <c r="D16" s="16"/>
      <c r="E16" s="17">
        <v>175021.88</v>
      </c>
      <c r="F16" s="17"/>
      <c r="G16" s="17">
        <v>234483.8</v>
      </c>
      <c r="H16" s="16"/>
      <c r="I16" s="18">
        <f>B16+SUM(D16:H16)</f>
        <v>409505.68</v>
      </c>
    </row>
    <row r="17" spans="1:9" x14ac:dyDescent="0.2">
      <c r="A17" s="15" t="s">
        <v>17</v>
      </c>
      <c r="B17" s="17">
        <f>3082146.92+863656.45</f>
        <v>3945803.37</v>
      </c>
      <c r="C17" s="16"/>
      <c r="D17" s="17">
        <v>51034.01</v>
      </c>
      <c r="E17" s="17"/>
      <c r="F17" s="16"/>
      <c r="G17" s="17"/>
      <c r="H17" s="17">
        <v>9435393.1199999992</v>
      </c>
      <c r="I17" s="18">
        <f>B17+SUM(D17:H17)</f>
        <v>13432230.5</v>
      </c>
    </row>
    <row r="18" spans="1:9" x14ac:dyDescent="0.2">
      <c r="A18" s="11" t="s">
        <v>21</v>
      </c>
      <c r="B18" s="12">
        <f t="shared" ref="B18:I18" si="2">B10+B11-B15</f>
        <v>128186420.22</v>
      </c>
      <c r="C18" s="12">
        <f t="shared" si="2"/>
        <v>210947.16</v>
      </c>
      <c r="D18" s="12">
        <f t="shared" si="2"/>
        <v>237868821.49000001</v>
      </c>
      <c r="E18" s="12">
        <f t="shared" si="2"/>
        <v>1199413.67</v>
      </c>
      <c r="F18" s="12">
        <f t="shared" si="2"/>
        <v>59262.62</v>
      </c>
      <c r="G18" s="12">
        <f t="shared" si="2"/>
        <v>5148033.0200000005</v>
      </c>
      <c r="H18" s="12">
        <f t="shared" si="2"/>
        <v>1747414.0200000014</v>
      </c>
      <c r="I18" s="13">
        <f t="shared" si="2"/>
        <v>374209365.04000002</v>
      </c>
    </row>
    <row r="19" spans="1:9" x14ac:dyDescent="0.2">
      <c r="A19" s="765" t="s">
        <v>22</v>
      </c>
      <c r="B19" s="767"/>
      <c r="C19" s="767"/>
      <c r="D19" s="767"/>
      <c r="E19" s="767"/>
      <c r="F19" s="767"/>
      <c r="G19" s="767"/>
      <c r="H19" s="767"/>
      <c r="I19" s="768"/>
    </row>
    <row r="20" spans="1:9" x14ac:dyDescent="0.2">
      <c r="A20" s="11" t="s">
        <v>14</v>
      </c>
      <c r="B20" s="12">
        <v>0</v>
      </c>
      <c r="C20" s="12">
        <v>0</v>
      </c>
      <c r="D20" s="12">
        <v>103759175.34</v>
      </c>
      <c r="E20" s="12">
        <v>1233356.2</v>
      </c>
      <c r="F20" s="12">
        <v>59262.62</v>
      </c>
      <c r="G20" s="12">
        <v>4874989.7</v>
      </c>
      <c r="H20" s="12"/>
      <c r="I20" s="13">
        <f>B20+SUM(D20:H20)</f>
        <v>109926783.86000001</v>
      </c>
    </row>
    <row r="21" spans="1:9" x14ac:dyDescent="0.2">
      <c r="A21" s="14" t="s">
        <v>15</v>
      </c>
      <c r="B21" s="12">
        <f>SUM(B22:B24)</f>
        <v>0</v>
      </c>
      <c r="C21" s="12">
        <f t="shared" ref="C21:I21" si="3">SUM(C22:C24)</f>
        <v>0</v>
      </c>
      <c r="D21" s="12">
        <f t="shared" si="3"/>
        <v>9753466.3599999994</v>
      </c>
      <c r="E21" s="12">
        <f t="shared" si="3"/>
        <v>19501.43</v>
      </c>
      <c r="F21" s="12">
        <f t="shared" si="3"/>
        <v>0</v>
      </c>
      <c r="G21" s="12">
        <f t="shared" si="3"/>
        <v>462662.73</v>
      </c>
      <c r="H21" s="12">
        <f t="shared" si="3"/>
        <v>0</v>
      </c>
      <c r="I21" s="13">
        <f t="shared" si="3"/>
        <v>10235630.519999998</v>
      </c>
    </row>
    <row r="22" spans="1:9" x14ac:dyDescent="0.2">
      <c r="A22" s="15" t="s">
        <v>23</v>
      </c>
      <c r="B22" s="17"/>
      <c r="C22" s="17"/>
      <c r="D22" s="17">
        <v>9753466.3599999994</v>
      </c>
      <c r="E22" s="17">
        <v>19501.43</v>
      </c>
      <c r="F22" s="17"/>
      <c r="G22" s="17">
        <v>61448.03</v>
      </c>
      <c r="H22" s="16"/>
      <c r="I22" s="18">
        <f>B22+SUM(D22:H22)</f>
        <v>9834415.8199999984</v>
      </c>
    </row>
    <row r="23" spans="1:9" x14ac:dyDescent="0.2">
      <c r="A23" s="15" t="s">
        <v>17</v>
      </c>
      <c r="B23" s="16"/>
      <c r="C23" s="16"/>
      <c r="D23" s="17"/>
      <c r="E23" s="17"/>
      <c r="F23" s="16"/>
      <c r="G23" s="17">
        <v>401214.7</v>
      </c>
      <c r="H23" s="16"/>
      <c r="I23" s="18">
        <f>B23+SUM(D23:H23)</f>
        <v>401214.7</v>
      </c>
    </row>
    <row r="24" spans="1:9" x14ac:dyDescent="0.2">
      <c r="A24" s="15" t="s">
        <v>18</v>
      </c>
      <c r="B24" s="16"/>
      <c r="C24" s="16"/>
      <c r="D24" s="16"/>
      <c r="E24" s="16"/>
      <c r="F24" s="16"/>
      <c r="G24" s="16"/>
      <c r="H24" s="16"/>
      <c r="I24" s="18">
        <f>B24+SUM(D24:H24)</f>
        <v>0</v>
      </c>
    </row>
    <row r="25" spans="1:9" x14ac:dyDescent="0.2">
      <c r="A25" s="14" t="s">
        <v>19</v>
      </c>
      <c r="B25" s="12">
        <f>SUM(B26:B27)</f>
        <v>0</v>
      </c>
      <c r="C25" s="12">
        <f t="shared" ref="C25:I25" si="4">SUM(C26:C27)</f>
        <v>0</v>
      </c>
      <c r="D25" s="12">
        <f t="shared" si="4"/>
        <v>51034.01</v>
      </c>
      <c r="E25" s="12">
        <f t="shared" si="4"/>
        <v>175021.88</v>
      </c>
      <c r="F25" s="12">
        <f t="shared" si="4"/>
        <v>0</v>
      </c>
      <c r="G25" s="12">
        <f t="shared" si="4"/>
        <v>234483.8</v>
      </c>
      <c r="H25" s="12">
        <f t="shared" si="4"/>
        <v>0</v>
      </c>
      <c r="I25" s="13">
        <f t="shared" si="4"/>
        <v>460539.69</v>
      </c>
    </row>
    <row r="26" spans="1:9" x14ac:dyDescent="0.2">
      <c r="A26" s="15" t="s">
        <v>20</v>
      </c>
      <c r="B26" s="16"/>
      <c r="C26" s="16"/>
      <c r="D26" s="16"/>
      <c r="E26" s="17">
        <v>175021.88</v>
      </c>
      <c r="F26" s="17"/>
      <c r="G26" s="17">
        <v>234483.8</v>
      </c>
      <c r="H26" s="16"/>
      <c r="I26" s="18">
        <f>B26+SUM(D26:H26)</f>
        <v>409505.68</v>
      </c>
    </row>
    <row r="27" spans="1:9" x14ac:dyDescent="0.2">
      <c r="A27" s="15" t="s">
        <v>17</v>
      </c>
      <c r="B27" s="16"/>
      <c r="C27" s="16"/>
      <c r="D27" s="17">
        <v>51034.01</v>
      </c>
      <c r="E27" s="17"/>
      <c r="F27" s="16"/>
      <c r="G27" s="17"/>
      <c r="H27" s="17"/>
      <c r="I27" s="18">
        <f>B27+SUM(D27:H27)</f>
        <v>51034.01</v>
      </c>
    </row>
    <row r="28" spans="1:9" x14ac:dyDescent="0.2">
      <c r="A28" s="11" t="s">
        <v>21</v>
      </c>
      <c r="B28" s="12">
        <f>B20+B21-B25</f>
        <v>0</v>
      </c>
      <c r="C28" s="12">
        <f t="shared" ref="C28:I28" si="5">C20+C21-C25</f>
        <v>0</v>
      </c>
      <c r="D28" s="12">
        <f t="shared" si="5"/>
        <v>113461607.69</v>
      </c>
      <c r="E28" s="12">
        <f t="shared" si="5"/>
        <v>1077835.75</v>
      </c>
      <c r="F28" s="12">
        <f t="shared" si="5"/>
        <v>59262.62</v>
      </c>
      <c r="G28" s="12">
        <f t="shared" si="5"/>
        <v>5103168.63</v>
      </c>
      <c r="H28" s="12">
        <f t="shared" si="5"/>
        <v>0</v>
      </c>
      <c r="I28" s="13">
        <f t="shared" si="5"/>
        <v>119701874.69000001</v>
      </c>
    </row>
    <row r="29" spans="1:9" x14ac:dyDescent="0.2">
      <c r="A29" s="765" t="s">
        <v>24</v>
      </c>
      <c r="B29" s="767"/>
      <c r="C29" s="767"/>
      <c r="D29" s="767"/>
      <c r="E29" s="767"/>
      <c r="F29" s="767"/>
      <c r="G29" s="767"/>
      <c r="H29" s="767"/>
      <c r="I29" s="768"/>
    </row>
    <row r="30" spans="1:9" x14ac:dyDescent="0.2">
      <c r="A30" s="11" t="s">
        <v>14</v>
      </c>
      <c r="B30" s="12"/>
      <c r="C30" s="12"/>
      <c r="D30" s="12"/>
      <c r="E30" s="12"/>
      <c r="F30" s="12"/>
      <c r="G30" s="12"/>
      <c r="H30" s="12"/>
      <c r="I30" s="13">
        <f>B30+SUM(D30:H30)</f>
        <v>0</v>
      </c>
    </row>
    <row r="31" spans="1:9" x14ac:dyDescent="0.2">
      <c r="A31" s="15" t="s">
        <v>25</v>
      </c>
      <c r="B31" s="17"/>
      <c r="C31" s="17"/>
      <c r="D31" s="17"/>
      <c r="E31" s="17"/>
      <c r="F31" s="17"/>
      <c r="G31" s="17"/>
      <c r="H31" s="16"/>
      <c r="I31" s="18">
        <f>B31+SUM(D31:H31)</f>
        <v>0</v>
      </c>
    </row>
    <row r="32" spans="1:9" x14ac:dyDescent="0.2">
      <c r="A32" s="15" t="s">
        <v>26</v>
      </c>
      <c r="B32" s="19"/>
      <c r="C32" s="19"/>
      <c r="D32" s="19"/>
      <c r="E32" s="19"/>
      <c r="F32" s="19"/>
      <c r="G32" s="19"/>
      <c r="H32" s="20"/>
      <c r="I32" s="18">
        <f>B32+SUM(D32:H32)</f>
        <v>0</v>
      </c>
    </row>
    <row r="33" spans="1:9" x14ac:dyDescent="0.2">
      <c r="A33" s="11" t="s">
        <v>21</v>
      </c>
      <c r="B33" s="21">
        <f>B30+B31-B32</f>
        <v>0</v>
      </c>
      <c r="C33" s="21">
        <f t="shared" ref="C33:I33" si="6">C30+C31-C32</f>
        <v>0</v>
      </c>
      <c r="D33" s="21">
        <f t="shared" si="6"/>
        <v>0</v>
      </c>
      <c r="E33" s="21">
        <f t="shared" si="6"/>
        <v>0</v>
      </c>
      <c r="F33" s="21">
        <f t="shared" si="6"/>
        <v>0</v>
      </c>
      <c r="G33" s="21">
        <f t="shared" si="6"/>
        <v>0</v>
      </c>
      <c r="H33" s="21">
        <f t="shared" si="6"/>
        <v>0</v>
      </c>
      <c r="I33" s="22">
        <f t="shared" si="6"/>
        <v>0</v>
      </c>
    </row>
    <row r="34" spans="1:9" x14ac:dyDescent="0.2">
      <c r="A34" s="765" t="s">
        <v>27</v>
      </c>
      <c r="B34" s="766"/>
      <c r="C34" s="766"/>
      <c r="D34" s="766"/>
      <c r="E34" s="766"/>
      <c r="F34" s="766"/>
      <c r="G34" s="766"/>
      <c r="H34" s="766"/>
      <c r="I34" s="768"/>
    </row>
    <row r="35" spans="1:9" x14ac:dyDescent="0.2">
      <c r="A35" s="23" t="s">
        <v>14</v>
      </c>
      <c r="B35" s="24">
        <f t="shared" ref="B35:I35" si="7">B10-B20-B30</f>
        <v>129169706.72</v>
      </c>
      <c r="C35" s="24">
        <f t="shared" si="7"/>
        <v>210947.16</v>
      </c>
      <c r="D35" s="24">
        <f t="shared" si="7"/>
        <v>126461705.90000001</v>
      </c>
      <c r="E35" s="24">
        <f t="shared" si="7"/>
        <v>117747.87000000011</v>
      </c>
      <c r="F35" s="24">
        <f t="shared" si="7"/>
        <v>0</v>
      </c>
      <c r="G35" s="24">
        <f t="shared" si="7"/>
        <v>106312.41999999993</v>
      </c>
      <c r="H35" s="24">
        <f t="shared" si="7"/>
        <v>11409687.66</v>
      </c>
      <c r="I35" s="25">
        <f t="shared" si="7"/>
        <v>267265160.56999999</v>
      </c>
    </row>
    <row r="36" spans="1:9" ht="13.5" thickBot="1" x14ac:dyDescent="0.25">
      <c r="A36" s="26" t="s">
        <v>21</v>
      </c>
      <c r="B36" s="27">
        <f>B18-B28-B33</f>
        <v>128186420.22</v>
      </c>
      <c r="C36" s="27">
        <f t="shared" ref="C36:I36" si="8">C18-C28-C33</f>
        <v>210947.16</v>
      </c>
      <c r="D36" s="27">
        <f t="shared" si="8"/>
        <v>124407213.80000001</v>
      </c>
      <c r="E36" s="27">
        <f t="shared" si="8"/>
        <v>121577.91999999993</v>
      </c>
      <c r="F36" s="27">
        <f t="shared" si="8"/>
        <v>0</v>
      </c>
      <c r="G36" s="27">
        <f t="shared" si="8"/>
        <v>44864.390000000596</v>
      </c>
      <c r="H36" s="27">
        <f t="shared" si="8"/>
        <v>1747414.0200000014</v>
      </c>
      <c r="I36" s="28">
        <f t="shared" si="8"/>
        <v>254507490.35000002</v>
      </c>
    </row>
    <row r="37" spans="1:9" x14ac:dyDescent="0.2">
      <c r="A37" s="29"/>
      <c r="B37" s="30"/>
      <c r="C37" s="30"/>
      <c r="D37" s="30"/>
      <c r="E37" s="30"/>
      <c r="F37" s="30"/>
      <c r="G37" s="30"/>
      <c r="H37" s="30"/>
      <c r="I37" s="30"/>
    </row>
    <row r="38" spans="1:9" ht="15" x14ac:dyDescent="0.25">
      <c r="A38" s="31" t="s">
        <v>28</v>
      </c>
      <c r="B38" s="32"/>
    </row>
    <row r="39" spans="1:9" ht="13.5" thickBot="1" x14ac:dyDescent="0.25">
      <c r="A39" s="33"/>
      <c r="B39" s="33"/>
    </row>
    <row r="40" spans="1:9" ht="21.75" customHeight="1" x14ac:dyDescent="0.2">
      <c r="A40" s="791" t="s">
        <v>29</v>
      </c>
      <c r="B40" s="792"/>
      <c r="C40" s="797" t="s">
        <v>30</v>
      </c>
    </row>
    <row r="41" spans="1:9" ht="13.5" customHeight="1" x14ac:dyDescent="0.2">
      <c r="A41" s="793"/>
      <c r="B41" s="794"/>
      <c r="C41" s="798"/>
    </row>
    <row r="42" spans="1:9" ht="29.25" customHeight="1" x14ac:dyDescent="0.2">
      <c r="A42" s="795"/>
      <c r="B42" s="796"/>
      <c r="C42" s="799"/>
    </row>
    <row r="43" spans="1:9" x14ac:dyDescent="0.2">
      <c r="A43" s="800" t="s">
        <v>13</v>
      </c>
      <c r="B43" s="801"/>
      <c r="C43" s="802"/>
    </row>
    <row r="44" spans="1:9" x14ac:dyDescent="0.2">
      <c r="A44" s="803" t="s">
        <v>14</v>
      </c>
      <c r="B44" s="804"/>
      <c r="C44" s="34">
        <v>378054.92</v>
      </c>
    </row>
    <row r="45" spans="1:9" x14ac:dyDescent="0.2">
      <c r="A45" s="787" t="s">
        <v>15</v>
      </c>
      <c r="B45" s="788"/>
      <c r="C45" s="35">
        <f>SUM(C46:C47)</f>
        <v>5042.76</v>
      </c>
    </row>
    <row r="46" spans="1:9" x14ac:dyDescent="0.2">
      <c r="A46" s="785" t="s">
        <v>16</v>
      </c>
      <c r="B46" s="786"/>
      <c r="C46" s="36">
        <v>5042.76</v>
      </c>
    </row>
    <row r="47" spans="1:9" x14ac:dyDescent="0.2">
      <c r="A47" s="785" t="s">
        <v>17</v>
      </c>
      <c r="B47" s="786"/>
      <c r="C47" s="36">
        <v>0</v>
      </c>
    </row>
    <row r="48" spans="1:9" x14ac:dyDescent="0.2">
      <c r="A48" s="787" t="s">
        <v>19</v>
      </c>
      <c r="B48" s="788"/>
      <c r="C48" s="35">
        <f>SUM(C49:C50)</f>
        <v>0</v>
      </c>
    </row>
    <row r="49" spans="1:3" x14ac:dyDescent="0.2">
      <c r="A49" s="785" t="s">
        <v>20</v>
      </c>
      <c r="B49" s="786"/>
      <c r="C49" s="36">
        <v>0</v>
      </c>
    </row>
    <row r="50" spans="1:3" x14ac:dyDescent="0.2">
      <c r="A50" s="785" t="s">
        <v>17</v>
      </c>
      <c r="B50" s="786"/>
      <c r="C50" s="36">
        <v>0</v>
      </c>
    </row>
    <row r="51" spans="1:3" x14ac:dyDescent="0.2">
      <c r="A51" s="789" t="s">
        <v>21</v>
      </c>
      <c r="B51" s="790"/>
      <c r="C51" s="35">
        <f>C44+C45-C48</f>
        <v>383097.68</v>
      </c>
    </row>
    <row r="52" spans="1:3" x14ac:dyDescent="0.2">
      <c r="A52" s="800" t="s">
        <v>22</v>
      </c>
      <c r="B52" s="801"/>
      <c r="C52" s="802"/>
    </row>
    <row r="53" spans="1:3" x14ac:dyDescent="0.2">
      <c r="A53" s="803" t="s">
        <v>14</v>
      </c>
      <c r="B53" s="804"/>
      <c r="C53" s="34">
        <v>348380.15999999997</v>
      </c>
    </row>
    <row r="54" spans="1:3" x14ac:dyDescent="0.2">
      <c r="A54" s="787" t="s">
        <v>15</v>
      </c>
      <c r="B54" s="788"/>
      <c r="C54" s="35">
        <f>SUM(C55:C56)</f>
        <v>34717.519999999997</v>
      </c>
    </row>
    <row r="55" spans="1:3" x14ac:dyDescent="0.2">
      <c r="A55" s="785" t="s">
        <v>23</v>
      </c>
      <c r="B55" s="786"/>
      <c r="C55" s="36">
        <v>29674.76</v>
      </c>
    </row>
    <row r="56" spans="1:3" x14ac:dyDescent="0.2">
      <c r="A56" s="785" t="s">
        <v>17</v>
      </c>
      <c r="B56" s="786"/>
      <c r="C56" s="37">
        <v>5042.76</v>
      </c>
    </row>
    <row r="57" spans="1:3" x14ac:dyDescent="0.2">
      <c r="A57" s="787" t="s">
        <v>19</v>
      </c>
      <c r="B57" s="788"/>
      <c r="C57" s="35">
        <f>SUM(C58:C59)</f>
        <v>0</v>
      </c>
    </row>
    <row r="58" spans="1:3" x14ac:dyDescent="0.2">
      <c r="A58" s="785" t="s">
        <v>20</v>
      </c>
      <c r="B58" s="786"/>
      <c r="C58" s="36">
        <v>0</v>
      </c>
    </row>
    <row r="59" spans="1:3" x14ac:dyDescent="0.2">
      <c r="A59" s="805" t="s">
        <v>17</v>
      </c>
      <c r="B59" s="806"/>
      <c r="C59" s="38">
        <v>0</v>
      </c>
    </row>
    <row r="60" spans="1:3" x14ac:dyDescent="0.2">
      <c r="A60" s="807" t="s">
        <v>21</v>
      </c>
      <c r="B60" s="768"/>
      <c r="C60" s="39">
        <f>C53+C54-C57</f>
        <v>383097.68</v>
      </c>
    </row>
    <row r="61" spans="1:3" x14ac:dyDescent="0.2">
      <c r="A61" s="808" t="s">
        <v>24</v>
      </c>
      <c r="B61" s="809"/>
      <c r="C61" s="810"/>
    </row>
    <row r="62" spans="1:3" x14ac:dyDescent="0.2">
      <c r="A62" s="803" t="s">
        <v>14</v>
      </c>
      <c r="B62" s="804"/>
      <c r="C62" s="34">
        <v>0</v>
      </c>
    </row>
    <row r="63" spans="1:3" x14ac:dyDescent="0.2">
      <c r="A63" s="811" t="s">
        <v>25</v>
      </c>
      <c r="B63" s="812"/>
      <c r="C63" s="40">
        <v>0</v>
      </c>
    </row>
    <row r="64" spans="1:3" x14ac:dyDescent="0.2">
      <c r="A64" s="811" t="s">
        <v>26</v>
      </c>
      <c r="B64" s="812"/>
      <c r="C64" s="40">
        <v>0</v>
      </c>
    </row>
    <row r="65" spans="1:5" x14ac:dyDescent="0.2">
      <c r="A65" s="807" t="s">
        <v>21</v>
      </c>
      <c r="B65" s="768"/>
      <c r="C65" s="41">
        <f>C62+C63-C64</f>
        <v>0</v>
      </c>
    </row>
    <row r="66" spans="1:5" x14ac:dyDescent="0.2">
      <c r="A66" s="800" t="s">
        <v>27</v>
      </c>
      <c r="B66" s="801"/>
      <c r="C66" s="802"/>
    </row>
    <row r="67" spans="1:5" x14ac:dyDescent="0.2">
      <c r="A67" s="825" t="s">
        <v>14</v>
      </c>
      <c r="B67" s="804"/>
      <c r="C67" s="34">
        <f>C44-C53-C62</f>
        <v>29674.760000000009</v>
      </c>
    </row>
    <row r="68" spans="1:5" ht="13.5" thickBot="1" x14ac:dyDescent="0.25">
      <c r="A68" s="826" t="s">
        <v>21</v>
      </c>
      <c r="B68" s="827"/>
      <c r="C68" s="42">
        <f>C51-C60-C65</f>
        <v>0</v>
      </c>
    </row>
    <row r="76" spans="1:5" ht="15" x14ac:dyDescent="0.25">
      <c r="A76" s="828" t="s">
        <v>31</v>
      </c>
      <c r="B76" s="829"/>
      <c r="C76" s="829"/>
      <c r="D76" s="829"/>
      <c r="E76" s="829"/>
    </row>
    <row r="77" spans="1:5" ht="13.5" thickBot="1" x14ac:dyDescent="0.25">
      <c r="A77" s="43"/>
      <c r="B77" s="44"/>
      <c r="C77" s="44"/>
      <c r="D77" s="44"/>
      <c r="E77" s="44"/>
    </row>
    <row r="78" spans="1:5" ht="153.75" thickBot="1" x14ac:dyDescent="0.25">
      <c r="A78" s="45" t="s">
        <v>32</v>
      </c>
      <c r="B78" s="46" t="s">
        <v>33</v>
      </c>
      <c r="C78" s="46" t="s">
        <v>34</v>
      </c>
      <c r="D78" s="46" t="s">
        <v>35</v>
      </c>
      <c r="E78" s="47" t="s">
        <v>36</v>
      </c>
    </row>
    <row r="79" spans="1:5" ht="13.5" thickBot="1" x14ac:dyDescent="0.25">
      <c r="A79" s="48" t="s">
        <v>13</v>
      </c>
      <c r="B79" s="49"/>
      <c r="C79" s="49"/>
      <c r="D79" s="49"/>
      <c r="E79" s="50"/>
    </row>
    <row r="80" spans="1:5" ht="25.5" x14ac:dyDescent="0.2">
      <c r="A80" s="51" t="s">
        <v>37</v>
      </c>
      <c r="B80" s="52"/>
      <c r="C80" s="52"/>
      <c r="D80" s="52"/>
      <c r="E80" s="53">
        <f>B80+C80+D80</f>
        <v>0</v>
      </c>
    </row>
    <row r="81" spans="1:5" x14ac:dyDescent="0.2">
      <c r="A81" s="54" t="s">
        <v>25</v>
      </c>
      <c r="B81" s="55">
        <f>SUM(B82:B83)</f>
        <v>0</v>
      </c>
      <c r="C81" s="55">
        <f>SUM(C82:C83)</f>
        <v>0</v>
      </c>
      <c r="D81" s="55">
        <f>SUM(D82:D83)</f>
        <v>0</v>
      </c>
      <c r="E81" s="56">
        <f>SUM(E82:E83)</f>
        <v>0</v>
      </c>
    </row>
    <row r="82" spans="1:5" x14ac:dyDescent="0.2">
      <c r="A82" s="57" t="s">
        <v>38</v>
      </c>
      <c r="B82" s="58"/>
      <c r="C82" s="58"/>
      <c r="D82" s="58"/>
      <c r="E82" s="59">
        <f>B82+C82+D82</f>
        <v>0</v>
      </c>
    </row>
    <row r="83" spans="1:5" x14ac:dyDescent="0.2">
      <c r="A83" s="57" t="s">
        <v>39</v>
      </c>
      <c r="B83" s="58"/>
      <c r="C83" s="58"/>
      <c r="D83" s="58"/>
      <c r="E83" s="59">
        <f>B83+C83+D83</f>
        <v>0</v>
      </c>
    </row>
    <row r="84" spans="1:5" x14ac:dyDescent="0.2">
      <c r="A84" s="54" t="s">
        <v>26</v>
      </c>
      <c r="B84" s="55">
        <f>SUM(B85:B87)</f>
        <v>0</v>
      </c>
      <c r="C84" s="55">
        <f>SUM(C85:C87)</f>
        <v>0</v>
      </c>
      <c r="D84" s="55">
        <f>SUM(D85:D87)</f>
        <v>0</v>
      </c>
      <c r="E84" s="56">
        <f>SUM(E85:E87)</f>
        <v>0</v>
      </c>
    </row>
    <row r="85" spans="1:5" x14ac:dyDescent="0.2">
      <c r="A85" s="57" t="s">
        <v>40</v>
      </c>
      <c r="B85" s="58"/>
      <c r="C85" s="58"/>
      <c r="D85" s="58"/>
      <c r="E85" s="59">
        <f>B85+C85+D85</f>
        <v>0</v>
      </c>
    </row>
    <row r="86" spans="1:5" x14ac:dyDescent="0.2">
      <c r="A86" s="57" t="s">
        <v>41</v>
      </c>
      <c r="B86" s="58"/>
      <c r="C86" s="58"/>
      <c r="D86" s="58"/>
      <c r="E86" s="59">
        <f>B86+C86+D86</f>
        <v>0</v>
      </c>
    </row>
    <row r="87" spans="1:5" x14ac:dyDescent="0.2">
      <c r="A87" s="60" t="s">
        <v>42</v>
      </c>
      <c r="B87" s="58"/>
      <c r="C87" s="58"/>
      <c r="D87" s="58"/>
      <c r="E87" s="59">
        <f>B87+C87+D87</f>
        <v>0</v>
      </c>
    </row>
    <row r="88" spans="1:5" ht="26.25" thickBot="1" x14ac:dyDescent="0.25">
      <c r="A88" s="61" t="s">
        <v>43</v>
      </c>
      <c r="B88" s="62">
        <f>B80+B81-B84</f>
        <v>0</v>
      </c>
      <c r="C88" s="62">
        <f>C80+C81-C84</f>
        <v>0</v>
      </c>
      <c r="D88" s="62">
        <f>D80+D81-D84</f>
        <v>0</v>
      </c>
      <c r="E88" s="63">
        <f>E80+E81-E84</f>
        <v>0</v>
      </c>
    </row>
    <row r="89" spans="1:5" ht="13.5" thickBot="1" x14ac:dyDescent="0.25">
      <c r="A89" s="64" t="s">
        <v>44</v>
      </c>
      <c r="B89" s="65"/>
      <c r="C89" s="65"/>
      <c r="D89" s="65"/>
      <c r="E89" s="66"/>
    </row>
    <row r="90" spans="1:5" x14ac:dyDescent="0.2">
      <c r="A90" s="51" t="s">
        <v>45</v>
      </c>
      <c r="B90" s="52"/>
      <c r="C90" s="52"/>
      <c r="D90" s="52"/>
      <c r="E90" s="53">
        <f>B90+C90+D90</f>
        <v>0</v>
      </c>
    </row>
    <row r="91" spans="1:5" x14ac:dyDescent="0.2">
      <c r="A91" s="54" t="s">
        <v>25</v>
      </c>
      <c r="B91" s="67"/>
      <c r="C91" s="67"/>
      <c r="D91" s="67"/>
      <c r="E91" s="56">
        <f>SUM(B91:D91)</f>
        <v>0</v>
      </c>
    </row>
    <row r="92" spans="1:5" x14ac:dyDescent="0.2">
      <c r="A92" s="54" t="s">
        <v>26</v>
      </c>
      <c r="B92" s="67"/>
      <c r="C92" s="67"/>
      <c r="D92" s="67"/>
      <c r="E92" s="56">
        <f>SUM(B92:D92)</f>
        <v>0</v>
      </c>
    </row>
    <row r="93" spans="1:5" ht="13.5" thickBot="1" x14ac:dyDescent="0.25">
      <c r="A93" s="61" t="s">
        <v>46</v>
      </c>
      <c r="B93" s="62">
        <f>B90+B91-B92</f>
        <v>0</v>
      </c>
      <c r="C93" s="62">
        <f>C90+C91-C92</f>
        <v>0</v>
      </c>
      <c r="D93" s="62">
        <f>D90+D91-D92</f>
        <v>0</v>
      </c>
      <c r="E93" s="63">
        <f>E90+E91-E92</f>
        <v>0</v>
      </c>
    </row>
    <row r="94" spans="1:5" ht="13.5" thickBot="1" x14ac:dyDescent="0.25">
      <c r="A94" s="813" t="s">
        <v>27</v>
      </c>
      <c r="B94" s="814"/>
      <c r="C94" s="814"/>
      <c r="D94" s="814"/>
      <c r="E94" s="815"/>
    </row>
    <row r="95" spans="1:5" x14ac:dyDescent="0.2">
      <c r="A95" s="68" t="s">
        <v>14</v>
      </c>
      <c r="B95" s="69">
        <f>B80-B90</f>
        <v>0</v>
      </c>
      <c r="C95" s="69">
        <f>C80-C90</f>
        <v>0</v>
      </c>
      <c r="D95" s="69">
        <f>D80-D90</f>
        <v>0</v>
      </c>
      <c r="E95" s="69">
        <f>E80-E90</f>
        <v>0</v>
      </c>
    </row>
    <row r="96" spans="1:5" ht="13.5" thickBot="1" x14ac:dyDescent="0.25">
      <c r="A96" s="70" t="s">
        <v>21</v>
      </c>
      <c r="B96" s="71">
        <f>B88-B93</f>
        <v>0</v>
      </c>
      <c r="C96" s="71">
        <f>C88-C93</f>
        <v>0</v>
      </c>
      <c r="D96" s="71">
        <f>D88-D93</f>
        <v>0</v>
      </c>
      <c r="E96" s="71">
        <f>E88-E93</f>
        <v>0</v>
      </c>
    </row>
    <row r="101" spans="1:9" ht="48" customHeight="1" x14ac:dyDescent="0.25">
      <c r="A101" s="771" t="s">
        <v>47</v>
      </c>
      <c r="B101" s="771"/>
      <c r="C101" s="771"/>
      <c r="D101" s="771"/>
    </row>
    <row r="102" spans="1:9" ht="13.5" thickBot="1" x14ac:dyDescent="0.25">
      <c r="A102" s="816"/>
      <c r="B102" s="817"/>
      <c r="C102" s="817"/>
    </row>
    <row r="103" spans="1:9" x14ac:dyDescent="0.2">
      <c r="A103" s="72" t="s">
        <v>48</v>
      </c>
      <c r="B103" s="73" t="s">
        <v>14</v>
      </c>
      <c r="C103" s="73" t="s">
        <v>21</v>
      </c>
      <c r="D103" s="74" t="s">
        <v>49</v>
      </c>
    </row>
    <row r="104" spans="1:9" x14ac:dyDescent="0.2">
      <c r="A104" s="75" t="s">
        <v>50</v>
      </c>
      <c r="B104" s="76"/>
      <c r="C104" s="76"/>
      <c r="D104" s="18"/>
    </row>
    <row r="105" spans="1:9" x14ac:dyDescent="0.2">
      <c r="A105" s="77" t="s">
        <v>51</v>
      </c>
      <c r="B105" s="78"/>
      <c r="C105" s="78"/>
      <c r="D105" s="79"/>
    </row>
    <row r="106" spans="1:9" ht="13.5" thickBot="1" x14ac:dyDescent="0.25">
      <c r="A106" s="80" t="s">
        <v>52</v>
      </c>
      <c r="B106" s="81"/>
      <c r="C106" s="82"/>
      <c r="D106" s="83"/>
    </row>
    <row r="109" spans="1:9" ht="15" x14ac:dyDescent="0.25">
      <c r="A109" s="771" t="s">
        <v>53</v>
      </c>
      <c r="B109" s="818"/>
      <c r="C109" s="818"/>
      <c r="D109" s="819"/>
      <c r="E109" s="819"/>
      <c r="F109" s="819"/>
      <c r="G109" s="819"/>
    </row>
    <row r="110" spans="1:9" ht="13.5" thickBot="1" x14ac:dyDescent="0.25">
      <c r="A110" s="816"/>
      <c r="B110" s="817"/>
      <c r="C110" s="817"/>
    </row>
    <row r="111" spans="1:9" ht="13.5" customHeight="1" x14ac:dyDescent="0.2">
      <c r="A111" s="820"/>
      <c r="B111" s="822" t="s">
        <v>54</v>
      </c>
      <c r="C111" s="823"/>
      <c r="D111" s="823"/>
      <c r="E111" s="823"/>
      <c r="F111" s="824"/>
      <c r="G111" s="822" t="s">
        <v>55</v>
      </c>
      <c r="H111" s="823"/>
      <c r="I111" s="824"/>
    </row>
    <row r="112" spans="1:9" ht="38.25" x14ac:dyDescent="0.2">
      <c r="A112" s="821"/>
      <c r="B112" s="84" t="s">
        <v>56</v>
      </c>
      <c r="C112" s="85" t="s">
        <v>57</v>
      </c>
      <c r="D112" s="85" t="s">
        <v>58</v>
      </c>
      <c r="E112" s="85" t="s">
        <v>59</v>
      </c>
      <c r="F112" s="86" t="s">
        <v>60</v>
      </c>
      <c r="G112" s="87" t="s">
        <v>61</v>
      </c>
      <c r="H112" s="88" t="s">
        <v>62</v>
      </c>
      <c r="I112" s="89" t="s">
        <v>63</v>
      </c>
    </row>
    <row r="113" spans="1:9" x14ac:dyDescent="0.2">
      <c r="A113" s="90" t="s">
        <v>14</v>
      </c>
      <c r="B113" s="91"/>
      <c r="C113" s="92"/>
      <c r="D113" s="92"/>
      <c r="E113" s="93"/>
      <c r="F113" s="94"/>
      <c r="G113" s="95"/>
      <c r="H113" s="92"/>
      <c r="I113" s="96"/>
    </row>
    <row r="114" spans="1:9" ht="38.25" x14ac:dyDescent="0.2">
      <c r="A114" s="97" t="s">
        <v>64</v>
      </c>
      <c r="B114" s="98"/>
      <c r="C114" s="99"/>
      <c r="D114" s="99"/>
      <c r="E114" s="93"/>
      <c r="F114" s="94"/>
      <c r="G114" s="95"/>
      <c r="H114" s="99"/>
      <c r="I114" s="100"/>
    </row>
    <row r="115" spans="1:9" ht="39" thickBot="1" x14ac:dyDescent="0.25">
      <c r="A115" s="101" t="s">
        <v>65</v>
      </c>
      <c r="B115" s="102"/>
      <c r="C115" s="103"/>
      <c r="D115" s="103"/>
      <c r="E115" s="104"/>
      <c r="F115" s="105"/>
      <c r="G115" s="106"/>
      <c r="H115" s="103"/>
      <c r="I115" s="107"/>
    </row>
    <row r="116" spans="1:9" ht="13.5" thickBot="1" x14ac:dyDescent="0.25">
      <c r="A116" s="108" t="s">
        <v>21</v>
      </c>
      <c r="B116" s="109">
        <f t="shared" ref="B116:I116" si="9">B113+B114-B115</f>
        <v>0</v>
      </c>
      <c r="C116" s="110">
        <f t="shared" si="9"/>
        <v>0</v>
      </c>
      <c r="D116" s="110">
        <f t="shared" si="9"/>
        <v>0</v>
      </c>
      <c r="E116" s="111">
        <f t="shared" si="9"/>
        <v>0</v>
      </c>
      <c r="F116" s="112">
        <f t="shared" si="9"/>
        <v>0</v>
      </c>
      <c r="G116" s="113">
        <f t="shared" si="9"/>
        <v>0</v>
      </c>
      <c r="H116" s="111">
        <f t="shared" si="9"/>
        <v>0</v>
      </c>
      <c r="I116" s="112">
        <f t="shared" si="9"/>
        <v>0</v>
      </c>
    </row>
    <row r="119" spans="1:9" ht="15" x14ac:dyDescent="0.25">
      <c r="A119" s="771" t="s">
        <v>66</v>
      </c>
      <c r="B119" s="818"/>
      <c r="C119" s="818"/>
    </row>
    <row r="120" spans="1:9" ht="13.5" thickBot="1" x14ac:dyDescent="0.25">
      <c r="A120" s="816"/>
      <c r="B120" s="817"/>
      <c r="C120" s="817"/>
    </row>
    <row r="121" spans="1:9" x14ac:dyDescent="0.2">
      <c r="A121" s="114" t="s">
        <v>48</v>
      </c>
      <c r="B121" s="73" t="s">
        <v>14</v>
      </c>
      <c r="C121" s="74" t="s">
        <v>21</v>
      </c>
    </row>
    <row r="122" spans="1:9" ht="26.25" thickBot="1" x14ac:dyDescent="0.25">
      <c r="A122" s="115" t="s">
        <v>67</v>
      </c>
      <c r="B122" s="116">
        <v>0</v>
      </c>
      <c r="C122" s="117">
        <v>0</v>
      </c>
    </row>
    <row r="126" spans="1:9" ht="50.25" customHeight="1" x14ac:dyDescent="0.25">
      <c r="A126" s="771" t="s">
        <v>68</v>
      </c>
      <c r="B126" s="818"/>
      <c r="C126" s="818"/>
      <c r="D126" s="819"/>
    </row>
    <row r="127" spans="1:9" ht="13.5" thickBot="1" x14ac:dyDescent="0.25">
      <c r="A127" s="816"/>
      <c r="B127" s="817"/>
      <c r="C127" s="817"/>
    </row>
    <row r="128" spans="1:9" x14ac:dyDescent="0.2">
      <c r="A128" s="838" t="s">
        <v>32</v>
      </c>
      <c r="B128" s="839"/>
      <c r="C128" s="73" t="s">
        <v>14</v>
      </c>
      <c r="D128" s="74" t="s">
        <v>21</v>
      </c>
    </row>
    <row r="129" spans="1:4" ht="66" customHeight="1" x14ac:dyDescent="0.2">
      <c r="A129" s="840" t="s">
        <v>69</v>
      </c>
      <c r="B129" s="841"/>
      <c r="C129" s="76">
        <f>SUM(C131:C135)</f>
        <v>0</v>
      </c>
      <c r="D129" s="118">
        <f>SUM(D131:D135)</f>
        <v>0</v>
      </c>
    </row>
    <row r="130" spans="1:4" x14ac:dyDescent="0.2">
      <c r="A130" s="830" t="s">
        <v>51</v>
      </c>
      <c r="B130" s="831"/>
      <c r="C130" s="119"/>
      <c r="D130" s="120"/>
    </row>
    <row r="131" spans="1:4" x14ac:dyDescent="0.2">
      <c r="A131" s="832" t="s">
        <v>5</v>
      </c>
      <c r="B131" s="833"/>
      <c r="C131" s="121"/>
      <c r="D131" s="122"/>
    </row>
    <row r="132" spans="1:4" x14ac:dyDescent="0.2">
      <c r="A132" s="834" t="s">
        <v>7</v>
      </c>
      <c r="B132" s="835"/>
      <c r="C132" s="17"/>
      <c r="D132" s="18"/>
    </row>
    <row r="133" spans="1:4" x14ac:dyDescent="0.2">
      <c r="A133" s="834" t="s">
        <v>8</v>
      </c>
      <c r="B133" s="835"/>
      <c r="C133" s="17"/>
      <c r="D133" s="18"/>
    </row>
    <row r="134" spans="1:4" x14ac:dyDescent="0.2">
      <c r="A134" s="834" t="s">
        <v>9</v>
      </c>
      <c r="B134" s="835"/>
      <c r="C134" s="17"/>
      <c r="D134" s="18"/>
    </row>
    <row r="135" spans="1:4" ht="13.5" thickBot="1" x14ac:dyDescent="0.25">
      <c r="A135" s="836" t="s">
        <v>10</v>
      </c>
      <c r="B135" s="837"/>
      <c r="C135" s="123"/>
      <c r="D135" s="124"/>
    </row>
    <row r="153" spans="1:9" ht="15" x14ac:dyDescent="0.2">
      <c r="A153" s="861" t="s">
        <v>70</v>
      </c>
      <c r="B153" s="862"/>
      <c r="C153" s="862"/>
      <c r="D153" s="862"/>
      <c r="E153" s="862"/>
      <c r="F153" s="862"/>
      <c r="G153" s="862"/>
      <c r="H153" s="862"/>
      <c r="I153" s="862"/>
    </row>
    <row r="154" spans="1:9" ht="13.5" thickBot="1" x14ac:dyDescent="0.25">
      <c r="B154" s="125"/>
      <c r="C154" s="125"/>
      <c r="D154" s="125"/>
      <c r="E154" s="125" t="s">
        <v>71</v>
      </c>
      <c r="F154" s="126"/>
      <c r="G154" s="126"/>
      <c r="H154" s="126"/>
      <c r="I154" s="126"/>
    </row>
    <row r="155" spans="1:9" ht="109.15" customHeight="1" thickBot="1" x14ac:dyDescent="0.25">
      <c r="A155" s="863"/>
      <c r="B155" s="864"/>
      <c r="C155" s="127" t="s">
        <v>72</v>
      </c>
      <c r="D155" s="128" t="s">
        <v>73</v>
      </c>
      <c r="E155" s="127" t="s">
        <v>74</v>
      </c>
      <c r="F155" s="129" t="s">
        <v>75</v>
      </c>
      <c r="G155" s="127" t="s">
        <v>76</v>
      </c>
      <c r="H155" s="130" t="s">
        <v>77</v>
      </c>
      <c r="I155" s="131" t="s">
        <v>78</v>
      </c>
    </row>
    <row r="156" spans="1:9" x14ac:dyDescent="0.2">
      <c r="A156" s="865" t="s">
        <v>79</v>
      </c>
      <c r="B156" s="866"/>
      <c r="C156" s="132"/>
      <c r="D156" s="133"/>
      <c r="E156" s="134"/>
      <c r="F156" s="133"/>
      <c r="G156" s="134"/>
      <c r="H156" s="134"/>
      <c r="I156" s="135"/>
    </row>
    <row r="157" spans="1:9" x14ac:dyDescent="0.2">
      <c r="A157" s="136"/>
      <c r="B157" s="137" t="s">
        <v>80</v>
      </c>
      <c r="C157" s="138"/>
      <c r="D157" s="139"/>
      <c r="E157" s="140"/>
      <c r="F157" s="139"/>
      <c r="G157" s="140"/>
      <c r="H157" s="140"/>
      <c r="I157" s="141"/>
    </row>
    <row r="158" spans="1:9" x14ac:dyDescent="0.2">
      <c r="A158" s="95" t="s">
        <v>81</v>
      </c>
      <c r="B158" s="142"/>
      <c r="C158" s="143"/>
      <c r="D158" s="144"/>
      <c r="E158" s="145"/>
      <c r="F158" s="144"/>
      <c r="G158" s="145"/>
      <c r="H158" s="145"/>
      <c r="I158" s="94"/>
    </row>
    <row r="159" spans="1:9" x14ac:dyDescent="0.2">
      <c r="A159" s="95" t="s">
        <v>82</v>
      </c>
      <c r="B159" s="142"/>
      <c r="C159" s="143"/>
      <c r="D159" s="144"/>
      <c r="E159" s="145"/>
      <c r="F159" s="144"/>
      <c r="G159" s="145"/>
      <c r="H159" s="145"/>
      <c r="I159" s="94"/>
    </row>
    <row r="160" spans="1:9" ht="13.5" thickBot="1" x14ac:dyDescent="0.25">
      <c r="A160" s="146" t="s">
        <v>83</v>
      </c>
      <c r="B160" s="147"/>
      <c r="C160" s="148"/>
      <c r="D160" s="149"/>
      <c r="E160" s="150"/>
      <c r="F160" s="149"/>
      <c r="G160" s="150"/>
      <c r="H160" s="150"/>
      <c r="I160" s="151"/>
    </row>
    <row r="161" spans="1:9" ht="13.5" thickBot="1" x14ac:dyDescent="0.25">
      <c r="A161" s="152"/>
      <c r="B161" s="153" t="s">
        <v>84</v>
      </c>
      <c r="C161" s="154"/>
      <c r="D161" s="154"/>
      <c r="E161" s="154">
        <f>SUM(E158:E160)</f>
        <v>0</v>
      </c>
      <c r="F161" s="154">
        <f>SUM(F158:F160)</f>
        <v>0</v>
      </c>
      <c r="G161" s="154">
        <f>SUM(G158:G160)</f>
        <v>0</v>
      </c>
      <c r="H161" s="154"/>
      <c r="I161" s="154"/>
    </row>
    <row r="162" spans="1:9" ht="105.6" customHeight="1" thickBot="1" x14ac:dyDescent="0.25">
      <c r="A162" s="863"/>
      <c r="B162" s="867"/>
      <c r="C162" s="127" t="s">
        <v>72</v>
      </c>
      <c r="D162" s="128" t="s">
        <v>73</v>
      </c>
      <c r="E162" s="127" t="s">
        <v>74</v>
      </c>
      <c r="F162" s="129" t="s">
        <v>75</v>
      </c>
      <c r="G162" s="127" t="s">
        <v>76</v>
      </c>
      <c r="H162" s="127" t="s">
        <v>85</v>
      </c>
      <c r="I162" s="127" t="s">
        <v>86</v>
      </c>
    </row>
    <row r="163" spans="1:9" x14ac:dyDescent="0.2">
      <c r="A163" s="865" t="s">
        <v>14</v>
      </c>
      <c r="B163" s="868"/>
      <c r="C163" s="155"/>
      <c r="D163" s="156"/>
      <c r="E163" s="157"/>
      <c r="F163" s="156"/>
      <c r="G163" s="157"/>
      <c r="H163" s="157"/>
      <c r="I163" s="158"/>
    </row>
    <row r="164" spans="1:9" x14ac:dyDescent="0.2">
      <c r="A164" s="159"/>
      <c r="B164" s="160" t="s">
        <v>80</v>
      </c>
      <c r="C164" s="138"/>
      <c r="D164" s="139"/>
      <c r="E164" s="140"/>
      <c r="F164" s="139"/>
      <c r="G164" s="140"/>
      <c r="H164" s="140"/>
      <c r="I164" s="141"/>
    </row>
    <row r="165" spans="1:9" x14ac:dyDescent="0.2">
      <c r="A165" s="95" t="s">
        <v>81</v>
      </c>
      <c r="B165" s="142"/>
      <c r="C165" s="143"/>
      <c r="D165" s="144"/>
      <c r="E165" s="145"/>
      <c r="F165" s="144"/>
      <c r="G165" s="145"/>
      <c r="H165" s="145"/>
      <c r="I165" s="94"/>
    </row>
    <row r="166" spans="1:9" x14ac:dyDescent="0.2">
      <c r="A166" s="95" t="s">
        <v>82</v>
      </c>
      <c r="B166" s="142"/>
      <c r="C166" s="143"/>
      <c r="D166" s="144"/>
      <c r="E166" s="145"/>
      <c r="F166" s="144"/>
      <c r="G166" s="145"/>
      <c r="H166" s="145"/>
      <c r="I166" s="94"/>
    </row>
    <row r="167" spans="1:9" ht="13.5" thickBot="1" x14ac:dyDescent="0.25">
      <c r="A167" s="146" t="s">
        <v>83</v>
      </c>
      <c r="B167" s="147"/>
      <c r="C167" s="148"/>
      <c r="D167" s="149"/>
      <c r="E167" s="150"/>
      <c r="F167" s="149"/>
      <c r="G167" s="150"/>
      <c r="H167" s="150"/>
      <c r="I167" s="151"/>
    </row>
    <row r="168" spans="1:9" ht="13.5" thickBot="1" x14ac:dyDescent="0.25">
      <c r="A168" s="152"/>
      <c r="B168" s="153" t="s">
        <v>84</v>
      </c>
      <c r="C168" s="154"/>
      <c r="D168" s="161"/>
      <c r="E168" s="154">
        <f>SUM(E165:E167)</f>
        <v>0</v>
      </c>
      <c r="F168" s="154">
        <f>SUM(F165:F167)</f>
        <v>0</v>
      </c>
      <c r="G168" s="154">
        <f>SUM(G165:G167)</f>
        <v>0</v>
      </c>
      <c r="H168" s="154"/>
      <c r="I168" s="162"/>
    </row>
    <row r="171" spans="1:9" x14ac:dyDescent="0.2">
      <c r="A171" s="869" t="s">
        <v>87</v>
      </c>
      <c r="B171" s="870"/>
      <c r="C171" s="870"/>
      <c r="D171" s="870"/>
      <c r="E171" s="870"/>
      <c r="F171" s="870"/>
      <c r="G171" s="870"/>
      <c r="H171" s="870"/>
      <c r="I171" s="870"/>
    </row>
    <row r="172" spans="1:9" ht="13.5" thickBot="1" x14ac:dyDescent="0.25">
      <c r="A172" s="163"/>
      <c r="B172" s="163"/>
      <c r="C172" s="163"/>
      <c r="D172" s="163"/>
      <c r="E172" s="163"/>
      <c r="F172" s="163"/>
      <c r="G172" s="163"/>
      <c r="H172" s="163"/>
      <c r="I172" s="163"/>
    </row>
    <row r="173" spans="1:9" ht="13.5" thickBot="1" x14ac:dyDescent="0.25">
      <c r="A173" s="842" t="s">
        <v>88</v>
      </c>
      <c r="B173" s="843"/>
      <c r="C173" s="843"/>
      <c r="D173" s="844"/>
      <c r="E173" s="848" t="s">
        <v>14</v>
      </c>
      <c r="F173" s="850" t="s">
        <v>89</v>
      </c>
      <c r="G173" s="851"/>
      <c r="H173" s="852"/>
      <c r="I173" s="853" t="s">
        <v>21</v>
      </c>
    </row>
    <row r="174" spans="1:9" ht="26.25" thickBot="1" x14ac:dyDescent="0.25">
      <c r="A174" s="845"/>
      <c r="B174" s="846"/>
      <c r="C174" s="846"/>
      <c r="D174" s="847"/>
      <c r="E174" s="849"/>
      <c r="F174" s="164" t="s">
        <v>25</v>
      </c>
      <c r="G174" s="165" t="s">
        <v>90</v>
      </c>
      <c r="H174" s="164" t="s">
        <v>91</v>
      </c>
      <c r="I174" s="854"/>
    </row>
    <row r="175" spans="1:9" x14ac:dyDescent="0.2">
      <c r="A175" s="166">
        <v>1</v>
      </c>
      <c r="B175" s="855" t="s">
        <v>92</v>
      </c>
      <c r="C175" s="856"/>
      <c r="D175" s="857"/>
      <c r="E175" s="167"/>
      <c r="F175" s="168"/>
      <c r="G175" s="168"/>
      <c r="H175" s="168"/>
      <c r="I175" s="169">
        <f>E175+F175-G175-H175</f>
        <v>0</v>
      </c>
    </row>
    <row r="176" spans="1:9" x14ac:dyDescent="0.2">
      <c r="A176" s="170"/>
      <c r="B176" s="858" t="s">
        <v>93</v>
      </c>
      <c r="C176" s="859"/>
      <c r="D176" s="860"/>
      <c r="E176" s="171"/>
      <c r="F176" s="172"/>
      <c r="G176" s="172"/>
      <c r="H176" s="172"/>
      <c r="I176" s="173">
        <f>E176+F176-G176-H176</f>
        <v>0</v>
      </c>
    </row>
    <row r="177" spans="1:9" x14ac:dyDescent="0.2">
      <c r="A177" s="174" t="s">
        <v>94</v>
      </c>
      <c r="B177" s="876" t="s">
        <v>95</v>
      </c>
      <c r="C177" s="877"/>
      <c r="D177" s="878"/>
      <c r="E177" s="175">
        <v>2169383</v>
      </c>
      <c r="F177" s="176">
        <v>577738.07999999996</v>
      </c>
      <c r="G177" s="176">
        <v>1211556.6000000001</v>
      </c>
      <c r="H177" s="176">
        <v>477888.64</v>
      </c>
      <c r="I177" s="177">
        <f>E177+F177-G177-H177</f>
        <v>1057675.8399999999</v>
      </c>
    </row>
    <row r="178" spans="1:9" x14ac:dyDescent="0.2">
      <c r="A178" s="174"/>
      <c r="B178" s="858" t="s">
        <v>96</v>
      </c>
      <c r="C178" s="859"/>
      <c r="D178" s="860"/>
      <c r="E178" s="178"/>
      <c r="F178" s="176"/>
      <c r="G178" s="176"/>
      <c r="H178" s="176"/>
      <c r="I178" s="176">
        <f>E178+F178-G178-H178</f>
        <v>0</v>
      </c>
    </row>
    <row r="179" spans="1:9" ht="13.5" thickBot="1" x14ac:dyDescent="0.25">
      <c r="A179" s="179" t="s">
        <v>97</v>
      </c>
      <c r="B179" s="876" t="s">
        <v>98</v>
      </c>
      <c r="C179" s="877"/>
      <c r="D179" s="878"/>
      <c r="E179" s="175">
        <v>4262701.58</v>
      </c>
      <c r="F179" s="176">
        <v>4746552.24</v>
      </c>
      <c r="G179" s="176">
        <v>6146.87</v>
      </c>
      <c r="H179" s="176">
        <v>4256554.71</v>
      </c>
      <c r="I179" s="172">
        <f>E179+F179-G179-H179</f>
        <v>4746552.2400000012</v>
      </c>
    </row>
    <row r="180" spans="1:9" ht="13.5" thickBot="1" x14ac:dyDescent="0.25">
      <c r="A180" s="879" t="s">
        <v>99</v>
      </c>
      <c r="B180" s="880"/>
      <c r="C180" s="880"/>
      <c r="D180" s="881"/>
      <c r="E180" s="180">
        <f>E175+E177+E179</f>
        <v>6432084.5800000001</v>
      </c>
      <c r="F180" s="180">
        <f>F175+F177+F179</f>
        <v>5324290.32</v>
      </c>
      <c r="G180" s="180">
        <f>G175+G177+G179</f>
        <v>1217703.4700000002</v>
      </c>
      <c r="H180" s="180">
        <f>H175+H177+H179</f>
        <v>4734443.3499999996</v>
      </c>
      <c r="I180" s="181">
        <f>I175+I177+I179</f>
        <v>5804228.080000001</v>
      </c>
    </row>
    <row r="181" spans="1:9" x14ac:dyDescent="0.2">
      <c r="A181" s="33"/>
      <c r="B181" s="33"/>
      <c r="C181" s="33"/>
      <c r="D181" s="33"/>
      <c r="E181" s="33"/>
      <c r="F181" s="33"/>
      <c r="G181" s="33"/>
      <c r="H181" s="33"/>
      <c r="I181" s="33"/>
    </row>
    <row r="182" spans="1:9" x14ac:dyDescent="0.2">
      <c r="A182" s="182" t="s">
        <v>100</v>
      </c>
      <c r="B182" s="33"/>
      <c r="C182" s="33"/>
      <c r="D182" s="33"/>
      <c r="E182" s="33"/>
      <c r="F182" s="33"/>
      <c r="G182" s="33"/>
      <c r="H182" s="33"/>
      <c r="I182" s="33"/>
    </row>
    <row r="183" spans="1:9" x14ac:dyDescent="0.2">
      <c r="A183" s="182" t="s">
        <v>101</v>
      </c>
      <c r="B183" s="33"/>
      <c r="C183" s="33"/>
      <c r="D183" s="33"/>
      <c r="E183" s="33"/>
      <c r="F183" s="33"/>
      <c r="G183" s="33"/>
      <c r="H183" s="33"/>
      <c r="I183" s="33"/>
    </row>
    <row r="185" spans="1:9" ht="15" x14ac:dyDescent="0.2">
      <c r="A185" s="882" t="s">
        <v>102</v>
      </c>
      <c r="B185" s="882"/>
      <c r="C185" s="882"/>
      <c r="D185" s="882"/>
      <c r="E185" s="882"/>
      <c r="F185" s="882"/>
      <c r="G185" s="882"/>
    </row>
    <row r="186" spans="1:9" ht="13.5" thickBot="1" x14ac:dyDescent="0.25">
      <c r="A186" s="183"/>
      <c r="B186" s="184"/>
      <c r="C186" s="185"/>
      <c r="D186" s="185"/>
      <c r="E186" s="185"/>
      <c r="F186" s="185"/>
      <c r="G186" s="185"/>
    </row>
    <row r="187" spans="1:9" ht="13.5" thickBot="1" x14ac:dyDescent="0.25">
      <c r="A187" s="883" t="s">
        <v>103</v>
      </c>
      <c r="B187" s="884"/>
      <c r="C187" s="186" t="s">
        <v>104</v>
      </c>
      <c r="D187" s="187" t="s">
        <v>105</v>
      </c>
      <c r="E187" s="188" t="s">
        <v>106</v>
      </c>
      <c r="F187" s="187" t="s">
        <v>107</v>
      </c>
      <c r="G187" s="189" t="s">
        <v>108</v>
      </c>
    </row>
    <row r="188" spans="1:9" ht="26.25" customHeight="1" x14ac:dyDescent="0.2">
      <c r="A188" s="871" t="s">
        <v>109</v>
      </c>
      <c r="B188" s="872"/>
      <c r="C188" s="190"/>
      <c r="D188" s="190"/>
      <c r="E188" s="190"/>
      <c r="F188" s="190"/>
      <c r="G188" s="191">
        <f>C188+D188-E188-F188</f>
        <v>0</v>
      </c>
    </row>
    <row r="189" spans="1:9" ht="25.5" customHeight="1" x14ac:dyDescent="0.2">
      <c r="A189" s="873" t="s">
        <v>110</v>
      </c>
      <c r="B189" s="874"/>
      <c r="C189" s="192"/>
      <c r="D189" s="192"/>
      <c r="E189" s="192"/>
      <c r="F189" s="192"/>
      <c r="G189" s="193">
        <f t="shared" ref="G189:G196" si="10">C189+D189-E189-F189</f>
        <v>0</v>
      </c>
    </row>
    <row r="190" spans="1:9" x14ac:dyDescent="0.2">
      <c r="A190" s="873" t="s">
        <v>111</v>
      </c>
      <c r="B190" s="874"/>
      <c r="C190" s="192"/>
      <c r="D190" s="192"/>
      <c r="E190" s="192"/>
      <c r="F190" s="192"/>
      <c r="G190" s="193">
        <f t="shared" si="10"/>
        <v>0</v>
      </c>
    </row>
    <row r="191" spans="1:9" x14ac:dyDescent="0.2">
      <c r="A191" s="873" t="s">
        <v>112</v>
      </c>
      <c r="B191" s="874"/>
      <c r="C191" s="192"/>
      <c r="D191" s="192"/>
      <c r="E191" s="192"/>
      <c r="F191" s="192"/>
      <c r="G191" s="193">
        <f t="shared" si="10"/>
        <v>0</v>
      </c>
    </row>
    <row r="192" spans="1:9" ht="38.25" customHeight="1" x14ac:dyDescent="0.2">
      <c r="A192" s="873" t="s">
        <v>113</v>
      </c>
      <c r="B192" s="874"/>
      <c r="C192" s="192"/>
      <c r="D192" s="192"/>
      <c r="E192" s="192"/>
      <c r="F192" s="192"/>
      <c r="G192" s="193">
        <f t="shared" si="10"/>
        <v>0</v>
      </c>
    </row>
    <row r="193" spans="1:7" ht="32.25" customHeight="1" x14ac:dyDescent="0.2">
      <c r="A193" s="875" t="s">
        <v>114</v>
      </c>
      <c r="B193" s="874"/>
      <c r="C193" s="192"/>
      <c r="D193" s="192"/>
      <c r="E193" s="192"/>
      <c r="F193" s="192"/>
      <c r="G193" s="193">
        <f t="shared" si="10"/>
        <v>0</v>
      </c>
    </row>
    <row r="194" spans="1:7" x14ac:dyDescent="0.2">
      <c r="A194" s="875" t="s">
        <v>115</v>
      </c>
      <c r="B194" s="874"/>
      <c r="C194" s="192">
        <v>136233.76999999999</v>
      </c>
      <c r="D194" s="192">
        <v>6979.07</v>
      </c>
      <c r="E194" s="192"/>
      <c r="F194" s="192"/>
      <c r="G194" s="193">
        <f t="shared" si="10"/>
        <v>143212.84</v>
      </c>
    </row>
    <row r="195" spans="1:7" ht="24.75" customHeight="1" thickBot="1" x14ac:dyDescent="0.25">
      <c r="A195" s="875" t="s">
        <v>116</v>
      </c>
      <c r="B195" s="874"/>
      <c r="C195" s="192">
        <v>616902</v>
      </c>
      <c r="D195" s="192"/>
      <c r="E195" s="192">
        <v>319586</v>
      </c>
      <c r="F195" s="192"/>
      <c r="G195" s="193">
        <f t="shared" si="10"/>
        <v>297316</v>
      </c>
    </row>
    <row r="196" spans="1:7" ht="27.75" customHeight="1" thickBot="1" x14ac:dyDescent="0.25">
      <c r="A196" s="889" t="s">
        <v>117</v>
      </c>
      <c r="B196" s="890"/>
      <c r="C196" s="194"/>
      <c r="D196" s="194"/>
      <c r="E196" s="194"/>
      <c r="F196" s="194"/>
      <c r="G196" s="195">
        <f t="shared" si="10"/>
        <v>0</v>
      </c>
    </row>
    <row r="197" spans="1:7" x14ac:dyDescent="0.2">
      <c r="A197" s="891" t="s">
        <v>118</v>
      </c>
      <c r="B197" s="892"/>
      <c r="C197" s="196">
        <f>SUM(C198:C217)</f>
        <v>0</v>
      </c>
      <c r="D197" s="196">
        <f>SUM(D198:D217)</f>
        <v>0</v>
      </c>
      <c r="E197" s="196">
        <f>SUM(E198:E217)</f>
        <v>0</v>
      </c>
      <c r="F197" s="196">
        <f>SUM(F198:F217)</f>
        <v>0</v>
      </c>
      <c r="G197" s="197">
        <f>SUM(G198:G217)</f>
        <v>0</v>
      </c>
    </row>
    <row r="198" spans="1:7" x14ac:dyDescent="0.2">
      <c r="A198" s="885" t="s">
        <v>119</v>
      </c>
      <c r="B198" s="886"/>
      <c r="C198" s="198"/>
      <c r="D198" s="198"/>
      <c r="E198" s="199"/>
      <c r="F198" s="199"/>
      <c r="G198" s="200">
        <f t="shared" ref="G198:G217" si="11">C198+D198-E198-F198</f>
        <v>0</v>
      </c>
    </row>
    <row r="199" spans="1:7" x14ac:dyDescent="0.2">
      <c r="A199" s="885" t="s">
        <v>120</v>
      </c>
      <c r="B199" s="886"/>
      <c r="C199" s="198"/>
      <c r="D199" s="198"/>
      <c r="E199" s="199"/>
      <c r="F199" s="199"/>
      <c r="G199" s="200">
        <f t="shared" si="11"/>
        <v>0</v>
      </c>
    </row>
    <row r="200" spans="1:7" ht="13.5" customHeight="1" x14ac:dyDescent="0.2">
      <c r="A200" s="885" t="s">
        <v>121</v>
      </c>
      <c r="B200" s="886"/>
      <c r="C200" s="198"/>
      <c r="D200" s="198"/>
      <c r="E200" s="199"/>
      <c r="F200" s="199"/>
      <c r="G200" s="200">
        <f t="shared" si="11"/>
        <v>0</v>
      </c>
    </row>
    <row r="201" spans="1:7" ht="43.5" customHeight="1" x14ac:dyDescent="0.2">
      <c r="A201" s="887" t="s">
        <v>122</v>
      </c>
      <c r="B201" s="886"/>
      <c r="C201" s="198"/>
      <c r="D201" s="198"/>
      <c r="E201" s="199"/>
      <c r="F201" s="199"/>
      <c r="G201" s="200">
        <f t="shared" si="11"/>
        <v>0</v>
      </c>
    </row>
    <row r="202" spans="1:7" x14ac:dyDescent="0.2">
      <c r="A202" s="888" t="s">
        <v>123</v>
      </c>
      <c r="B202" s="886"/>
      <c r="C202" s="198"/>
      <c r="D202" s="198"/>
      <c r="E202" s="199"/>
      <c r="F202" s="199"/>
      <c r="G202" s="200">
        <f t="shared" si="11"/>
        <v>0</v>
      </c>
    </row>
    <row r="203" spans="1:7" x14ac:dyDescent="0.2">
      <c r="A203" s="888" t="s">
        <v>124</v>
      </c>
      <c r="B203" s="886"/>
      <c r="C203" s="198"/>
      <c r="D203" s="198"/>
      <c r="E203" s="199"/>
      <c r="F203" s="199"/>
      <c r="G203" s="200">
        <f t="shared" si="11"/>
        <v>0</v>
      </c>
    </row>
    <row r="204" spans="1:7" x14ac:dyDescent="0.2">
      <c r="A204" s="888" t="s">
        <v>125</v>
      </c>
      <c r="B204" s="886"/>
      <c r="C204" s="198"/>
      <c r="D204" s="198"/>
      <c r="E204" s="199"/>
      <c r="F204" s="199"/>
      <c r="G204" s="200">
        <f t="shared" si="11"/>
        <v>0</v>
      </c>
    </row>
    <row r="205" spans="1:7" ht="27" customHeight="1" x14ac:dyDescent="0.2">
      <c r="A205" s="888" t="s">
        <v>126</v>
      </c>
      <c r="B205" s="886"/>
      <c r="C205" s="198"/>
      <c r="D205" s="198"/>
      <c r="E205" s="199"/>
      <c r="F205" s="199"/>
      <c r="G205" s="200">
        <f t="shared" si="11"/>
        <v>0</v>
      </c>
    </row>
    <row r="206" spans="1:7" x14ac:dyDescent="0.2">
      <c r="A206" s="888" t="s">
        <v>127</v>
      </c>
      <c r="B206" s="886"/>
      <c r="C206" s="198"/>
      <c r="D206" s="198"/>
      <c r="E206" s="199"/>
      <c r="F206" s="199"/>
      <c r="G206" s="200">
        <f t="shared" si="11"/>
        <v>0</v>
      </c>
    </row>
    <row r="207" spans="1:7" x14ac:dyDescent="0.2">
      <c r="A207" s="888" t="s">
        <v>128</v>
      </c>
      <c r="B207" s="886"/>
      <c r="C207" s="198"/>
      <c r="D207" s="198"/>
      <c r="E207" s="199"/>
      <c r="F207" s="199"/>
      <c r="G207" s="200">
        <f t="shared" si="11"/>
        <v>0</v>
      </c>
    </row>
    <row r="208" spans="1:7" x14ac:dyDescent="0.2">
      <c r="A208" s="888" t="s">
        <v>129</v>
      </c>
      <c r="B208" s="886"/>
      <c r="C208" s="198"/>
      <c r="D208" s="198"/>
      <c r="E208" s="199"/>
      <c r="F208" s="199"/>
      <c r="G208" s="200">
        <f t="shared" si="11"/>
        <v>0</v>
      </c>
    </row>
    <row r="209" spans="1:7" x14ac:dyDescent="0.2">
      <c r="A209" s="888" t="s">
        <v>130</v>
      </c>
      <c r="B209" s="886"/>
      <c r="C209" s="198"/>
      <c r="D209" s="198"/>
      <c r="E209" s="199"/>
      <c r="F209" s="199"/>
      <c r="G209" s="200">
        <f t="shared" si="11"/>
        <v>0</v>
      </c>
    </row>
    <row r="210" spans="1:7" x14ac:dyDescent="0.2">
      <c r="A210" s="888" t="s">
        <v>131</v>
      </c>
      <c r="B210" s="886"/>
      <c r="C210" s="198"/>
      <c r="D210" s="198"/>
      <c r="E210" s="199"/>
      <c r="F210" s="199"/>
      <c r="G210" s="200">
        <f t="shared" si="11"/>
        <v>0</v>
      </c>
    </row>
    <row r="211" spans="1:7" x14ac:dyDescent="0.2">
      <c r="A211" s="893" t="s">
        <v>132</v>
      </c>
      <c r="B211" s="886"/>
      <c r="C211" s="198"/>
      <c r="D211" s="198"/>
      <c r="E211" s="199"/>
      <c r="F211" s="199"/>
      <c r="G211" s="200">
        <f>C211+D211-E211-F211</f>
        <v>0</v>
      </c>
    </row>
    <row r="212" spans="1:7" x14ac:dyDescent="0.2">
      <c r="A212" s="893" t="s">
        <v>133</v>
      </c>
      <c r="B212" s="886"/>
      <c r="C212" s="198"/>
      <c r="D212" s="198"/>
      <c r="E212" s="199"/>
      <c r="F212" s="199"/>
      <c r="G212" s="200">
        <f>C212+D212-E212-F212</f>
        <v>0</v>
      </c>
    </row>
    <row r="213" spans="1:7" ht="27.75" customHeight="1" x14ac:dyDescent="0.2">
      <c r="A213" s="894" t="s">
        <v>134</v>
      </c>
      <c r="B213" s="886"/>
      <c r="C213" s="198"/>
      <c r="D213" s="198"/>
      <c r="E213" s="199"/>
      <c r="F213" s="199"/>
      <c r="G213" s="200">
        <f t="shared" si="11"/>
        <v>0</v>
      </c>
    </row>
    <row r="214" spans="1:7" ht="26.25" customHeight="1" x14ac:dyDescent="0.2">
      <c r="A214" s="894" t="s">
        <v>135</v>
      </c>
      <c r="B214" s="886"/>
      <c r="C214" s="198"/>
      <c r="D214" s="198"/>
      <c r="E214" s="199"/>
      <c r="F214" s="199"/>
      <c r="G214" s="200">
        <f t="shared" si="11"/>
        <v>0</v>
      </c>
    </row>
    <row r="215" spans="1:7" x14ac:dyDescent="0.2">
      <c r="A215" s="893" t="s">
        <v>136</v>
      </c>
      <c r="B215" s="886"/>
      <c r="C215" s="198"/>
      <c r="D215" s="198"/>
      <c r="E215" s="199"/>
      <c r="F215" s="199"/>
      <c r="G215" s="200">
        <f t="shared" si="11"/>
        <v>0</v>
      </c>
    </row>
    <row r="216" spans="1:7" x14ac:dyDescent="0.2">
      <c r="A216" s="893" t="s">
        <v>137</v>
      </c>
      <c r="B216" s="886"/>
      <c r="C216" s="198"/>
      <c r="D216" s="198"/>
      <c r="E216" s="199"/>
      <c r="F216" s="199"/>
      <c r="G216" s="200">
        <f t="shared" si="11"/>
        <v>0</v>
      </c>
    </row>
    <row r="217" spans="1:7" ht="13.5" thickBot="1" x14ac:dyDescent="0.25">
      <c r="A217" s="895" t="s">
        <v>138</v>
      </c>
      <c r="B217" s="896"/>
      <c r="C217" s="201"/>
      <c r="D217" s="201"/>
      <c r="E217" s="202"/>
      <c r="F217" s="202"/>
      <c r="G217" s="203">
        <f t="shared" si="11"/>
        <v>0</v>
      </c>
    </row>
    <row r="218" spans="1:7" ht="13.5" thickBot="1" x14ac:dyDescent="0.25">
      <c r="A218" s="899" t="s">
        <v>139</v>
      </c>
      <c r="B218" s="905"/>
      <c r="C218" s="204">
        <f>SUM(C188:C197)</f>
        <v>753135.77</v>
      </c>
      <c r="D218" s="204">
        <f>SUM(D188:D197)</f>
        <v>6979.07</v>
      </c>
      <c r="E218" s="204">
        <f>SUM(E188:E197)</f>
        <v>319586</v>
      </c>
      <c r="F218" s="204">
        <f>SUM(F188:F197)</f>
        <v>0</v>
      </c>
      <c r="G218" s="205">
        <f>SUM(G188:G197)</f>
        <v>440528.83999999997</v>
      </c>
    </row>
    <row r="219" spans="1:7" x14ac:dyDescent="0.2">
      <c r="A219" s="33"/>
      <c r="B219" s="33"/>
      <c r="C219" s="33"/>
      <c r="D219" s="33"/>
      <c r="E219" s="33"/>
      <c r="F219" s="33"/>
      <c r="G219" s="33"/>
    </row>
    <row r="220" spans="1:7" x14ac:dyDescent="0.2">
      <c r="A220" s="206"/>
      <c r="B220" s="206"/>
      <c r="C220" s="206"/>
      <c r="D220" s="206"/>
      <c r="E220" s="206"/>
      <c r="F220" s="206"/>
      <c r="G220" s="206"/>
    </row>
    <row r="221" spans="1:7" ht="15" x14ac:dyDescent="0.2">
      <c r="A221" s="906" t="s">
        <v>140</v>
      </c>
      <c r="B221" s="906"/>
      <c r="C221" s="906"/>
      <c r="D221" s="907"/>
      <c r="E221" s="908"/>
    </row>
    <row r="222" spans="1:7" ht="13.5" thickBot="1" x14ac:dyDescent="0.25">
      <c r="A222" s="207"/>
      <c r="B222" s="207"/>
      <c r="C222" s="207"/>
    </row>
    <row r="223" spans="1:7" ht="13.5" thickBot="1" x14ac:dyDescent="0.25">
      <c r="A223" s="899" t="s">
        <v>32</v>
      </c>
      <c r="B223" s="900"/>
      <c r="C223" s="208" t="s">
        <v>14</v>
      </c>
      <c r="D223" s="209" t="s">
        <v>21</v>
      </c>
    </row>
    <row r="224" spans="1:7" ht="13.5" thickBot="1" x14ac:dyDescent="0.25">
      <c r="A224" s="899" t="s">
        <v>141</v>
      </c>
      <c r="B224" s="900"/>
      <c r="C224" s="210">
        <f>SUM(C225:C227)</f>
        <v>0</v>
      </c>
      <c r="D224" s="210">
        <f>SUM(D225:D227)</f>
        <v>0</v>
      </c>
    </row>
    <row r="225" spans="1:4" x14ac:dyDescent="0.2">
      <c r="A225" s="901" t="s">
        <v>142</v>
      </c>
      <c r="B225" s="902"/>
      <c r="C225" s="211"/>
      <c r="D225" s="212"/>
    </row>
    <row r="226" spans="1:4" x14ac:dyDescent="0.2">
      <c r="A226" s="903" t="s">
        <v>143</v>
      </c>
      <c r="B226" s="904"/>
      <c r="C226" s="213"/>
      <c r="D226" s="214"/>
    </row>
    <row r="227" spans="1:4" ht="13.5" thickBot="1" x14ac:dyDescent="0.25">
      <c r="A227" s="897" t="s">
        <v>144</v>
      </c>
      <c r="B227" s="898"/>
      <c r="C227" s="213"/>
      <c r="D227" s="214"/>
    </row>
    <row r="228" spans="1:4" ht="26.25" customHeight="1" thickBot="1" x14ac:dyDescent="0.25">
      <c r="A228" s="899" t="s">
        <v>145</v>
      </c>
      <c r="B228" s="900"/>
      <c r="C228" s="215">
        <f>SUM(C229:C231)</f>
        <v>420</v>
      </c>
      <c r="D228" s="210">
        <f>SUM(D229:D231)</f>
        <v>367.5</v>
      </c>
    </row>
    <row r="229" spans="1:4" x14ac:dyDescent="0.2">
      <c r="A229" s="901" t="s">
        <v>142</v>
      </c>
      <c r="B229" s="902"/>
      <c r="C229" s="211">
        <v>105</v>
      </c>
      <c r="D229" s="212">
        <v>105</v>
      </c>
    </row>
    <row r="230" spans="1:4" x14ac:dyDescent="0.2">
      <c r="A230" s="903" t="s">
        <v>143</v>
      </c>
      <c r="B230" s="904"/>
      <c r="C230" s="213">
        <v>105</v>
      </c>
      <c r="D230" s="214">
        <v>105</v>
      </c>
    </row>
    <row r="231" spans="1:4" ht="13.5" thickBot="1" x14ac:dyDescent="0.25">
      <c r="A231" s="897" t="s">
        <v>144</v>
      </c>
      <c r="B231" s="898"/>
      <c r="C231" s="213">
        <v>210</v>
      </c>
      <c r="D231" s="214">
        <v>157.5</v>
      </c>
    </row>
    <row r="232" spans="1:4" ht="26.25" customHeight="1" thickBot="1" x14ac:dyDescent="0.25">
      <c r="A232" s="899" t="s">
        <v>146</v>
      </c>
      <c r="B232" s="900"/>
      <c r="C232" s="216">
        <f>SUM(C233:C235)</f>
        <v>169842.57</v>
      </c>
      <c r="D232" s="217">
        <f>SUM(D233:D235)</f>
        <v>137301.16</v>
      </c>
    </row>
    <row r="233" spans="1:4" x14ac:dyDescent="0.2">
      <c r="A233" s="901" t="s">
        <v>142</v>
      </c>
      <c r="B233" s="902"/>
      <c r="C233" s="211">
        <v>60670.91</v>
      </c>
      <c r="D233" s="212">
        <v>51368.65</v>
      </c>
    </row>
    <row r="234" spans="1:4" x14ac:dyDescent="0.2">
      <c r="A234" s="903" t="s">
        <v>143</v>
      </c>
      <c r="B234" s="904"/>
      <c r="C234" s="213">
        <v>43812.1</v>
      </c>
      <c r="D234" s="214">
        <v>35264.519999999997</v>
      </c>
    </row>
    <row r="235" spans="1:4" ht="13.5" thickBot="1" x14ac:dyDescent="0.25">
      <c r="A235" s="897" t="s">
        <v>144</v>
      </c>
      <c r="B235" s="898"/>
      <c r="C235" s="213">
        <v>65359.56</v>
      </c>
      <c r="D235" s="214">
        <v>50667.99</v>
      </c>
    </row>
    <row r="236" spans="1:4" ht="13.5" thickBot="1" x14ac:dyDescent="0.25">
      <c r="A236" s="899" t="s">
        <v>147</v>
      </c>
      <c r="B236" s="900"/>
      <c r="C236" s="218">
        <f>C228+C232+C224</f>
        <v>170262.57</v>
      </c>
      <c r="D236" s="218">
        <f>D228+D232+D224</f>
        <v>137668.66</v>
      </c>
    </row>
    <row r="239" spans="1:4" ht="60.75" customHeight="1" x14ac:dyDescent="0.2">
      <c r="A239" s="861" t="s">
        <v>148</v>
      </c>
      <c r="B239" s="861"/>
      <c r="C239" s="861"/>
      <c r="D239" s="862"/>
    </row>
    <row r="240" spans="1:4" ht="13.5" thickBot="1" x14ac:dyDescent="0.25">
      <c r="A240" s="126"/>
      <c r="B240" s="126"/>
      <c r="C240" s="126"/>
    </row>
    <row r="241" spans="1:5" ht="13.5" thickBot="1" x14ac:dyDescent="0.25">
      <c r="A241" s="918" t="s">
        <v>149</v>
      </c>
      <c r="B241" s="919"/>
      <c r="C241" s="129" t="s">
        <v>104</v>
      </c>
      <c r="D241" s="219" t="s">
        <v>108</v>
      </c>
    </row>
    <row r="242" spans="1:5" ht="25.5" customHeight="1" x14ac:dyDescent="0.2">
      <c r="A242" s="909" t="s">
        <v>150</v>
      </c>
      <c r="B242" s="910"/>
      <c r="C242" s="220"/>
      <c r="D242" s="221"/>
    </row>
    <row r="243" spans="1:5" ht="26.25" customHeight="1" thickBot="1" x14ac:dyDescent="0.25">
      <c r="A243" s="911" t="s">
        <v>151</v>
      </c>
      <c r="B243" s="912"/>
      <c r="C243" s="222"/>
      <c r="D243" s="223"/>
    </row>
    <row r="244" spans="1:5" ht="13.5" thickBot="1" x14ac:dyDescent="0.25">
      <c r="A244" s="913" t="s">
        <v>139</v>
      </c>
      <c r="B244" s="914"/>
      <c r="C244" s="224">
        <f>SUM(C242:C243)</f>
        <v>0</v>
      </c>
      <c r="D244" s="225">
        <f>SUM(D242:D243)</f>
        <v>0</v>
      </c>
    </row>
    <row r="250" spans="1:5" ht="15" x14ac:dyDescent="0.2">
      <c r="A250" s="915" t="s">
        <v>152</v>
      </c>
      <c r="B250" s="915"/>
      <c r="C250" s="915"/>
      <c r="D250" s="915"/>
      <c r="E250" s="915"/>
    </row>
    <row r="251" spans="1:5" ht="13.5" thickBot="1" x14ac:dyDescent="0.25">
      <c r="A251" s="226"/>
      <c r="B251" s="226"/>
      <c r="C251" s="226"/>
      <c r="D251" s="226"/>
      <c r="E251" s="226"/>
    </row>
    <row r="252" spans="1:5" ht="26.25" thickBot="1" x14ac:dyDescent="0.25">
      <c r="A252" s="127" t="s">
        <v>153</v>
      </c>
      <c r="B252" s="916" t="s">
        <v>154</v>
      </c>
      <c r="C252" s="917"/>
      <c r="D252" s="916" t="s">
        <v>155</v>
      </c>
      <c r="E252" s="917"/>
    </row>
    <row r="253" spans="1:5" ht="13.5" thickBot="1" x14ac:dyDescent="0.25">
      <c r="A253" s="227"/>
      <c r="B253" s="130" t="s">
        <v>156</v>
      </c>
      <c r="C253" s="228" t="s">
        <v>157</v>
      </c>
      <c r="D253" s="229" t="s">
        <v>158</v>
      </c>
      <c r="E253" s="228" t="s">
        <v>159</v>
      </c>
    </row>
    <row r="254" spans="1:5" ht="13.5" thickBot="1" x14ac:dyDescent="0.25">
      <c r="A254" s="230" t="s">
        <v>160</v>
      </c>
      <c r="B254" s="916"/>
      <c r="C254" s="926"/>
      <c r="D254" s="926"/>
      <c r="E254" s="927"/>
    </row>
    <row r="255" spans="1:5" x14ac:dyDescent="0.2">
      <c r="A255" s="231" t="s">
        <v>161</v>
      </c>
      <c r="B255" s="232"/>
      <c r="C255" s="232"/>
      <c r="D255" s="233"/>
      <c r="E255" s="232"/>
    </row>
    <row r="256" spans="1:5" ht="25.5" x14ac:dyDescent="0.2">
      <c r="A256" s="231" t="s">
        <v>162</v>
      </c>
      <c r="B256" s="232"/>
      <c r="C256" s="232"/>
      <c r="D256" s="233"/>
      <c r="E256" s="232"/>
    </row>
    <row r="257" spans="1:5" x14ac:dyDescent="0.2">
      <c r="A257" s="231" t="s">
        <v>163</v>
      </c>
      <c r="B257" s="232"/>
      <c r="C257" s="232"/>
      <c r="D257" s="233"/>
      <c r="E257" s="232"/>
    </row>
    <row r="258" spans="1:5" x14ac:dyDescent="0.2">
      <c r="A258" s="231" t="s">
        <v>164</v>
      </c>
      <c r="B258" s="234">
        <f>SUM(B259:B260)</f>
        <v>0</v>
      </c>
      <c r="C258" s="234">
        <f>SUM(C259:C260)</f>
        <v>0</v>
      </c>
      <c r="D258" s="234">
        <f>SUM(D259:D260)</f>
        <v>0</v>
      </c>
      <c r="E258" s="234">
        <f>SUM(E259:E260)</f>
        <v>0</v>
      </c>
    </row>
    <row r="259" spans="1:5" x14ac:dyDescent="0.2">
      <c r="A259" s="235" t="s">
        <v>83</v>
      </c>
      <c r="B259" s="234"/>
      <c r="C259" s="234"/>
      <c r="D259" s="236"/>
      <c r="E259" s="234"/>
    </row>
    <row r="260" spans="1:5" ht="13.5" thickBot="1" x14ac:dyDescent="0.25">
      <c r="A260" s="237" t="s">
        <v>83</v>
      </c>
      <c r="B260" s="238"/>
      <c r="C260" s="238"/>
      <c r="D260" s="226"/>
      <c r="E260" s="238"/>
    </row>
    <row r="261" spans="1:5" ht="13.5" thickBot="1" x14ac:dyDescent="0.25">
      <c r="A261" s="239" t="s">
        <v>139</v>
      </c>
      <c r="B261" s="154">
        <f>SUM(B255:B258)</f>
        <v>0</v>
      </c>
      <c r="C261" s="154">
        <f>SUM(C255:C258)</f>
        <v>0</v>
      </c>
      <c r="D261" s="154">
        <f>SUM(D255:D258)</f>
        <v>0</v>
      </c>
      <c r="E261" s="154">
        <f>SUM(E255:E258)</f>
        <v>0</v>
      </c>
    </row>
    <row r="262" spans="1:5" ht="13.5" thickBot="1" x14ac:dyDescent="0.25">
      <c r="A262" s="230" t="s">
        <v>165</v>
      </c>
      <c r="B262" s="916"/>
      <c r="C262" s="926"/>
      <c r="D262" s="926"/>
      <c r="E262" s="927"/>
    </row>
    <row r="263" spans="1:5" x14ac:dyDescent="0.2">
      <c r="A263" s="231" t="s">
        <v>161</v>
      </c>
      <c r="B263" s="232"/>
      <c r="C263" s="232"/>
      <c r="D263" s="233"/>
      <c r="E263" s="232"/>
    </row>
    <row r="264" spans="1:5" ht="25.5" x14ac:dyDescent="0.2">
      <c r="A264" s="231" t="s">
        <v>162</v>
      </c>
      <c r="B264" s="232"/>
      <c r="C264" s="232"/>
      <c r="D264" s="233"/>
      <c r="E264" s="232"/>
    </row>
    <row r="265" spans="1:5" x14ac:dyDescent="0.2">
      <c r="A265" s="231" t="s">
        <v>163</v>
      </c>
      <c r="B265" s="232"/>
      <c r="C265" s="232"/>
      <c r="D265" s="233"/>
      <c r="E265" s="232"/>
    </row>
    <row r="266" spans="1:5" x14ac:dyDescent="0.2">
      <c r="A266" s="231" t="s">
        <v>164</v>
      </c>
      <c r="B266" s="234">
        <f>SUM(B267:B268)</f>
        <v>0</v>
      </c>
      <c r="C266" s="234">
        <f>SUM(C267:C268)</f>
        <v>0</v>
      </c>
      <c r="D266" s="234">
        <f>SUM(D267:D268)</f>
        <v>0</v>
      </c>
      <c r="E266" s="234">
        <f>SUM(E267:E268)</f>
        <v>0</v>
      </c>
    </row>
    <row r="267" spans="1:5" x14ac:dyDescent="0.2">
      <c r="A267" s="235" t="s">
        <v>83</v>
      </c>
      <c r="B267" s="234"/>
      <c r="C267" s="234"/>
      <c r="D267" s="236"/>
      <c r="E267" s="234"/>
    </row>
    <row r="268" spans="1:5" ht="13.5" thickBot="1" x14ac:dyDescent="0.25">
      <c r="A268" s="237" t="s">
        <v>83</v>
      </c>
      <c r="B268" s="238"/>
      <c r="C268" s="238"/>
      <c r="D268" s="226"/>
      <c r="E268" s="238"/>
    </row>
    <row r="269" spans="1:5" ht="13.5" thickBot="1" x14ac:dyDescent="0.25">
      <c r="A269" s="240" t="s">
        <v>139</v>
      </c>
      <c r="B269" s="154">
        <f>SUM(B263:B266)</f>
        <v>0</v>
      </c>
      <c r="C269" s="154">
        <f>SUM(C263:C266)</f>
        <v>0</v>
      </c>
      <c r="D269" s="154">
        <f>SUM(D263:D266)</f>
        <v>0</v>
      </c>
      <c r="E269" s="154">
        <f>SUM(E263:E266)</f>
        <v>0</v>
      </c>
    </row>
    <row r="273" spans="1:7" ht="29.25" customHeight="1" x14ac:dyDescent="0.2">
      <c r="A273" s="861" t="s">
        <v>166</v>
      </c>
      <c r="B273" s="861"/>
      <c r="C273" s="861"/>
      <c r="D273" s="861"/>
      <c r="E273" s="861"/>
      <c r="G273" s="241"/>
    </row>
    <row r="274" spans="1:7" ht="13.5" thickBot="1" x14ac:dyDescent="0.25">
      <c r="A274" s="242"/>
      <c r="G274" s="241"/>
    </row>
    <row r="275" spans="1:7" ht="64.5" thickBot="1" x14ac:dyDescent="0.25">
      <c r="A275" s="863" t="s">
        <v>167</v>
      </c>
      <c r="B275" s="867"/>
      <c r="C275" s="129" t="s">
        <v>104</v>
      </c>
      <c r="D275" s="219" t="s">
        <v>21</v>
      </c>
      <c r="E275" s="219" t="s">
        <v>168</v>
      </c>
      <c r="G275" s="243"/>
    </row>
    <row r="276" spans="1:7" ht="25.5" customHeight="1" x14ac:dyDescent="0.2">
      <c r="A276" s="928" t="s">
        <v>169</v>
      </c>
      <c r="B276" s="929"/>
      <c r="C276" s="244"/>
      <c r="D276" s="245"/>
      <c r="E276" s="245"/>
      <c r="G276" s="243"/>
    </row>
    <row r="277" spans="1:7" x14ac:dyDescent="0.2">
      <c r="A277" s="924" t="s">
        <v>170</v>
      </c>
      <c r="B277" s="925"/>
      <c r="C277" s="246"/>
      <c r="D277" s="214"/>
      <c r="E277" s="214"/>
      <c r="G277" s="243"/>
    </row>
    <row r="278" spans="1:7" ht="12.75" customHeight="1" x14ac:dyDescent="0.2">
      <c r="A278" s="920" t="s">
        <v>171</v>
      </c>
      <c r="B278" s="921"/>
      <c r="C278" s="246"/>
      <c r="D278" s="214"/>
      <c r="E278" s="214"/>
      <c r="G278" s="247"/>
    </row>
    <row r="279" spans="1:7" x14ac:dyDescent="0.2">
      <c r="A279" s="922" t="s">
        <v>172</v>
      </c>
      <c r="B279" s="923"/>
      <c r="C279" s="246"/>
      <c r="D279" s="214"/>
      <c r="E279" s="214"/>
      <c r="G279" s="243"/>
    </row>
    <row r="280" spans="1:7" x14ac:dyDescent="0.2">
      <c r="A280" s="924" t="s">
        <v>173</v>
      </c>
      <c r="B280" s="925"/>
      <c r="C280" s="248"/>
      <c r="D280" s="249"/>
      <c r="E280" s="249"/>
      <c r="G280" s="243"/>
    </row>
    <row r="281" spans="1:7" x14ac:dyDescent="0.2">
      <c r="A281" s="924" t="s">
        <v>174</v>
      </c>
      <c r="B281" s="925"/>
      <c r="C281" s="248"/>
      <c r="D281" s="249"/>
      <c r="E281" s="249"/>
      <c r="G281" s="243"/>
    </row>
    <row r="282" spans="1:7" x14ac:dyDescent="0.2">
      <c r="A282" s="924" t="s">
        <v>175</v>
      </c>
      <c r="B282" s="925"/>
      <c r="C282" s="250"/>
      <c r="D282" s="249"/>
      <c r="E282" s="249"/>
      <c r="G282" s="243"/>
    </row>
    <row r="283" spans="1:7" x14ac:dyDescent="0.2">
      <c r="A283" s="924" t="s">
        <v>176</v>
      </c>
      <c r="B283" s="925"/>
      <c r="C283" s="251"/>
      <c r="D283" s="214"/>
      <c r="E283" s="214"/>
    </row>
    <row r="284" spans="1:7" ht="13.5" thickBot="1" x14ac:dyDescent="0.25">
      <c r="A284" s="931" t="s">
        <v>17</v>
      </c>
      <c r="B284" s="932"/>
      <c r="C284" s="252"/>
      <c r="D284" s="253"/>
      <c r="E284" s="253"/>
    </row>
    <row r="285" spans="1:7" ht="13.5" thickBot="1" x14ac:dyDescent="0.25">
      <c r="A285" s="933" t="s">
        <v>99</v>
      </c>
      <c r="B285" s="934"/>
      <c r="C285" s="254">
        <f>C276+C277+C279+C283+C280+C281+C282+C284</f>
        <v>0</v>
      </c>
      <c r="D285" s="254">
        <f>D276+D277+D279+D283+D280+D281+D282+D284</f>
        <v>0</v>
      </c>
      <c r="E285" s="255"/>
    </row>
    <row r="286" spans="1:7" ht="15" x14ac:dyDescent="0.2">
      <c r="A286" s="882" t="s">
        <v>177</v>
      </c>
      <c r="B286" s="882"/>
      <c r="C286" s="882"/>
      <c r="D286" s="882"/>
    </row>
    <row r="287" spans="1:7" ht="13.5" thickBot="1" x14ac:dyDescent="0.25">
      <c r="A287" s="183"/>
      <c r="B287" s="184"/>
      <c r="C287" s="185"/>
      <c r="D287" s="185"/>
    </row>
    <row r="288" spans="1:7" ht="13.5" thickBot="1" x14ac:dyDescent="0.25">
      <c r="A288" s="935" t="s">
        <v>178</v>
      </c>
      <c r="B288" s="936"/>
      <c r="C288" s="186" t="s">
        <v>104</v>
      </c>
      <c r="D288" s="189" t="s">
        <v>108</v>
      </c>
    </row>
    <row r="289" spans="1:4" ht="32.25" customHeight="1" thickBot="1" x14ac:dyDescent="0.25">
      <c r="A289" s="889" t="s">
        <v>179</v>
      </c>
      <c r="B289" s="917"/>
      <c r="C289" s="256"/>
      <c r="D289" s="257"/>
    </row>
    <row r="290" spans="1:4" ht="13.5" thickBot="1" x14ac:dyDescent="0.25">
      <c r="A290" s="889" t="s">
        <v>180</v>
      </c>
      <c r="B290" s="917"/>
      <c r="C290" s="256"/>
      <c r="D290" s="257"/>
    </row>
    <row r="291" spans="1:4" ht="13.5" thickBot="1" x14ac:dyDescent="0.25">
      <c r="A291" s="889" t="s">
        <v>181</v>
      </c>
      <c r="B291" s="917"/>
      <c r="C291" s="256"/>
      <c r="D291" s="257"/>
    </row>
    <row r="292" spans="1:4" ht="25.5" customHeight="1" thickBot="1" x14ac:dyDescent="0.25">
      <c r="A292" s="889" t="s">
        <v>182</v>
      </c>
      <c r="B292" s="917"/>
      <c r="C292" s="256"/>
      <c r="D292" s="257"/>
    </row>
    <row r="293" spans="1:4" ht="27" customHeight="1" thickBot="1" x14ac:dyDescent="0.25">
      <c r="A293" s="889" t="s">
        <v>183</v>
      </c>
      <c r="B293" s="917"/>
      <c r="C293" s="256"/>
      <c r="D293" s="257"/>
    </row>
    <row r="294" spans="1:4" ht="13.5" thickBot="1" x14ac:dyDescent="0.25">
      <c r="A294" s="930" t="s">
        <v>184</v>
      </c>
      <c r="B294" s="917"/>
      <c r="C294" s="256"/>
      <c r="D294" s="257"/>
    </row>
    <row r="295" spans="1:4" ht="29.25" customHeight="1" thickBot="1" x14ac:dyDescent="0.25">
      <c r="A295" s="930" t="s">
        <v>185</v>
      </c>
      <c r="B295" s="917"/>
      <c r="C295" s="256">
        <v>111939.48</v>
      </c>
      <c r="D295" s="257">
        <v>0</v>
      </c>
    </row>
    <row r="296" spans="1:4" ht="25.5" customHeight="1" thickBot="1" x14ac:dyDescent="0.25">
      <c r="A296" s="889" t="s">
        <v>117</v>
      </c>
      <c r="B296" s="890"/>
      <c r="C296" s="256"/>
      <c r="D296" s="257"/>
    </row>
    <row r="297" spans="1:4" ht="13.5" thickBot="1" x14ac:dyDescent="0.25">
      <c r="A297" s="930" t="s">
        <v>186</v>
      </c>
      <c r="B297" s="890"/>
      <c r="C297" s="258">
        <f>SUM(C298:C317)</f>
        <v>0</v>
      </c>
      <c r="D297" s="259">
        <f>SUM(D298:D317)</f>
        <v>0</v>
      </c>
    </row>
    <row r="298" spans="1:4" ht="13.5" customHeight="1" x14ac:dyDescent="0.2">
      <c r="A298" s="937" t="s">
        <v>119</v>
      </c>
      <c r="B298" s="938"/>
      <c r="C298" s="260"/>
      <c r="D298" s="261"/>
    </row>
    <row r="299" spans="1:4" x14ac:dyDescent="0.2">
      <c r="A299" s="885" t="s">
        <v>120</v>
      </c>
      <c r="B299" s="886"/>
      <c r="C299" s="262"/>
      <c r="D299" s="261"/>
    </row>
    <row r="300" spans="1:4" x14ac:dyDescent="0.2">
      <c r="A300" s="888" t="s">
        <v>121</v>
      </c>
      <c r="B300" s="886"/>
      <c r="C300" s="262"/>
      <c r="D300" s="261"/>
    </row>
    <row r="301" spans="1:4" ht="39.75" customHeight="1" x14ac:dyDescent="0.2">
      <c r="A301" s="887" t="s">
        <v>122</v>
      </c>
      <c r="B301" s="886"/>
      <c r="C301" s="262"/>
      <c r="D301" s="261"/>
    </row>
    <row r="302" spans="1:4" x14ac:dyDescent="0.2">
      <c r="A302" s="888" t="s">
        <v>123</v>
      </c>
      <c r="B302" s="886"/>
      <c r="C302" s="262"/>
      <c r="D302" s="261"/>
    </row>
    <row r="303" spans="1:4" x14ac:dyDescent="0.2">
      <c r="A303" s="888" t="s">
        <v>124</v>
      </c>
      <c r="B303" s="886"/>
      <c r="C303" s="262"/>
      <c r="D303" s="261"/>
    </row>
    <row r="304" spans="1:4" x14ac:dyDescent="0.2">
      <c r="A304" s="888" t="s">
        <v>125</v>
      </c>
      <c r="B304" s="886"/>
      <c r="C304" s="262"/>
      <c r="D304" s="261"/>
    </row>
    <row r="305" spans="1:4" ht="26.25" customHeight="1" x14ac:dyDescent="0.2">
      <c r="A305" s="888" t="s">
        <v>126</v>
      </c>
      <c r="B305" s="886"/>
      <c r="C305" s="198"/>
      <c r="D305" s="263"/>
    </row>
    <row r="306" spans="1:4" x14ac:dyDescent="0.2">
      <c r="A306" s="888" t="s">
        <v>127</v>
      </c>
      <c r="B306" s="886"/>
      <c r="C306" s="198"/>
      <c r="D306" s="263"/>
    </row>
    <row r="307" spans="1:4" x14ac:dyDescent="0.2">
      <c r="A307" s="888" t="s">
        <v>128</v>
      </c>
      <c r="B307" s="886"/>
      <c r="C307" s="198"/>
      <c r="D307" s="263"/>
    </row>
    <row r="308" spans="1:4" x14ac:dyDescent="0.2">
      <c r="A308" s="888" t="s">
        <v>129</v>
      </c>
      <c r="B308" s="886"/>
      <c r="C308" s="198"/>
      <c r="D308" s="263"/>
    </row>
    <row r="309" spans="1:4" x14ac:dyDescent="0.2">
      <c r="A309" s="888" t="s">
        <v>130</v>
      </c>
      <c r="B309" s="886"/>
      <c r="C309" s="198"/>
      <c r="D309" s="263"/>
    </row>
    <row r="310" spans="1:4" x14ac:dyDescent="0.2">
      <c r="A310" s="888" t="s">
        <v>131</v>
      </c>
      <c r="B310" s="886"/>
      <c r="C310" s="198"/>
      <c r="D310" s="263"/>
    </row>
    <row r="311" spans="1:4" x14ac:dyDescent="0.2">
      <c r="A311" s="893" t="s">
        <v>132</v>
      </c>
      <c r="B311" s="886"/>
      <c r="C311" s="198"/>
      <c r="D311" s="263"/>
    </row>
    <row r="312" spans="1:4" x14ac:dyDescent="0.2">
      <c r="A312" s="893" t="s">
        <v>133</v>
      </c>
      <c r="B312" s="886"/>
      <c r="C312" s="198"/>
      <c r="D312" s="263"/>
    </row>
    <row r="313" spans="1:4" ht="27" customHeight="1" x14ac:dyDescent="0.2">
      <c r="A313" s="894" t="s">
        <v>134</v>
      </c>
      <c r="B313" s="886"/>
      <c r="C313" s="198"/>
      <c r="D313" s="263"/>
    </row>
    <row r="314" spans="1:4" ht="27" customHeight="1" x14ac:dyDescent="0.2">
      <c r="A314" s="894" t="s">
        <v>135</v>
      </c>
      <c r="B314" s="886"/>
      <c r="C314" s="198"/>
      <c r="D314" s="263"/>
    </row>
    <row r="315" spans="1:4" x14ac:dyDescent="0.2">
      <c r="A315" s="893" t="s">
        <v>136</v>
      </c>
      <c r="B315" s="886"/>
      <c r="C315" s="198"/>
      <c r="D315" s="263"/>
    </row>
    <row r="316" spans="1:4" x14ac:dyDescent="0.2">
      <c r="A316" s="893" t="s">
        <v>137</v>
      </c>
      <c r="B316" s="886"/>
      <c r="C316" s="198"/>
      <c r="D316" s="263"/>
    </row>
    <row r="317" spans="1:4" ht="13.5" thickBot="1" x14ac:dyDescent="0.25">
      <c r="A317" s="895" t="s">
        <v>138</v>
      </c>
      <c r="B317" s="896"/>
      <c r="C317" s="201"/>
      <c r="D317" s="263"/>
    </row>
    <row r="318" spans="1:4" ht="13.5" thickBot="1" x14ac:dyDescent="0.25">
      <c r="A318" s="899" t="s">
        <v>139</v>
      </c>
      <c r="B318" s="917"/>
      <c r="C318" s="217">
        <f>SUM(C289:C297)</f>
        <v>111939.48</v>
      </c>
      <c r="D318" s="217">
        <f>SUM(D289:D297)</f>
        <v>0</v>
      </c>
    </row>
    <row r="319" spans="1:4" x14ac:dyDescent="0.2">
      <c r="A319" s="33"/>
      <c r="B319" s="33"/>
      <c r="C319" s="33"/>
      <c r="D319" s="33"/>
    </row>
    <row r="320" spans="1:4" x14ac:dyDescent="0.2">
      <c r="A320" s="33"/>
      <c r="B320" s="33"/>
      <c r="C320" s="33"/>
      <c r="D320" s="33"/>
    </row>
    <row r="321" spans="1:8" x14ac:dyDescent="0.2">
      <c r="A321" s="939"/>
      <c r="B321" s="940"/>
      <c r="C321" s="940"/>
      <c r="D321" s="33"/>
    </row>
    <row r="324" spans="1:8" ht="15" x14ac:dyDescent="0.2">
      <c r="A324" s="941" t="s">
        <v>187</v>
      </c>
      <c r="B324" s="941"/>
      <c r="C324" s="941"/>
    </row>
    <row r="325" spans="1:8" ht="13.5" thickBot="1" x14ac:dyDescent="0.25">
      <c r="A325" s="264"/>
      <c r="B325" s="185"/>
      <c r="C325" s="185"/>
    </row>
    <row r="326" spans="1:8" ht="13.5" thickBot="1" x14ac:dyDescent="0.25">
      <c r="A326" s="899" t="s">
        <v>188</v>
      </c>
      <c r="B326" s="949"/>
      <c r="C326" s="265" t="s">
        <v>14</v>
      </c>
      <c r="D326" s="189" t="s">
        <v>21</v>
      </c>
      <c r="G326" s="950"/>
      <c r="H326" s="950"/>
    </row>
    <row r="327" spans="1:8" ht="13.5" thickBot="1" x14ac:dyDescent="0.25">
      <c r="A327" s="951" t="s">
        <v>189</v>
      </c>
      <c r="B327" s="952"/>
      <c r="C327" s="254">
        <f>SUM(C328:C337)</f>
        <v>170262.56999999998</v>
      </c>
      <c r="D327" s="266">
        <f>SUM(D328:D337)</f>
        <v>137668.66</v>
      </c>
      <c r="G327" s="950"/>
      <c r="H327" s="950"/>
    </row>
    <row r="328" spans="1:8" ht="55.5" customHeight="1" x14ac:dyDescent="0.2">
      <c r="A328" s="855" t="s">
        <v>190</v>
      </c>
      <c r="B328" s="857"/>
      <c r="C328" s="267"/>
      <c r="D328" s="268"/>
      <c r="G328" s="950"/>
      <c r="H328" s="950"/>
    </row>
    <row r="329" spans="1:8" x14ac:dyDescent="0.2">
      <c r="A329" s="942" t="s">
        <v>191</v>
      </c>
      <c r="B329" s="943"/>
      <c r="C329" s="269"/>
      <c r="D329" s="270"/>
    </row>
    <row r="330" spans="1:8" x14ac:dyDescent="0.2">
      <c r="A330" s="944" t="s">
        <v>192</v>
      </c>
      <c r="B330" s="945"/>
      <c r="C330" s="271">
        <v>148958.04999999999</v>
      </c>
      <c r="D330" s="272">
        <v>121758.9</v>
      </c>
    </row>
    <row r="331" spans="1:8" ht="28.5" customHeight="1" x14ac:dyDescent="0.2">
      <c r="A331" s="885" t="s">
        <v>193</v>
      </c>
      <c r="B331" s="946"/>
      <c r="C331" s="271"/>
      <c r="D331" s="272"/>
    </row>
    <row r="332" spans="1:8" ht="32.25" customHeight="1" x14ac:dyDescent="0.2">
      <c r="A332" s="885" t="s">
        <v>194</v>
      </c>
      <c r="B332" s="946"/>
      <c r="C332" s="271"/>
      <c r="D332" s="272"/>
    </row>
    <row r="333" spans="1:8" x14ac:dyDescent="0.2">
      <c r="A333" s="947" t="s">
        <v>195</v>
      </c>
      <c r="B333" s="948"/>
      <c r="C333" s="271"/>
      <c r="D333" s="272"/>
    </row>
    <row r="334" spans="1:8" x14ac:dyDescent="0.2">
      <c r="A334" s="947" t="s">
        <v>196</v>
      </c>
      <c r="B334" s="948"/>
      <c r="C334" s="271"/>
      <c r="D334" s="272"/>
    </row>
    <row r="335" spans="1:8" x14ac:dyDescent="0.2">
      <c r="A335" s="944" t="s">
        <v>197</v>
      </c>
      <c r="B335" s="945"/>
      <c r="C335" s="246"/>
      <c r="D335" s="273"/>
    </row>
    <row r="336" spans="1:8" x14ac:dyDescent="0.2">
      <c r="A336" s="947" t="s">
        <v>198</v>
      </c>
      <c r="B336" s="948"/>
      <c r="C336" s="246"/>
      <c r="D336" s="273"/>
    </row>
    <row r="337" spans="1:5" ht="13.5" thickBot="1" x14ac:dyDescent="0.25">
      <c r="A337" s="953" t="s">
        <v>17</v>
      </c>
      <c r="B337" s="954"/>
      <c r="C337" s="248">
        <v>21304.52</v>
      </c>
      <c r="D337" s="274">
        <f>15542.26+367.5</f>
        <v>15909.76</v>
      </c>
    </row>
    <row r="338" spans="1:5" ht="13.5" thickBot="1" x14ac:dyDescent="0.25">
      <c r="A338" s="951" t="s">
        <v>199</v>
      </c>
      <c r="B338" s="952"/>
      <c r="C338" s="254">
        <f>SUM(C339:C348)</f>
        <v>36152.239999999998</v>
      </c>
      <c r="D338" s="255">
        <f>SUM(D339:D348)</f>
        <v>36161.15</v>
      </c>
    </row>
    <row r="339" spans="1:5" ht="59.25" customHeight="1" x14ac:dyDescent="0.2">
      <c r="A339" s="855" t="s">
        <v>190</v>
      </c>
      <c r="B339" s="857"/>
      <c r="C339" s="269"/>
      <c r="D339" s="270"/>
    </row>
    <row r="340" spans="1:5" x14ac:dyDescent="0.2">
      <c r="A340" s="942" t="s">
        <v>191</v>
      </c>
      <c r="B340" s="943"/>
      <c r="C340" s="269"/>
      <c r="D340" s="270"/>
    </row>
    <row r="341" spans="1:5" x14ac:dyDescent="0.2">
      <c r="A341" s="944" t="s">
        <v>192</v>
      </c>
      <c r="B341" s="945"/>
      <c r="C341" s="271">
        <v>30179.47</v>
      </c>
      <c r="D341" s="272">
        <v>27319.15</v>
      </c>
    </row>
    <row r="342" spans="1:5" ht="27.75" customHeight="1" x14ac:dyDescent="0.2">
      <c r="A342" s="885" t="s">
        <v>193</v>
      </c>
      <c r="B342" s="946"/>
      <c r="C342" s="271"/>
      <c r="D342" s="272"/>
      <c r="E342" s="275"/>
    </row>
    <row r="343" spans="1:5" ht="24.75" customHeight="1" x14ac:dyDescent="0.2">
      <c r="A343" s="885" t="s">
        <v>194</v>
      </c>
      <c r="B343" s="946"/>
      <c r="C343" s="271">
        <v>578.01</v>
      </c>
      <c r="D343" s="272">
        <v>3447.24</v>
      </c>
    </row>
    <row r="344" spans="1:5" x14ac:dyDescent="0.2">
      <c r="A344" s="885" t="s">
        <v>195</v>
      </c>
      <c r="B344" s="946"/>
      <c r="C344" s="271"/>
      <c r="D344" s="272"/>
    </row>
    <row r="345" spans="1:5" x14ac:dyDescent="0.2">
      <c r="A345" s="947" t="s">
        <v>196</v>
      </c>
      <c r="B345" s="948"/>
      <c r="C345" s="271"/>
      <c r="D345" s="272"/>
    </row>
    <row r="346" spans="1:5" x14ac:dyDescent="0.2">
      <c r="A346" s="947" t="s">
        <v>200</v>
      </c>
      <c r="B346" s="948"/>
      <c r="C346" s="246"/>
      <c r="D346" s="273"/>
    </row>
    <row r="347" spans="1:5" x14ac:dyDescent="0.2">
      <c r="A347" s="947" t="s">
        <v>198</v>
      </c>
      <c r="B347" s="948"/>
      <c r="C347" s="246"/>
      <c r="D347" s="273"/>
    </row>
    <row r="348" spans="1:5" ht="13.5" thickBot="1" x14ac:dyDescent="0.25">
      <c r="A348" s="958" t="s">
        <v>201</v>
      </c>
      <c r="B348" s="959"/>
      <c r="C348" s="276">
        <v>5394.76</v>
      </c>
      <c r="D348" s="277">
        <v>5394.76</v>
      </c>
    </row>
    <row r="349" spans="1:5" ht="13.5" thickBot="1" x14ac:dyDescent="0.25">
      <c r="A349" s="960" t="s">
        <v>12</v>
      </c>
      <c r="B349" s="961"/>
      <c r="C349" s="278">
        <f>C327+C338</f>
        <v>206414.80999999997</v>
      </c>
      <c r="D349" s="181">
        <f>D327+D338</f>
        <v>173829.81</v>
      </c>
    </row>
    <row r="354" spans="1:5" ht="15" x14ac:dyDescent="0.25">
      <c r="A354" s="962" t="s">
        <v>202</v>
      </c>
      <c r="B354" s="962"/>
      <c r="C354" s="962"/>
      <c r="D354" s="819"/>
      <c r="E354" s="819"/>
    </row>
    <row r="355" spans="1:5" ht="13.5" thickBot="1" x14ac:dyDescent="0.25">
      <c r="A355" s="185"/>
      <c r="B355" s="185"/>
      <c r="C355" s="185"/>
      <c r="D355" s="33"/>
    </row>
    <row r="356" spans="1:5" ht="13.5" thickBot="1" x14ac:dyDescent="0.25">
      <c r="A356" s="963" t="s">
        <v>203</v>
      </c>
      <c r="B356" s="964"/>
      <c r="C356" s="279" t="s">
        <v>14</v>
      </c>
      <c r="D356" s="209" t="s">
        <v>108</v>
      </c>
    </row>
    <row r="357" spans="1:5" x14ac:dyDescent="0.2">
      <c r="A357" s="965" t="s">
        <v>204</v>
      </c>
      <c r="B357" s="966"/>
      <c r="C357" s="280">
        <f>SUM(C358:C364)</f>
        <v>3938205.55</v>
      </c>
      <c r="D357" s="280">
        <f>SUM(D358:D364)</f>
        <v>4115187.67</v>
      </c>
    </row>
    <row r="358" spans="1:5" x14ac:dyDescent="0.2">
      <c r="A358" s="955" t="s">
        <v>205</v>
      </c>
      <c r="B358" s="956"/>
      <c r="C358" s="281">
        <v>3906980.55</v>
      </c>
      <c r="D358" s="282">
        <v>4089657.67</v>
      </c>
    </row>
    <row r="359" spans="1:5" x14ac:dyDescent="0.2">
      <c r="A359" s="955" t="s">
        <v>206</v>
      </c>
      <c r="B359" s="956"/>
      <c r="C359" s="281"/>
      <c r="D359" s="282"/>
    </row>
    <row r="360" spans="1:5" ht="27.75" customHeight="1" x14ac:dyDescent="0.2">
      <c r="A360" s="888" t="s">
        <v>207</v>
      </c>
      <c r="B360" s="957"/>
      <c r="C360" s="281">
        <v>31225</v>
      </c>
      <c r="D360" s="282">
        <v>25530</v>
      </c>
    </row>
    <row r="361" spans="1:5" x14ac:dyDescent="0.2">
      <c r="A361" s="888" t="s">
        <v>208</v>
      </c>
      <c r="B361" s="957"/>
      <c r="C361" s="281"/>
      <c r="D361" s="282"/>
    </row>
    <row r="362" spans="1:5" x14ac:dyDescent="0.2">
      <c r="A362" s="888" t="s">
        <v>209</v>
      </c>
      <c r="B362" s="957"/>
      <c r="C362" s="281"/>
      <c r="D362" s="282"/>
    </row>
    <row r="363" spans="1:5" x14ac:dyDescent="0.2">
      <c r="A363" s="888" t="s">
        <v>210</v>
      </c>
      <c r="B363" s="957"/>
      <c r="C363" s="281"/>
      <c r="D363" s="282"/>
    </row>
    <row r="364" spans="1:5" x14ac:dyDescent="0.2">
      <c r="A364" s="888" t="s">
        <v>138</v>
      </c>
      <c r="B364" s="957"/>
      <c r="C364" s="281"/>
      <c r="D364" s="282"/>
    </row>
    <row r="365" spans="1:5" x14ac:dyDescent="0.2">
      <c r="A365" s="970" t="s">
        <v>211</v>
      </c>
      <c r="B365" s="971"/>
      <c r="C365" s="280">
        <f>C366+C367+C369</f>
        <v>0</v>
      </c>
      <c r="D365" s="283">
        <f>D366+D367+D369</f>
        <v>0</v>
      </c>
    </row>
    <row r="366" spans="1:5" x14ac:dyDescent="0.2">
      <c r="A366" s="947" t="s">
        <v>212</v>
      </c>
      <c r="B366" s="948"/>
      <c r="C366" s="273"/>
      <c r="D366" s="284"/>
    </row>
    <row r="367" spans="1:5" x14ac:dyDescent="0.2">
      <c r="A367" s="947" t="s">
        <v>213</v>
      </c>
      <c r="B367" s="948"/>
      <c r="C367" s="273"/>
      <c r="D367" s="284"/>
    </row>
    <row r="368" spans="1:5" x14ac:dyDescent="0.2">
      <c r="A368" s="972" t="s">
        <v>214</v>
      </c>
      <c r="B368" s="973"/>
      <c r="C368" s="273"/>
      <c r="D368" s="284"/>
    </row>
    <row r="369" spans="1:5" ht="13.5" thickBot="1" x14ac:dyDescent="0.25">
      <c r="A369" s="974" t="s">
        <v>138</v>
      </c>
      <c r="B369" s="975"/>
      <c r="C369" s="273"/>
      <c r="D369" s="284"/>
    </row>
    <row r="370" spans="1:5" ht="13.5" thickBot="1" x14ac:dyDescent="0.25">
      <c r="A370" s="960" t="s">
        <v>12</v>
      </c>
      <c r="B370" s="961"/>
      <c r="C370" s="285">
        <f>C357+C365</f>
        <v>3938205.55</v>
      </c>
      <c r="D370" s="285">
        <f>D357+D365</f>
        <v>4115187.67</v>
      </c>
    </row>
    <row r="373" spans="1:5" ht="26.25" customHeight="1" x14ac:dyDescent="0.2">
      <c r="A373" s="906" t="s">
        <v>215</v>
      </c>
      <c r="B373" s="967"/>
      <c r="C373" s="967"/>
      <c r="D373" s="967"/>
    </row>
    <row r="374" spans="1:5" ht="13.5" thickBot="1" x14ac:dyDescent="0.25">
      <c r="B374" s="242"/>
    </row>
    <row r="375" spans="1:5" ht="13.5" thickBot="1" x14ac:dyDescent="0.25">
      <c r="A375" s="968"/>
      <c r="B375" s="969"/>
      <c r="C375" s="286" t="s">
        <v>104</v>
      </c>
      <c r="D375" s="219" t="s">
        <v>21</v>
      </c>
    </row>
    <row r="376" spans="1:5" ht="13.5" thickBot="1" x14ac:dyDescent="0.25">
      <c r="A376" s="920" t="s">
        <v>216</v>
      </c>
      <c r="B376" s="921"/>
      <c r="C376" s="246"/>
      <c r="D376" s="214"/>
    </row>
    <row r="377" spans="1:5" ht="13.5" thickBot="1" x14ac:dyDescent="0.25">
      <c r="A377" s="951" t="s">
        <v>99</v>
      </c>
      <c r="B377" s="952"/>
      <c r="C377" s="255">
        <f>SUM(C376:C376)</f>
        <v>0</v>
      </c>
      <c r="D377" s="255">
        <f>SUM(D376:D376)</f>
        <v>0</v>
      </c>
    </row>
    <row r="380" spans="1:5" ht="14.45" customHeight="1" x14ac:dyDescent="0.2">
      <c r="A380" s="906" t="s">
        <v>217</v>
      </c>
      <c r="B380" s="906"/>
      <c r="C380" s="906"/>
      <c r="D380" s="906"/>
      <c r="E380" s="906"/>
    </row>
    <row r="381" spans="1:5" ht="13.5" thickBot="1" x14ac:dyDescent="0.25">
      <c r="E381" s="33"/>
    </row>
    <row r="382" spans="1:5" ht="26.25" thickBot="1" x14ac:dyDescent="0.25">
      <c r="A382" s="918" t="s">
        <v>32</v>
      </c>
      <c r="B382" s="927"/>
      <c r="C382" s="127" t="s">
        <v>218</v>
      </c>
      <c r="D382" s="127" t="s">
        <v>219</v>
      </c>
      <c r="E382" s="33"/>
    </row>
    <row r="383" spans="1:5" ht="13.5" thickBot="1" x14ac:dyDescent="0.25">
      <c r="A383" s="984" t="s">
        <v>220</v>
      </c>
      <c r="B383" s="985"/>
      <c r="C383" s="287">
        <v>212208.02</v>
      </c>
      <c r="D383" s="288">
        <v>174730.71</v>
      </c>
      <c r="E383" s="33"/>
    </row>
    <row r="384" spans="1:5" x14ac:dyDescent="0.2">
      <c r="A384" s="33"/>
      <c r="B384" s="33"/>
      <c r="C384" s="33"/>
      <c r="D384" s="33"/>
      <c r="E384" s="33"/>
    </row>
    <row r="385" spans="1:9" ht="29.25" customHeight="1" x14ac:dyDescent="0.2">
      <c r="A385" s="986" t="s">
        <v>221</v>
      </c>
      <c r="B385" s="986"/>
      <c r="C385" s="986"/>
      <c r="D385" s="987"/>
      <c r="E385" s="987"/>
    </row>
    <row r="390" spans="1:9" ht="15" x14ac:dyDescent="0.2">
      <c r="A390" s="988" t="s">
        <v>222</v>
      </c>
      <c r="B390" s="988"/>
      <c r="C390" s="988"/>
      <c r="D390" s="988"/>
      <c r="E390" s="988"/>
      <c r="F390" s="988"/>
      <c r="G390" s="988"/>
      <c r="H390" s="988"/>
      <c r="I390" s="988"/>
    </row>
    <row r="392" spans="1:9" ht="15" x14ac:dyDescent="0.2">
      <c r="A392" s="988" t="s">
        <v>223</v>
      </c>
      <c r="B392" s="988"/>
      <c r="C392" s="988"/>
      <c r="D392" s="988"/>
      <c r="E392" s="988"/>
      <c r="F392" s="988"/>
      <c r="G392" s="988"/>
      <c r="H392" s="988"/>
      <c r="I392" s="988"/>
    </row>
    <row r="393" spans="1:9" ht="13.5" thickBot="1" x14ac:dyDescent="0.25">
      <c r="A393" s="289"/>
      <c r="B393" s="289"/>
      <c r="C393" s="289"/>
      <c r="D393" s="289"/>
      <c r="E393" s="289"/>
      <c r="F393" s="289"/>
      <c r="G393" s="289"/>
      <c r="H393" s="289"/>
      <c r="I393" s="290"/>
    </row>
    <row r="394" spans="1:9" ht="26.25" thickBot="1" x14ac:dyDescent="0.25">
      <c r="A394" s="848" t="s">
        <v>224</v>
      </c>
      <c r="B394" s="883" t="s">
        <v>225</v>
      </c>
      <c r="C394" s="989"/>
      <c r="D394" s="977"/>
      <c r="E394" s="188" t="s">
        <v>59</v>
      </c>
      <c r="F394" s="883" t="s">
        <v>226</v>
      </c>
      <c r="G394" s="989"/>
      <c r="H394" s="977"/>
      <c r="I394" s="291" t="s">
        <v>84</v>
      </c>
    </row>
    <row r="395" spans="1:9" ht="64.5" thickBot="1" x14ac:dyDescent="0.25">
      <c r="A395" s="849"/>
      <c r="B395" s="292" t="s">
        <v>227</v>
      </c>
      <c r="C395" s="293" t="s">
        <v>228</v>
      </c>
      <c r="D395" s="294" t="s">
        <v>63</v>
      </c>
      <c r="E395" s="295" t="s">
        <v>229</v>
      </c>
      <c r="F395" s="292" t="s">
        <v>227</v>
      </c>
      <c r="G395" s="293" t="s">
        <v>230</v>
      </c>
      <c r="H395" s="294" t="s">
        <v>231</v>
      </c>
      <c r="I395" s="296"/>
    </row>
    <row r="396" spans="1:9" ht="26.25" thickBot="1" x14ac:dyDescent="0.25">
      <c r="A396" s="297" t="s">
        <v>232</v>
      </c>
      <c r="B396" s="298"/>
      <c r="C396" s="299"/>
      <c r="D396" s="300"/>
      <c r="E396" s="258"/>
      <c r="F396" s="298"/>
      <c r="G396" s="301"/>
      <c r="H396" s="300"/>
      <c r="I396" s="258">
        <f>SUM(B396:H396)</f>
        <v>0</v>
      </c>
    </row>
    <row r="397" spans="1:9" ht="13.5" thickBot="1" x14ac:dyDescent="0.25">
      <c r="A397" s="302" t="s">
        <v>25</v>
      </c>
      <c r="B397" s="303">
        <f t="shared" ref="B397:I397" si="12">SUM(B398:B400)</f>
        <v>0</v>
      </c>
      <c r="C397" s="304">
        <f t="shared" si="12"/>
        <v>0</v>
      </c>
      <c r="D397" s="305">
        <f t="shared" si="12"/>
        <v>0</v>
      </c>
      <c r="E397" s="302">
        <f t="shared" si="12"/>
        <v>0</v>
      </c>
      <c r="F397" s="303">
        <f t="shared" si="12"/>
        <v>0</v>
      </c>
      <c r="G397" s="303">
        <f t="shared" si="12"/>
        <v>0</v>
      </c>
      <c r="H397" s="302">
        <f t="shared" si="12"/>
        <v>0</v>
      </c>
      <c r="I397" s="302">
        <f t="shared" si="12"/>
        <v>0</v>
      </c>
    </row>
    <row r="398" spans="1:9" x14ac:dyDescent="0.2">
      <c r="A398" s="306" t="s">
        <v>233</v>
      </c>
      <c r="B398" s="307"/>
      <c r="C398" s="308"/>
      <c r="D398" s="309"/>
      <c r="E398" s="310"/>
      <c r="F398" s="307"/>
      <c r="G398" s="311"/>
      <c r="H398" s="309"/>
      <c r="I398" s="312">
        <f>SUM(B398:H398)</f>
        <v>0</v>
      </c>
    </row>
    <row r="399" spans="1:9" x14ac:dyDescent="0.2">
      <c r="A399" s="313" t="s">
        <v>234</v>
      </c>
      <c r="B399" s="314"/>
      <c r="C399" s="199"/>
      <c r="D399" s="315"/>
      <c r="E399" s="316"/>
      <c r="F399" s="314"/>
      <c r="G399" s="317"/>
      <c r="H399" s="315"/>
      <c r="I399" s="312">
        <f>SUM(B399:H399)</f>
        <v>0</v>
      </c>
    </row>
    <row r="400" spans="1:9" ht="13.5" thickBot="1" x14ac:dyDescent="0.25">
      <c r="A400" s="318" t="s">
        <v>235</v>
      </c>
      <c r="B400" s="314"/>
      <c r="C400" s="199"/>
      <c r="D400" s="315"/>
      <c r="E400" s="316"/>
      <c r="F400" s="314"/>
      <c r="G400" s="317"/>
      <c r="H400" s="315"/>
      <c r="I400" s="312">
        <f>SUM(B400:H400)</f>
        <v>0</v>
      </c>
    </row>
    <row r="401" spans="1:9" ht="13.5" thickBot="1" x14ac:dyDescent="0.25">
      <c r="A401" s="302" t="s">
        <v>26</v>
      </c>
      <c r="B401" s="298">
        <f t="shared" ref="B401:I401" si="13">SUM(B402:B405)</f>
        <v>0</v>
      </c>
      <c r="C401" s="299">
        <f t="shared" si="13"/>
        <v>0</v>
      </c>
      <c r="D401" s="301">
        <f t="shared" si="13"/>
        <v>0</v>
      </c>
      <c r="E401" s="258">
        <f t="shared" si="13"/>
        <v>0</v>
      </c>
      <c r="F401" s="298">
        <f t="shared" si="13"/>
        <v>0</v>
      </c>
      <c r="G401" s="298">
        <f t="shared" si="13"/>
        <v>0</v>
      </c>
      <c r="H401" s="258">
        <f t="shared" si="13"/>
        <v>0</v>
      </c>
      <c r="I401" s="258">
        <f t="shared" si="13"/>
        <v>0</v>
      </c>
    </row>
    <row r="402" spans="1:9" ht="13.5" customHeight="1" x14ac:dyDescent="0.2">
      <c r="A402" s="319" t="s">
        <v>236</v>
      </c>
      <c r="B402" s="314"/>
      <c r="C402" s="199"/>
      <c r="D402" s="315"/>
      <c r="E402" s="316"/>
      <c r="F402" s="314"/>
      <c r="G402" s="317"/>
      <c r="H402" s="315"/>
      <c r="I402" s="312">
        <f>SUM(B402:H402)</f>
        <v>0</v>
      </c>
    </row>
    <row r="403" spans="1:9" x14ac:dyDescent="0.2">
      <c r="A403" s="319" t="s">
        <v>237</v>
      </c>
      <c r="B403" s="314"/>
      <c r="C403" s="199"/>
      <c r="D403" s="315"/>
      <c r="E403" s="316"/>
      <c r="F403" s="314"/>
      <c r="G403" s="317"/>
      <c r="H403" s="315"/>
      <c r="I403" s="312">
        <f>SUM(B403:H403)</f>
        <v>0</v>
      </c>
    </row>
    <row r="404" spans="1:9" x14ac:dyDescent="0.2">
      <c r="A404" s="319" t="s">
        <v>238</v>
      </c>
      <c r="B404" s="314"/>
      <c r="C404" s="199"/>
      <c r="D404" s="315"/>
      <c r="E404" s="316"/>
      <c r="F404" s="314"/>
      <c r="G404" s="317"/>
      <c r="H404" s="315"/>
      <c r="I404" s="312">
        <f>SUM(B404:H404)</f>
        <v>0</v>
      </c>
    </row>
    <row r="405" spans="1:9" ht="13.5" thickBot="1" x14ac:dyDescent="0.25">
      <c r="A405" s="320" t="s">
        <v>239</v>
      </c>
      <c r="B405" s="314"/>
      <c r="C405" s="199"/>
      <c r="D405" s="315"/>
      <c r="E405" s="316"/>
      <c r="F405" s="314"/>
      <c r="G405" s="317"/>
      <c r="H405" s="315"/>
      <c r="I405" s="312">
        <f>SUM(B405:H405)</f>
        <v>0</v>
      </c>
    </row>
    <row r="406" spans="1:9" ht="26.25" customHeight="1" thickBot="1" x14ac:dyDescent="0.25">
      <c r="A406" s="321" t="s">
        <v>240</v>
      </c>
      <c r="B406" s="322">
        <f t="shared" ref="B406:I406" si="14">B396+B397-B401</f>
        <v>0</v>
      </c>
      <c r="C406" s="322">
        <f t="shared" si="14"/>
        <v>0</v>
      </c>
      <c r="D406" s="322">
        <f t="shared" si="14"/>
        <v>0</v>
      </c>
      <c r="E406" s="323">
        <f t="shared" si="14"/>
        <v>0</v>
      </c>
      <c r="F406" s="322">
        <f t="shared" si="14"/>
        <v>0</v>
      </c>
      <c r="G406" s="322">
        <f t="shared" si="14"/>
        <v>0</v>
      </c>
      <c r="H406" s="323">
        <f t="shared" si="14"/>
        <v>0</v>
      </c>
      <c r="I406" s="323">
        <f t="shared" si="14"/>
        <v>0</v>
      </c>
    </row>
    <row r="407" spans="1:9" ht="40.5" customHeight="1" thickBot="1" x14ac:dyDescent="0.25">
      <c r="A407" s="297" t="s">
        <v>241</v>
      </c>
      <c r="B407" s="324"/>
      <c r="C407" s="325"/>
      <c r="D407" s="326"/>
      <c r="E407" s="327"/>
      <c r="F407" s="324"/>
      <c r="G407" s="328"/>
      <c r="H407" s="326"/>
      <c r="I407" s="327">
        <f>SUM(B407:H407)</f>
        <v>0</v>
      </c>
    </row>
    <row r="408" spans="1:9" x14ac:dyDescent="0.2">
      <c r="A408" s="329" t="s">
        <v>25</v>
      </c>
      <c r="B408" s="330"/>
      <c r="C408" s="331"/>
      <c r="D408" s="332"/>
      <c r="E408" s="333"/>
      <c r="F408" s="330"/>
      <c r="G408" s="334"/>
      <c r="H408" s="332"/>
      <c r="I408" s="333">
        <f>SUM(B408:H408)</f>
        <v>0</v>
      </c>
    </row>
    <row r="409" spans="1:9" ht="13.5" thickBot="1" x14ac:dyDescent="0.25">
      <c r="A409" s="335" t="s">
        <v>26</v>
      </c>
      <c r="B409" s="336"/>
      <c r="C409" s="337"/>
      <c r="D409" s="338"/>
      <c r="E409" s="339"/>
      <c r="F409" s="336"/>
      <c r="G409" s="340"/>
      <c r="H409" s="338"/>
      <c r="I409" s="339">
        <f>SUM(B409:H409)</f>
        <v>0</v>
      </c>
    </row>
    <row r="410" spans="1:9" ht="41.25" customHeight="1" thickBot="1" x14ac:dyDescent="0.25">
      <c r="A410" s="341" t="s">
        <v>242</v>
      </c>
      <c r="B410" s="324">
        <f>B407+B408-B409</f>
        <v>0</v>
      </c>
      <c r="C410" s="325">
        <f t="shared" ref="C410:I410" si="15">C407+C408-C409</f>
        <v>0</v>
      </c>
      <c r="D410" s="326">
        <f t="shared" si="15"/>
        <v>0</v>
      </c>
      <c r="E410" s="327">
        <f t="shared" si="15"/>
        <v>0</v>
      </c>
      <c r="F410" s="324">
        <f t="shared" si="15"/>
        <v>0</v>
      </c>
      <c r="G410" s="328">
        <f t="shared" si="15"/>
        <v>0</v>
      </c>
      <c r="H410" s="326">
        <f t="shared" si="15"/>
        <v>0</v>
      </c>
      <c r="I410" s="327">
        <f t="shared" si="15"/>
        <v>0</v>
      </c>
    </row>
    <row r="411" spans="1:9" ht="26.25" customHeight="1" thickBot="1" x14ac:dyDescent="0.25">
      <c r="A411" s="51" t="s">
        <v>243</v>
      </c>
      <c r="B411" s="217">
        <f t="shared" ref="B411:I411" si="16">B396-B407</f>
        <v>0</v>
      </c>
      <c r="C411" s="217">
        <f t="shared" si="16"/>
        <v>0</v>
      </c>
      <c r="D411" s="217">
        <f t="shared" si="16"/>
        <v>0</v>
      </c>
      <c r="E411" s="217">
        <f t="shared" si="16"/>
        <v>0</v>
      </c>
      <c r="F411" s="217">
        <f t="shared" si="16"/>
        <v>0</v>
      </c>
      <c r="G411" s="217">
        <f t="shared" si="16"/>
        <v>0</v>
      </c>
      <c r="H411" s="217">
        <f t="shared" si="16"/>
        <v>0</v>
      </c>
      <c r="I411" s="217">
        <f t="shared" si="16"/>
        <v>0</v>
      </c>
    </row>
    <row r="412" spans="1:9" ht="26.25" customHeight="1" thickBot="1" x14ac:dyDescent="0.25">
      <c r="A412" s="342" t="s">
        <v>244</v>
      </c>
      <c r="B412" s="217">
        <f>B406-B410</f>
        <v>0</v>
      </c>
      <c r="C412" s="217">
        <f t="shared" ref="C412:I412" si="17">C406-C410</f>
        <v>0</v>
      </c>
      <c r="D412" s="217">
        <f t="shared" si="17"/>
        <v>0</v>
      </c>
      <c r="E412" s="217">
        <f t="shared" si="17"/>
        <v>0</v>
      </c>
      <c r="F412" s="217">
        <f t="shared" si="17"/>
        <v>0</v>
      </c>
      <c r="G412" s="217">
        <f t="shared" si="17"/>
        <v>0</v>
      </c>
      <c r="H412" s="217">
        <f t="shared" si="17"/>
        <v>0</v>
      </c>
      <c r="I412" s="217">
        <f t="shared" si="17"/>
        <v>0</v>
      </c>
    </row>
    <row r="413" spans="1:9" ht="26.25" customHeight="1" x14ac:dyDescent="0.2">
      <c r="A413" s="343"/>
      <c r="B413" s="344"/>
      <c r="C413" s="344"/>
      <c r="D413" s="344"/>
      <c r="E413" s="344"/>
      <c r="F413" s="344"/>
      <c r="G413" s="344"/>
      <c r="H413" s="344"/>
      <c r="I413" s="344"/>
    </row>
    <row r="415" spans="1:9" ht="15" x14ac:dyDescent="0.2">
      <c r="A415" s="861" t="s">
        <v>245</v>
      </c>
      <c r="B415" s="976"/>
      <c r="C415" s="976"/>
    </row>
    <row r="416" spans="1:9" ht="13.5" thickBot="1" x14ac:dyDescent="0.25">
      <c r="A416" s="185"/>
      <c r="B416" s="345"/>
      <c r="C416" s="345"/>
      <c r="E416" s="346"/>
      <c r="F416" s="346"/>
      <c r="G416" s="346"/>
      <c r="H416" s="346"/>
      <c r="I416" s="346"/>
    </row>
    <row r="417" spans="1:9" ht="13.5" thickBot="1" x14ac:dyDescent="0.25">
      <c r="A417" s="883" t="s">
        <v>103</v>
      </c>
      <c r="B417" s="977"/>
      <c r="C417" s="347" t="s">
        <v>14</v>
      </c>
      <c r="D417" s="189" t="s">
        <v>108</v>
      </c>
    </row>
    <row r="418" spans="1:9" x14ac:dyDescent="0.2">
      <c r="A418" s="978" t="s">
        <v>246</v>
      </c>
      <c r="B418" s="979"/>
      <c r="C418" s="348">
        <v>4595.8100000000004</v>
      </c>
      <c r="D418" s="348">
        <v>3269.86</v>
      </c>
      <c r="E418" s="349"/>
      <c r="F418" s="349"/>
      <c r="G418" s="349"/>
      <c r="H418" s="349"/>
      <c r="I418" s="349"/>
    </row>
    <row r="419" spans="1:9" x14ac:dyDescent="0.2">
      <c r="A419" s="980" t="s">
        <v>247</v>
      </c>
      <c r="B419" s="981"/>
      <c r="C419" s="350">
        <v>3863.68</v>
      </c>
      <c r="D419" s="350">
        <v>5843.04</v>
      </c>
      <c r="E419" s="351"/>
      <c r="F419" s="351"/>
      <c r="G419" s="351"/>
      <c r="H419" s="351"/>
      <c r="I419" s="351"/>
    </row>
    <row r="420" spans="1:9" x14ac:dyDescent="0.2">
      <c r="A420" s="980" t="s">
        <v>248</v>
      </c>
      <c r="B420" s="981"/>
      <c r="C420" s="350">
        <v>0</v>
      </c>
      <c r="D420" s="350"/>
      <c r="E420" s="352"/>
      <c r="F420" s="352"/>
      <c r="G420" s="352"/>
      <c r="H420" s="352"/>
      <c r="I420" s="352"/>
    </row>
    <row r="421" spans="1:9" x14ac:dyDescent="0.2">
      <c r="A421" s="982" t="s">
        <v>249</v>
      </c>
      <c r="B421" s="983"/>
      <c r="C421" s="353">
        <f>C422+C425+C426+C427+C428</f>
        <v>3583639.72</v>
      </c>
      <c r="D421" s="353">
        <f>D422+D425+D426+D427+D428</f>
        <v>4829309.4000000004</v>
      </c>
    </row>
    <row r="422" spans="1:9" ht="27" customHeight="1" x14ac:dyDescent="0.2">
      <c r="A422" s="885" t="s">
        <v>250</v>
      </c>
      <c r="B422" s="946"/>
      <c r="C422" s="316">
        <f>C423-C424</f>
        <v>0</v>
      </c>
      <c r="D422" s="316">
        <f>D423-D424</f>
        <v>2544.4099999999744</v>
      </c>
    </row>
    <row r="423" spans="1:9" x14ac:dyDescent="0.2">
      <c r="A423" s="1002" t="s">
        <v>251</v>
      </c>
      <c r="B423" s="1003"/>
      <c r="C423" s="316">
        <v>835499.46</v>
      </c>
      <c r="D423" s="316">
        <v>151080.32999999999</v>
      </c>
    </row>
    <row r="424" spans="1:9" ht="25.5" customHeight="1" x14ac:dyDescent="0.2">
      <c r="A424" s="1002" t="s">
        <v>252</v>
      </c>
      <c r="B424" s="1003"/>
      <c r="C424" s="316">
        <v>835499.46</v>
      </c>
      <c r="D424" s="316">
        <v>148535.92000000001</v>
      </c>
    </row>
    <row r="425" spans="1:9" x14ac:dyDescent="0.2">
      <c r="A425" s="990" t="s">
        <v>253</v>
      </c>
      <c r="B425" s="991"/>
      <c r="C425" s="214">
        <v>109082.33</v>
      </c>
      <c r="D425" s="214">
        <v>112864</v>
      </c>
    </row>
    <row r="426" spans="1:9" x14ac:dyDescent="0.2">
      <c r="A426" s="990" t="s">
        <v>254</v>
      </c>
      <c r="B426" s="991"/>
      <c r="C426" s="214">
        <v>2862857.71</v>
      </c>
      <c r="D426" s="214">
        <v>3600160.3</v>
      </c>
    </row>
    <row r="427" spans="1:9" x14ac:dyDescent="0.2">
      <c r="A427" s="990" t="s">
        <v>255</v>
      </c>
      <c r="B427" s="991"/>
      <c r="C427" s="214"/>
      <c r="D427" s="214"/>
    </row>
    <row r="428" spans="1:9" x14ac:dyDescent="0.2">
      <c r="A428" s="990" t="s">
        <v>256</v>
      </c>
      <c r="B428" s="991"/>
      <c r="C428" s="214">
        <v>611699.68000000005</v>
      </c>
      <c r="D428" s="214">
        <v>1113740.69</v>
      </c>
    </row>
    <row r="429" spans="1:9" ht="24.75" customHeight="1" thickBot="1" x14ac:dyDescent="0.25">
      <c r="A429" s="992" t="s">
        <v>257</v>
      </c>
      <c r="B429" s="993"/>
      <c r="C429" s="350">
        <v>0</v>
      </c>
      <c r="D429" s="350"/>
    </row>
    <row r="430" spans="1:9" ht="13.5" thickBot="1" x14ac:dyDescent="0.25">
      <c r="A430" s="994" t="s">
        <v>99</v>
      </c>
      <c r="B430" s="995"/>
      <c r="C430" s="217">
        <f>SUM(C418+C419+C420+C421+C429)</f>
        <v>3592099.2100000004</v>
      </c>
      <c r="D430" s="217">
        <f>SUM(D418+D419+D420+D421+D429)</f>
        <v>4838422.3000000007</v>
      </c>
    </row>
    <row r="433" spans="1:4" ht="15" x14ac:dyDescent="0.2">
      <c r="A433" s="354" t="s">
        <v>258</v>
      </c>
      <c r="B433" s="346"/>
      <c r="C433" s="346"/>
      <c r="D433" s="346"/>
    </row>
    <row r="434" spans="1:4" ht="13.5" thickBot="1" x14ac:dyDescent="0.25"/>
    <row r="435" spans="1:4" ht="13.5" thickBot="1" x14ac:dyDescent="0.25">
      <c r="A435" s="355" t="s">
        <v>259</v>
      </c>
      <c r="B435" s="356"/>
      <c r="C435" s="356"/>
      <c r="D435" s="357"/>
    </row>
    <row r="436" spans="1:4" ht="13.5" thickBot="1" x14ac:dyDescent="0.25">
      <c r="A436" s="996" t="s">
        <v>14</v>
      </c>
      <c r="B436" s="997"/>
      <c r="C436" s="998" t="s">
        <v>108</v>
      </c>
      <c r="D436" s="999"/>
    </row>
    <row r="437" spans="1:4" ht="13.5" thickBot="1" x14ac:dyDescent="0.25">
      <c r="A437" s="1000">
        <v>0</v>
      </c>
      <c r="B437" s="1001"/>
      <c r="C437" s="1000">
        <v>0</v>
      </c>
      <c r="D437" s="1001"/>
    </row>
    <row r="440" spans="1:4" ht="15" x14ac:dyDescent="0.2">
      <c r="A440" s="1015" t="s">
        <v>260</v>
      </c>
      <c r="B440" s="1015"/>
      <c r="C440" s="1015"/>
      <c r="D440" s="908"/>
    </row>
    <row r="441" spans="1:4" ht="14.25" customHeight="1" x14ac:dyDescent="0.2">
      <c r="A441" s="1016" t="s">
        <v>261</v>
      </c>
      <c r="B441" s="1016"/>
      <c r="C441" s="1016"/>
    </row>
    <row r="442" spans="1:4" ht="13.5" thickBot="1" x14ac:dyDescent="0.25">
      <c r="A442" s="358"/>
      <c r="B442" s="359"/>
      <c r="C442" s="359"/>
    </row>
    <row r="443" spans="1:4" ht="13.5" thickBot="1" x14ac:dyDescent="0.25">
      <c r="A443" s="916" t="s">
        <v>48</v>
      </c>
      <c r="B443" s="1017"/>
      <c r="C443" s="130" t="s">
        <v>262</v>
      </c>
      <c r="D443" s="130" t="s">
        <v>263</v>
      </c>
    </row>
    <row r="444" spans="1:4" ht="28.15" customHeight="1" x14ac:dyDescent="0.2">
      <c r="A444" s="1018" t="s">
        <v>264</v>
      </c>
      <c r="B444" s="1019"/>
      <c r="C444" s="360">
        <v>0</v>
      </c>
      <c r="D444" s="361">
        <v>0</v>
      </c>
    </row>
    <row r="445" spans="1:4" x14ac:dyDescent="0.2">
      <c r="A445" s="1020" t="s">
        <v>265</v>
      </c>
      <c r="B445" s="1021"/>
      <c r="C445" s="362">
        <v>0</v>
      </c>
      <c r="D445" s="363">
        <v>0</v>
      </c>
    </row>
    <row r="446" spans="1:4" x14ac:dyDescent="0.2">
      <c r="A446" s="1022" t="s">
        <v>266</v>
      </c>
      <c r="B446" s="1023"/>
      <c r="C446" s="364"/>
      <c r="D446" s="365"/>
    </row>
    <row r="447" spans="1:4" x14ac:dyDescent="0.2">
      <c r="A447" s="1004" t="s">
        <v>267</v>
      </c>
      <c r="B447" s="1005"/>
      <c r="C447" s="362">
        <v>0</v>
      </c>
      <c r="D447" s="363">
        <v>0</v>
      </c>
    </row>
    <row r="448" spans="1:4" ht="13.5" customHeight="1" thickBot="1" x14ac:dyDescent="0.25">
      <c r="A448" s="1006" t="s">
        <v>268</v>
      </c>
      <c r="B448" s="1007"/>
      <c r="C448" s="366">
        <v>0</v>
      </c>
      <c r="D448" s="367">
        <v>0</v>
      </c>
    </row>
    <row r="452" spans="1:3" x14ac:dyDescent="0.2">
      <c r="A452" s="368" t="s">
        <v>269</v>
      </c>
      <c r="B452" s="368"/>
      <c r="C452" s="368"/>
    </row>
    <row r="453" spans="1:3" ht="13.5" thickBot="1" x14ac:dyDescent="0.25">
      <c r="A453" s="185"/>
      <c r="B453" s="185"/>
      <c r="C453" s="185"/>
    </row>
    <row r="454" spans="1:3" ht="26.25" thickBot="1" x14ac:dyDescent="0.25">
      <c r="A454" s="369"/>
      <c r="B454" s="347" t="s">
        <v>270</v>
      </c>
      <c r="C454" s="209" t="s">
        <v>271</v>
      </c>
    </row>
    <row r="455" spans="1:3" ht="13.5" thickBot="1" x14ac:dyDescent="0.25">
      <c r="A455" s="370" t="s">
        <v>272</v>
      </c>
      <c r="B455" s="371">
        <f>B456+B461</f>
        <v>0</v>
      </c>
      <c r="C455" s="371">
        <f>C456+C461</f>
        <v>0</v>
      </c>
    </row>
    <row r="456" spans="1:3" x14ac:dyDescent="0.2">
      <c r="A456" s="372" t="s">
        <v>273</v>
      </c>
      <c r="B456" s="373">
        <f>SUM(B458:B460)</f>
        <v>0</v>
      </c>
      <c r="C456" s="373">
        <f>SUM(C458:C460)</f>
        <v>0</v>
      </c>
    </row>
    <row r="457" spans="1:3" x14ac:dyDescent="0.2">
      <c r="A457" s="374" t="s">
        <v>51</v>
      </c>
      <c r="B457" s="375"/>
      <c r="C457" s="376"/>
    </row>
    <row r="458" spans="1:3" x14ac:dyDescent="0.2">
      <c r="A458" s="377"/>
      <c r="B458" s="375"/>
      <c r="C458" s="376"/>
    </row>
    <row r="459" spans="1:3" x14ac:dyDescent="0.2">
      <c r="A459" s="377"/>
      <c r="B459" s="375"/>
      <c r="C459" s="376"/>
    </row>
    <row r="460" spans="1:3" ht="13.5" thickBot="1" x14ac:dyDescent="0.25">
      <c r="A460" s="378"/>
      <c r="B460" s="379"/>
      <c r="C460" s="380"/>
    </row>
    <row r="461" spans="1:3" x14ac:dyDescent="0.2">
      <c r="A461" s="372" t="s">
        <v>274</v>
      </c>
      <c r="B461" s="373">
        <f>SUM(B463:B465)</f>
        <v>0</v>
      </c>
      <c r="C461" s="373">
        <f>SUM(C463:C465)</f>
        <v>0</v>
      </c>
    </row>
    <row r="462" spans="1:3" x14ac:dyDescent="0.2">
      <c r="A462" s="374" t="s">
        <v>51</v>
      </c>
      <c r="B462" s="281"/>
      <c r="C462" s="282"/>
    </row>
    <row r="463" spans="1:3" x14ac:dyDescent="0.2">
      <c r="A463" s="381"/>
      <c r="B463" s="281"/>
      <c r="C463" s="282"/>
    </row>
    <row r="464" spans="1:3" x14ac:dyDescent="0.2">
      <c r="A464" s="381"/>
      <c r="B464" s="375"/>
      <c r="C464" s="376"/>
    </row>
    <row r="465" spans="1:9" ht="13.5" thickBot="1" x14ac:dyDescent="0.25">
      <c r="A465" s="382"/>
      <c r="B465" s="379"/>
      <c r="C465" s="380"/>
    </row>
    <row r="466" spans="1:9" ht="13.5" thickBot="1" x14ac:dyDescent="0.25">
      <c r="A466" s="370" t="s">
        <v>275</v>
      </c>
      <c r="B466" s="371">
        <f>B467+B472</f>
        <v>18603.829999999998</v>
      </c>
      <c r="C466" s="371">
        <f>C467+C472</f>
        <v>12115.01</v>
      </c>
    </row>
    <row r="467" spans="1:9" x14ac:dyDescent="0.2">
      <c r="A467" s="383" t="s">
        <v>273</v>
      </c>
      <c r="B467" s="281">
        <f>SUM(B469:B471)</f>
        <v>0</v>
      </c>
      <c r="C467" s="281">
        <f>SUM(C469:C471)</f>
        <v>0</v>
      </c>
    </row>
    <row r="468" spans="1:9" x14ac:dyDescent="0.2">
      <c r="A468" s="384" t="s">
        <v>51</v>
      </c>
      <c r="B468" s="375"/>
      <c r="C468" s="376"/>
    </row>
    <row r="469" spans="1:9" x14ac:dyDescent="0.2">
      <c r="A469" s="381"/>
      <c r="B469" s="375"/>
      <c r="C469" s="376"/>
    </row>
    <row r="470" spans="1:9" x14ac:dyDescent="0.2">
      <c r="A470" s="381"/>
      <c r="B470" s="375"/>
      <c r="C470" s="376"/>
    </row>
    <row r="471" spans="1:9" ht="13.5" thickBot="1" x14ac:dyDescent="0.25">
      <c r="A471" s="382"/>
      <c r="B471" s="379"/>
      <c r="C471" s="380"/>
    </row>
    <row r="472" spans="1:9" x14ac:dyDescent="0.2">
      <c r="A472" s="385" t="s">
        <v>274</v>
      </c>
      <c r="B472" s="386">
        <f>SUM(B474:B476)</f>
        <v>18603.829999999998</v>
      </c>
      <c r="C472" s="386">
        <f>SUM(C474:C476)</f>
        <v>12115.01</v>
      </c>
    </row>
    <row r="473" spans="1:9" x14ac:dyDescent="0.2">
      <c r="A473" s="384" t="s">
        <v>51</v>
      </c>
      <c r="B473" s="375"/>
      <c r="C473" s="375"/>
    </row>
    <row r="474" spans="1:9" ht="189" x14ac:dyDescent="0.2">
      <c r="A474" s="387" t="s">
        <v>276</v>
      </c>
      <c r="B474" s="375">
        <v>16525.28</v>
      </c>
      <c r="C474" s="375">
        <v>12115.01</v>
      </c>
    </row>
    <row r="475" spans="1:9" ht="141.75" x14ac:dyDescent="0.2">
      <c r="A475" s="387" t="s">
        <v>277</v>
      </c>
      <c r="B475" s="375">
        <v>2078.5500000000002</v>
      </c>
      <c r="C475" s="375"/>
    </row>
    <row r="476" spans="1:9" ht="13.5" thickBot="1" x14ac:dyDescent="0.25">
      <c r="A476" s="388"/>
      <c r="B476" s="389"/>
      <c r="C476" s="389"/>
    </row>
    <row r="477" spans="1:9" x14ac:dyDescent="0.2">
      <c r="A477" s="368"/>
      <c r="B477" s="368"/>
      <c r="C477" s="368"/>
    </row>
    <row r="478" spans="1:9" x14ac:dyDescent="0.2">
      <c r="A478" s="368"/>
      <c r="B478" s="368"/>
      <c r="C478" s="368"/>
    </row>
    <row r="479" spans="1:9" ht="43.5" customHeight="1" x14ac:dyDescent="0.2">
      <c r="A479" s="1008" t="s">
        <v>278</v>
      </c>
      <c r="B479" s="1008"/>
      <c r="C479" s="1008"/>
      <c r="D479" s="1008"/>
      <c r="E479" s="1009"/>
      <c r="F479" s="1009"/>
      <c r="G479" s="1009"/>
      <c r="H479" s="1009"/>
      <c r="I479" s="1009"/>
    </row>
    <row r="480" spans="1:9" ht="13.5" thickBot="1" x14ac:dyDescent="0.25">
      <c r="A480" s="390"/>
      <c r="B480" s="390"/>
      <c r="C480" s="390"/>
      <c r="D480" s="390"/>
      <c r="E480" s="10"/>
      <c r="F480" s="10"/>
      <c r="G480" s="10"/>
      <c r="H480" s="10"/>
      <c r="I480" s="10"/>
    </row>
    <row r="481" spans="1:7" ht="55.5" customHeight="1" thickBot="1" x14ac:dyDescent="0.25">
      <c r="A481" s="913" t="s">
        <v>279</v>
      </c>
      <c r="B481" s="1010"/>
      <c r="C481" s="1010"/>
      <c r="D481" s="1010"/>
      <c r="E481" s="914"/>
    </row>
    <row r="482" spans="1:7" ht="24.75" customHeight="1" thickBot="1" x14ac:dyDescent="0.25">
      <c r="A482" s="1011" t="s">
        <v>14</v>
      </c>
      <c r="B482" s="1012"/>
      <c r="C482" s="1013" t="s">
        <v>21</v>
      </c>
      <c r="D482" s="1014"/>
      <c r="E482" s="391" t="s">
        <v>49</v>
      </c>
    </row>
    <row r="483" spans="1:7" ht="20.25" customHeight="1" thickBot="1" x14ac:dyDescent="0.25">
      <c r="A483" s="1000">
        <v>0</v>
      </c>
      <c r="B483" s="1029"/>
      <c r="C483" s="1030">
        <v>0</v>
      </c>
      <c r="D483" s="1031"/>
      <c r="E483" s="392"/>
    </row>
    <row r="484" spans="1:7" x14ac:dyDescent="0.2">
      <c r="A484" s="368"/>
      <c r="B484" s="368"/>
      <c r="C484" s="368"/>
    </row>
    <row r="485" spans="1:7" x14ac:dyDescent="0.2">
      <c r="A485" s="368"/>
      <c r="B485" s="368"/>
      <c r="C485" s="368"/>
    </row>
    <row r="486" spans="1:7" x14ac:dyDescent="0.2">
      <c r="A486" s="368"/>
      <c r="B486" s="368"/>
      <c r="C486" s="368"/>
    </row>
    <row r="487" spans="1:7" x14ac:dyDescent="0.2">
      <c r="A487" s="368"/>
      <c r="B487" s="368"/>
      <c r="C487" s="368"/>
    </row>
    <row r="488" spans="1:7" x14ac:dyDescent="0.2">
      <c r="A488" s="368"/>
      <c r="B488" s="368"/>
      <c r="C488" s="368"/>
    </row>
    <row r="489" spans="1:7" x14ac:dyDescent="0.2">
      <c r="A489" s="368"/>
      <c r="B489" s="368"/>
      <c r="C489" s="368"/>
    </row>
    <row r="490" spans="1:7" x14ac:dyDescent="0.2">
      <c r="A490" s="368"/>
      <c r="B490" s="368"/>
      <c r="C490" s="368"/>
    </row>
    <row r="491" spans="1:7" x14ac:dyDescent="0.2">
      <c r="A491" s="368"/>
      <c r="B491" s="368"/>
      <c r="C491" s="368"/>
    </row>
    <row r="492" spans="1:7" x14ac:dyDescent="0.2">
      <c r="A492" s="368"/>
      <c r="B492" s="368"/>
      <c r="C492" s="368"/>
    </row>
    <row r="493" spans="1:7" x14ac:dyDescent="0.2">
      <c r="A493" s="368" t="s">
        <v>280</v>
      </c>
      <c r="B493" s="368"/>
      <c r="C493" s="368"/>
    </row>
    <row r="494" spans="1:7" x14ac:dyDescent="0.2">
      <c r="A494" s="1032" t="s">
        <v>281</v>
      </c>
      <c r="B494" s="1032"/>
      <c r="C494" s="1032"/>
    </row>
    <row r="495" spans="1:7" ht="13.5" thickBot="1" x14ac:dyDescent="0.25">
      <c r="A495" s="368"/>
      <c r="B495" s="368"/>
      <c r="C495" s="368"/>
    </row>
    <row r="496" spans="1:7" ht="26.25" thickBot="1" x14ac:dyDescent="0.25">
      <c r="A496" s="850" t="s">
        <v>282</v>
      </c>
      <c r="B496" s="851"/>
      <c r="C496" s="851"/>
      <c r="D496" s="852"/>
      <c r="E496" s="347" t="s">
        <v>270</v>
      </c>
      <c r="F496" s="209" t="s">
        <v>271</v>
      </c>
      <c r="G496" s="393"/>
    </row>
    <row r="497" spans="1:7" ht="14.25" customHeight="1" thickBot="1" x14ac:dyDescent="0.25">
      <c r="A497" s="889" t="s">
        <v>283</v>
      </c>
      <c r="B497" s="1033"/>
      <c r="C497" s="1033"/>
      <c r="D497" s="1034"/>
      <c r="E497" s="371">
        <f>SUM(E498:E505)</f>
        <v>1042506.32</v>
      </c>
      <c r="F497" s="371">
        <f>SUM(F498:F505)</f>
        <v>1133330.6000000001</v>
      </c>
      <c r="G497" s="394"/>
    </row>
    <row r="498" spans="1:7" x14ac:dyDescent="0.2">
      <c r="A498" s="1035" t="s">
        <v>284</v>
      </c>
      <c r="B498" s="1036"/>
      <c r="C498" s="1036"/>
      <c r="D498" s="1037"/>
      <c r="E498" s="281">
        <v>830941.51</v>
      </c>
      <c r="F498" s="282">
        <v>840754.39</v>
      </c>
      <c r="G498" s="163"/>
    </row>
    <row r="499" spans="1:7" x14ac:dyDescent="0.2">
      <c r="A499" s="955" t="s">
        <v>285</v>
      </c>
      <c r="B499" s="1024"/>
      <c r="C499" s="1024"/>
      <c r="D499" s="956"/>
      <c r="E499" s="375">
        <v>56768.959999999999</v>
      </c>
      <c r="F499" s="376">
        <v>71077.64</v>
      </c>
      <c r="G499" s="163"/>
    </row>
    <row r="500" spans="1:7" x14ac:dyDescent="0.2">
      <c r="A500" s="955" t="s">
        <v>286</v>
      </c>
      <c r="B500" s="1024"/>
      <c r="C500" s="1024"/>
      <c r="D500" s="956"/>
      <c r="E500" s="375"/>
      <c r="F500" s="376"/>
      <c r="G500" s="163"/>
    </row>
    <row r="501" spans="1:7" x14ac:dyDescent="0.2">
      <c r="A501" s="1025" t="s">
        <v>287</v>
      </c>
      <c r="B501" s="1026"/>
      <c r="C501" s="1026"/>
      <c r="D501" s="1027"/>
      <c r="E501" s="375"/>
      <c r="F501" s="376"/>
      <c r="G501" s="163"/>
    </row>
    <row r="502" spans="1:7" x14ac:dyDescent="0.2">
      <c r="A502" s="955" t="s">
        <v>288</v>
      </c>
      <c r="B502" s="1024"/>
      <c r="C502" s="1024"/>
      <c r="D502" s="956"/>
      <c r="E502" s="375">
        <v>152794.23000000001</v>
      </c>
      <c r="F502" s="376">
        <v>199742.13</v>
      </c>
      <c r="G502" s="163"/>
    </row>
    <row r="503" spans="1:7" ht="24.75" customHeight="1" x14ac:dyDescent="0.2">
      <c r="A503" s="888" t="s">
        <v>289</v>
      </c>
      <c r="B503" s="1028"/>
      <c r="C503" s="1028"/>
      <c r="D503" s="957"/>
      <c r="E503" s="375"/>
      <c r="F503" s="376"/>
      <c r="G503" s="163"/>
    </row>
    <row r="504" spans="1:7" x14ac:dyDescent="0.2">
      <c r="A504" s="888" t="s">
        <v>290</v>
      </c>
      <c r="B504" s="1028"/>
      <c r="C504" s="1028"/>
      <c r="D504" s="957"/>
      <c r="E504" s="375"/>
      <c r="F504" s="376"/>
      <c r="G504" s="163"/>
    </row>
    <row r="505" spans="1:7" ht="13.5" thickBot="1" x14ac:dyDescent="0.25">
      <c r="A505" s="895" t="s">
        <v>291</v>
      </c>
      <c r="B505" s="1041"/>
      <c r="C505" s="1041"/>
      <c r="D505" s="1042"/>
      <c r="E505" s="395">
        <v>2001.62</v>
      </c>
      <c r="F505" s="396">
        <v>21756.44</v>
      </c>
      <c r="G505" s="163"/>
    </row>
    <row r="506" spans="1:7" ht="13.5" thickBot="1" x14ac:dyDescent="0.25">
      <c r="A506" s="889" t="s">
        <v>292</v>
      </c>
      <c r="B506" s="1033"/>
      <c r="C506" s="1033"/>
      <c r="D506" s="1034"/>
      <c r="E506" s="397">
        <v>94352.92</v>
      </c>
      <c r="F506" s="398">
        <v>-30880.93</v>
      </c>
      <c r="G506" s="399"/>
    </row>
    <row r="507" spans="1:7" ht="13.5" thickBot="1" x14ac:dyDescent="0.25">
      <c r="A507" s="1043" t="s">
        <v>293</v>
      </c>
      <c r="B507" s="1044"/>
      <c r="C507" s="1044"/>
      <c r="D507" s="1045"/>
      <c r="E507" s="400"/>
      <c r="F507" s="401"/>
      <c r="G507" s="399"/>
    </row>
    <row r="508" spans="1:7" ht="13.5" thickBot="1" x14ac:dyDescent="0.25">
      <c r="A508" s="1043" t="s">
        <v>294</v>
      </c>
      <c r="B508" s="1044"/>
      <c r="C508" s="1044"/>
      <c r="D508" s="1045"/>
      <c r="E508" s="397"/>
      <c r="F508" s="398"/>
      <c r="G508" s="399"/>
    </row>
    <row r="509" spans="1:7" ht="13.5" thickBot="1" x14ac:dyDescent="0.25">
      <c r="A509" s="1046" t="s">
        <v>295</v>
      </c>
      <c r="B509" s="1047"/>
      <c r="C509" s="1047"/>
      <c r="D509" s="1048"/>
      <c r="E509" s="397"/>
      <c r="F509" s="398"/>
      <c r="G509" s="399"/>
    </row>
    <row r="510" spans="1:7" ht="13.5" thickBot="1" x14ac:dyDescent="0.25">
      <c r="A510" s="1046" t="s">
        <v>296</v>
      </c>
      <c r="B510" s="1047"/>
      <c r="C510" s="1047"/>
      <c r="D510" s="1048"/>
      <c r="E510" s="371">
        <f>E511+E519+E522+E525</f>
        <v>2120789.5699999998</v>
      </c>
      <c r="F510" s="371">
        <f>SUM(F511+F519+F522+F525)</f>
        <v>649609.37</v>
      </c>
      <c r="G510" s="394"/>
    </row>
    <row r="511" spans="1:7" x14ac:dyDescent="0.2">
      <c r="A511" s="1035" t="s">
        <v>297</v>
      </c>
      <c r="B511" s="1036"/>
      <c r="C511" s="1036"/>
      <c r="D511" s="1037"/>
      <c r="E511" s="402">
        <f>SUM(E512:E518)</f>
        <v>0</v>
      </c>
      <c r="F511" s="402">
        <f>SUM(F512:F518)</f>
        <v>0</v>
      </c>
      <c r="G511" s="403"/>
    </row>
    <row r="512" spans="1:7" x14ac:dyDescent="0.2">
      <c r="A512" s="1038" t="s">
        <v>298</v>
      </c>
      <c r="B512" s="1039"/>
      <c r="C512" s="1039"/>
      <c r="D512" s="1040"/>
      <c r="E512" s="404"/>
      <c r="F512" s="405"/>
      <c r="G512" s="406"/>
    </row>
    <row r="513" spans="1:7" x14ac:dyDescent="0.2">
      <c r="A513" s="1038" t="s">
        <v>299</v>
      </c>
      <c r="B513" s="1039"/>
      <c r="C513" s="1039"/>
      <c r="D513" s="1040"/>
      <c r="E513" s="404"/>
      <c r="F513" s="405"/>
      <c r="G513" s="406"/>
    </row>
    <row r="514" spans="1:7" x14ac:dyDescent="0.2">
      <c r="A514" s="1038" t="s">
        <v>300</v>
      </c>
      <c r="B514" s="1039"/>
      <c r="C514" s="1039"/>
      <c r="D514" s="1040"/>
      <c r="E514" s="404"/>
      <c r="F514" s="405"/>
      <c r="G514" s="406"/>
    </row>
    <row r="515" spans="1:7" x14ac:dyDescent="0.2">
      <c r="A515" s="1038" t="s">
        <v>301</v>
      </c>
      <c r="B515" s="1039"/>
      <c r="C515" s="1039"/>
      <c r="D515" s="1040"/>
      <c r="E515" s="404"/>
      <c r="F515" s="405"/>
      <c r="G515" s="406"/>
    </row>
    <row r="516" spans="1:7" x14ac:dyDescent="0.2">
      <c r="A516" s="1038" t="s">
        <v>302</v>
      </c>
      <c r="B516" s="1039"/>
      <c r="C516" s="1039"/>
      <c r="D516" s="1040"/>
      <c r="E516" s="404"/>
      <c r="F516" s="405"/>
      <c r="G516" s="406"/>
    </row>
    <row r="517" spans="1:7" x14ac:dyDescent="0.2">
      <c r="A517" s="1038" t="s">
        <v>303</v>
      </c>
      <c r="B517" s="1039"/>
      <c r="C517" s="1039"/>
      <c r="D517" s="1040"/>
      <c r="E517" s="404"/>
      <c r="F517" s="405"/>
      <c r="G517" s="406"/>
    </row>
    <row r="518" spans="1:7" x14ac:dyDescent="0.2">
      <c r="A518" s="1038" t="s">
        <v>256</v>
      </c>
      <c r="B518" s="1039"/>
      <c r="C518" s="1039"/>
      <c r="D518" s="1040"/>
      <c r="E518" s="404"/>
      <c r="F518" s="405"/>
      <c r="G518" s="406"/>
    </row>
    <row r="519" spans="1:7" x14ac:dyDescent="0.2">
      <c r="A519" s="888" t="s">
        <v>304</v>
      </c>
      <c r="B519" s="1028"/>
      <c r="C519" s="1028"/>
      <c r="D519" s="957"/>
      <c r="E519" s="407">
        <f>SUM(E520:E521)</f>
        <v>0</v>
      </c>
      <c r="F519" s="407">
        <f>SUM(F520:F521)</f>
        <v>0</v>
      </c>
      <c r="G519" s="403"/>
    </row>
    <row r="520" spans="1:7" x14ac:dyDescent="0.2">
      <c r="A520" s="1038" t="s">
        <v>305</v>
      </c>
      <c r="B520" s="1039"/>
      <c r="C520" s="1039"/>
      <c r="D520" s="1040"/>
      <c r="E520" s="404"/>
      <c r="F520" s="405"/>
      <c r="G520" s="406"/>
    </row>
    <row r="521" spans="1:7" x14ac:dyDescent="0.2">
      <c r="A521" s="1038" t="s">
        <v>306</v>
      </c>
      <c r="B521" s="1039"/>
      <c r="C521" s="1039"/>
      <c r="D521" s="1040"/>
      <c r="E521" s="404"/>
      <c r="F521" s="405"/>
      <c r="G521" s="406"/>
    </row>
    <row r="522" spans="1:7" x14ac:dyDescent="0.2">
      <c r="A522" s="955" t="s">
        <v>307</v>
      </c>
      <c r="B522" s="1024"/>
      <c r="C522" s="1024"/>
      <c r="D522" s="956"/>
      <c r="E522" s="407">
        <f>SUM(E523:E524)</f>
        <v>0</v>
      </c>
      <c r="F522" s="407">
        <f>SUM(F523:F524)</f>
        <v>0</v>
      </c>
      <c r="G522" s="403"/>
    </row>
    <row r="523" spans="1:7" x14ac:dyDescent="0.2">
      <c r="A523" s="1038" t="s">
        <v>308</v>
      </c>
      <c r="B523" s="1039"/>
      <c r="C523" s="1039"/>
      <c r="D523" s="1040"/>
      <c r="E523" s="404"/>
      <c r="F523" s="405"/>
      <c r="G523" s="406"/>
    </row>
    <row r="524" spans="1:7" x14ac:dyDescent="0.2">
      <c r="A524" s="1038" t="s">
        <v>309</v>
      </c>
      <c r="B524" s="1039"/>
      <c r="C524" s="1039"/>
      <c r="D524" s="1040"/>
      <c r="E524" s="404"/>
      <c r="F524" s="405"/>
      <c r="G524" s="406"/>
    </row>
    <row r="525" spans="1:7" x14ac:dyDescent="0.2">
      <c r="A525" s="955" t="s">
        <v>310</v>
      </c>
      <c r="B525" s="1024"/>
      <c r="C525" s="1024"/>
      <c r="D525" s="956"/>
      <c r="E525" s="407">
        <f>SUM(E526:E539)</f>
        <v>2120789.5699999998</v>
      </c>
      <c r="F525" s="407">
        <f>SUM(F526:F539)</f>
        <v>649609.37</v>
      </c>
      <c r="G525" s="403"/>
    </row>
    <row r="526" spans="1:7" x14ac:dyDescent="0.2">
      <c r="A526" s="1038" t="s">
        <v>311</v>
      </c>
      <c r="B526" s="1039"/>
      <c r="C526" s="1039"/>
      <c r="D526" s="1040"/>
      <c r="E526" s="375">
        <v>1766347.26</v>
      </c>
      <c r="F526" s="376">
        <v>359707.93</v>
      </c>
      <c r="G526" s="163"/>
    </row>
    <row r="527" spans="1:7" x14ac:dyDescent="0.2">
      <c r="A527" s="1038" t="s">
        <v>312</v>
      </c>
      <c r="B527" s="1039"/>
      <c r="C527" s="1039"/>
      <c r="D527" s="1040"/>
      <c r="E527" s="375"/>
      <c r="F527" s="376"/>
      <c r="G527" s="163"/>
    </row>
    <row r="528" spans="1:7" x14ac:dyDescent="0.2">
      <c r="A528" s="1049" t="s">
        <v>313</v>
      </c>
      <c r="B528" s="1050"/>
      <c r="C528" s="1050"/>
      <c r="D528" s="1051"/>
      <c r="E528" s="176"/>
      <c r="F528" s="408"/>
      <c r="G528" s="409"/>
    </row>
    <row r="529" spans="1:9" x14ac:dyDescent="0.2">
      <c r="A529" s="1038" t="s">
        <v>314</v>
      </c>
      <c r="B529" s="1039"/>
      <c r="C529" s="1039"/>
      <c r="D529" s="1040"/>
      <c r="E529" s="375"/>
      <c r="F529" s="376"/>
      <c r="G529" s="163"/>
    </row>
    <row r="530" spans="1:9" x14ac:dyDescent="0.2">
      <c r="A530" s="1038" t="s">
        <v>315</v>
      </c>
      <c r="B530" s="1039"/>
      <c r="C530" s="1039"/>
      <c r="D530" s="1040"/>
      <c r="E530" s="375"/>
      <c r="F530" s="376"/>
      <c r="G530" s="163"/>
    </row>
    <row r="531" spans="1:9" x14ac:dyDescent="0.2">
      <c r="A531" s="1038" t="s">
        <v>316</v>
      </c>
      <c r="B531" s="1039"/>
      <c r="C531" s="1039"/>
      <c r="D531" s="1040"/>
      <c r="E531" s="375"/>
      <c r="F531" s="376"/>
      <c r="G531" s="163"/>
    </row>
    <row r="532" spans="1:9" x14ac:dyDescent="0.2">
      <c r="A532" s="1038" t="s">
        <v>317</v>
      </c>
      <c r="B532" s="1039"/>
      <c r="C532" s="1039"/>
      <c r="D532" s="1040"/>
      <c r="E532" s="375"/>
      <c r="F532" s="376"/>
      <c r="G532" s="163"/>
    </row>
    <row r="533" spans="1:9" x14ac:dyDescent="0.2">
      <c r="A533" s="1038" t="s">
        <v>318</v>
      </c>
      <c r="B533" s="1039"/>
      <c r="C533" s="1039"/>
      <c r="D533" s="1040"/>
      <c r="E533" s="375"/>
      <c r="F533" s="376"/>
      <c r="G533" s="163"/>
    </row>
    <row r="534" spans="1:9" x14ac:dyDescent="0.2">
      <c r="A534" s="1038" t="s">
        <v>319</v>
      </c>
      <c r="B534" s="1039"/>
      <c r="C534" s="1039"/>
      <c r="D534" s="1040"/>
      <c r="E534" s="375"/>
      <c r="F534" s="376"/>
      <c r="G534" s="163"/>
    </row>
    <row r="535" spans="1:9" x14ac:dyDescent="0.2">
      <c r="A535" s="1052" t="s">
        <v>320</v>
      </c>
      <c r="B535" s="1053"/>
      <c r="C535" s="1053"/>
      <c r="D535" s="1054"/>
      <c r="E535" s="375">
        <v>354442.31</v>
      </c>
      <c r="F535" s="376">
        <v>289901.44</v>
      </c>
      <c r="G535" s="163"/>
    </row>
    <row r="536" spans="1:9" x14ac:dyDescent="0.2">
      <c r="A536" s="1052" t="s">
        <v>321</v>
      </c>
      <c r="B536" s="1053"/>
      <c r="C536" s="1053"/>
      <c r="D536" s="1054"/>
      <c r="E536" s="375"/>
      <c r="F536" s="376"/>
      <c r="G536" s="163"/>
    </row>
    <row r="537" spans="1:9" x14ac:dyDescent="0.2">
      <c r="A537" s="1052" t="s">
        <v>322</v>
      </c>
      <c r="B537" s="1053"/>
      <c r="C537" s="1053"/>
      <c r="D537" s="1054"/>
      <c r="E537" s="375"/>
      <c r="F537" s="376"/>
      <c r="G537" s="163"/>
    </row>
    <row r="538" spans="1:9" x14ac:dyDescent="0.2">
      <c r="A538" s="1055" t="s">
        <v>323</v>
      </c>
      <c r="B538" s="1056"/>
      <c r="C538" s="1056"/>
      <c r="D538" s="1057"/>
      <c r="E538" s="375"/>
      <c r="F538" s="376"/>
      <c r="G538" s="163"/>
    </row>
    <row r="539" spans="1:9" ht="15.75" customHeight="1" thickBot="1" x14ac:dyDescent="0.25">
      <c r="A539" s="1058" t="s">
        <v>324</v>
      </c>
      <c r="B539" s="1059"/>
      <c r="C539" s="1059"/>
      <c r="D539" s="1060"/>
      <c r="E539" s="375"/>
      <c r="F539" s="376"/>
      <c r="G539" s="163"/>
      <c r="I539" s="409"/>
    </row>
    <row r="540" spans="1:9" ht="13.5" thickBot="1" x14ac:dyDescent="0.25">
      <c r="A540" s="1061" t="s">
        <v>325</v>
      </c>
      <c r="B540" s="1062"/>
      <c r="C540" s="1062"/>
      <c r="D540" s="1063"/>
      <c r="E540" s="285">
        <f>SUM(E497+E506+E507+E508+E509+E510)</f>
        <v>3257648.8099999996</v>
      </c>
      <c r="F540" s="285">
        <f>SUM(F497+F506+F507+F508+F509+F510)</f>
        <v>1752059.04</v>
      </c>
      <c r="G540" s="394"/>
    </row>
    <row r="542" spans="1:9" x14ac:dyDescent="0.2">
      <c r="A542" s="1066" t="s">
        <v>326</v>
      </c>
      <c r="B542" s="1067"/>
      <c r="C542" s="1067"/>
      <c r="D542" s="1067"/>
    </row>
    <row r="543" spans="1:9" ht="13.5" thickBot="1" x14ac:dyDescent="0.25">
      <c r="A543" s="368"/>
      <c r="B543" s="368"/>
      <c r="C543" s="207"/>
    </row>
    <row r="544" spans="1:9" x14ac:dyDescent="0.2">
      <c r="A544" s="1068" t="s">
        <v>327</v>
      </c>
      <c r="B544" s="1069"/>
      <c r="C544" s="853" t="s">
        <v>270</v>
      </c>
      <c r="D544" s="853" t="s">
        <v>271</v>
      </c>
    </row>
    <row r="545" spans="1:5" ht="13.5" thickBot="1" x14ac:dyDescent="0.25">
      <c r="A545" s="1072"/>
      <c r="B545" s="1073"/>
      <c r="C545" s="1070"/>
      <c r="D545" s="1071"/>
    </row>
    <row r="546" spans="1:5" x14ac:dyDescent="0.2">
      <c r="A546" s="1074" t="s">
        <v>328</v>
      </c>
      <c r="B546" s="1075"/>
      <c r="C546" s="281">
        <v>3093741.9</v>
      </c>
      <c r="D546" s="282">
        <v>2620093.9700000002</v>
      </c>
    </row>
    <row r="547" spans="1:5" x14ac:dyDescent="0.2">
      <c r="A547" s="944" t="s">
        <v>329</v>
      </c>
      <c r="B547" s="945"/>
      <c r="C547" s="375">
        <v>0</v>
      </c>
      <c r="D547" s="376"/>
    </row>
    <row r="548" spans="1:5" x14ac:dyDescent="0.2">
      <c r="A548" s="947" t="s">
        <v>330</v>
      </c>
      <c r="B548" s="948"/>
      <c r="C548" s="375">
        <v>2777361.1</v>
      </c>
      <c r="D548" s="376">
        <f>4073380.6-42233.25-21903</f>
        <v>4009244.35</v>
      </c>
    </row>
    <row r="549" spans="1:5" ht="30" customHeight="1" x14ac:dyDescent="0.2">
      <c r="A549" s="990" t="s">
        <v>331</v>
      </c>
      <c r="B549" s="991"/>
      <c r="C549" s="375">
        <v>0</v>
      </c>
      <c r="D549" s="376"/>
    </row>
    <row r="550" spans="1:5" ht="43.9" customHeight="1" x14ac:dyDescent="0.2">
      <c r="A550" s="885" t="s">
        <v>332</v>
      </c>
      <c r="B550" s="946"/>
      <c r="C550" s="375">
        <v>0</v>
      </c>
      <c r="D550" s="376"/>
    </row>
    <row r="551" spans="1:5" ht="27" customHeight="1" x14ac:dyDescent="0.2">
      <c r="A551" s="885" t="s">
        <v>333</v>
      </c>
      <c r="B551" s="946"/>
      <c r="C551" s="375">
        <v>6022.55</v>
      </c>
      <c r="D551" s="376">
        <v>9735.73</v>
      </c>
    </row>
    <row r="552" spans="1:5" x14ac:dyDescent="0.2">
      <c r="A552" s="1064" t="s">
        <v>334</v>
      </c>
      <c r="B552" s="1065"/>
      <c r="C552" s="374">
        <v>0</v>
      </c>
      <c r="D552" s="410"/>
      <c r="E552" s="409"/>
    </row>
    <row r="553" spans="1:5" ht="28.9" customHeight="1" x14ac:dyDescent="0.2">
      <c r="A553" s="885" t="s">
        <v>335</v>
      </c>
      <c r="B553" s="946"/>
      <c r="C553" s="375">
        <v>190486.05</v>
      </c>
      <c r="D553" s="376">
        <v>82515.33</v>
      </c>
    </row>
    <row r="554" spans="1:5" ht="35.450000000000003" customHeight="1" x14ac:dyDescent="0.2">
      <c r="A554" s="990" t="s">
        <v>336</v>
      </c>
      <c r="B554" s="991"/>
      <c r="C554" s="411">
        <v>133596.84</v>
      </c>
      <c r="D554" s="376">
        <v>133596.84</v>
      </c>
    </row>
    <row r="555" spans="1:5" ht="13.5" thickBot="1" x14ac:dyDescent="0.25">
      <c r="A555" s="1091" t="s">
        <v>17</v>
      </c>
      <c r="B555" s="1092"/>
      <c r="C555" s="412">
        <v>12602</v>
      </c>
      <c r="D555" s="413">
        <v>7358</v>
      </c>
    </row>
    <row r="556" spans="1:5" ht="13.5" thickBot="1" x14ac:dyDescent="0.25">
      <c r="A556" s="951" t="s">
        <v>84</v>
      </c>
      <c r="B556" s="952"/>
      <c r="C556" s="285">
        <f>SUM(C546:C555)</f>
        <v>6213810.4399999995</v>
      </c>
      <c r="D556" s="285">
        <f>SUM(D546:D555)</f>
        <v>6862544.2200000007</v>
      </c>
    </row>
    <row r="559" spans="1:5" x14ac:dyDescent="0.2">
      <c r="A559" s="1032" t="s">
        <v>337</v>
      </c>
      <c r="B559" s="1032"/>
      <c r="C559" s="1032"/>
    </row>
    <row r="560" spans="1:5" ht="7.9" customHeight="1" thickBot="1" x14ac:dyDescent="0.25">
      <c r="A560" s="368"/>
      <c r="B560" s="368"/>
      <c r="C560" s="368"/>
    </row>
    <row r="561" spans="1:6" ht="26.25" thickBot="1" x14ac:dyDescent="0.25">
      <c r="A561" s="1093" t="s">
        <v>338</v>
      </c>
      <c r="B561" s="1094"/>
      <c r="C561" s="1094"/>
      <c r="D561" s="1095"/>
      <c r="E561" s="347" t="s">
        <v>270</v>
      </c>
      <c r="F561" s="209" t="s">
        <v>271</v>
      </c>
    </row>
    <row r="562" spans="1:6" ht="13.5" thickBot="1" x14ac:dyDescent="0.25">
      <c r="A562" s="889" t="s">
        <v>339</v>
      </c>
      <c r="B562" s="1033"/>
      <c r="C562" s="1033"/>
      <c r="D562" s="1034"/>
      <c r="E562" s="414">
        <f>E563+E564+E565</f>
        <v>-32189.719999999994</v>
      </c>
      <c r="F562" s="414">
        <f>F563+F564+F565</f>
        <v>647003.09000000008</v>
      </c>
    </row>
    <row r="563" spans="1:6" x14ac:dyDescent="0.2">
      <c r="A563" s="1076" t="s">
        <v>340</v>
      </c>
      <c r="B563" s="1077"/>
      <c r="C563" s="1077"/>
      <c r="D563" s="1078"/>
      <c r="E563" s="373">
        <v>56910.57</v>
      </c>
      <c r="F563" s="415">
        <v>650089.43000000005</v>
      </c>
    </row>
    <row r="564" spans="1:6" x14ac:dyDescent="0.2">
      <c r="A564" s="1079" t="s">
        <v>341</v>
      </c>
      <c r="B564" s="1080"/>
      <c r="C564" s="1080"/>
      <c r="D564" s="1081"/>
      <c r="E564" s="375">
        <v>1470.94</v>
      </c>
      <c r="F564" s="376"/>
    </row>
    <row r="565" spans="1:6" ht="13.5" thickBot="1" x14ac:dyDescent="0.25">
      <c r="A565" s="1082" t="s">
        <v>342</v>
      </c>
      <c r="B565" s="1083"/>
      <c r="C565" s="1083"/>
      <c r="D565" s="1084"/>
      <c r="E565" s="379">
        <v>-90571.23</v>
      </c>
      <c r="F565" s="380">
        <v>-3086.34</v>
      </c>
    </row>
    <row r="566" spans="1:6" ht="13.5" thickBot="1" x14ac:dyDescent="0.25">
      <c r="A566" s="1085" t="s">
        <v>343</v>
      </c>
      <c r="B566" s="1086"/>
      <c r="C566" s="1086"/>
      <c r="D566" s="1087"/>
      <c r="E566" s="414">
        <v>0</v>
      </c>
      <c r="F566" s="416">
        <v>0</v>
      </c>
    </row>
    <row r="567" spans="1:6" ht="13.5" thickBot="1" x14ac:dyDescent="0.25">
      <c r="A567" s="1088" t="s">
        <v>344</v>
      </c>
      <c r="B567" s="1089"/>
      <c r="C567" s="1089"/>
      <c r="D567" s="1090"/>
      <c r="E567" s="417">
        <f>SUM(E568:E577)</f>
        <v>3129184.97</v>
      </c>
      <c r="F567" s="417">
        <f>SUM(F568:F577)</f>
        <v>3325208.45</v>
      </c>
    </row>
    <row r="568" spans="1:6" x14ac:dyDescent="0.2">
      <c r="A568" s="1099" t="s">
        <v>345</v>
      </c>
      <c r="B568" s="1100"/>
      <c r="C568" s="1100"/>
      <c r="D568" s="1101"/>
      <c r="E568" s="418"/>
      <c r="F568" s="418"/>
    </row>
    <row r="569" spans="1:6" x14ac:dyDescent="0.2">
      <c r="A569" s="1025" t="s">
        <v>346</v>
      </c>
      <c r="B569" s="1026"/>
      <c r="C569" s="1026"/>
      <c r="D569" s="1027"/>
      <c r="E569" s="407"/>
      <c r="F569" s="407"/>
    </row>
    <row r="570" spans="1:6" x14ac:dyDescent="0.2">
      <c r="A570" s="1025" t="s">
        <v>347</v>
      </c>
      <c r="B570" s="1026"/>
      <c r="C570" s="1026"/>
      <c r="D570" s="1027"/>
      <c r="E570" s="375">
        <v>77003.27</v>
      </c>
      <c r="F570" s="375">
        <v>12077.1</v>
      </c>
    </row>
    <row r="571" spans="1:6" x14ac:dyDescent="0.2">
      <c r="A571" s="1025" t="s">
        <v>348</v>
      </c>
      <c r="B571" s="1026"/>
      <c r="C571" s="1026"/>
      <c r="D571" s="1027"/>
      <c r="E571" s="375"/>
      <c r="F571" s="376"/>
    </row>
    <row r="572" spans="1:6" x14ac:dyDescent="0.2">
      <c r="A572" s="1025" t="s">
        <v>349</v>
      </c>
      <c r="B572" s="1026"/>
      <c r="C572" s="1026"/>
      <c r="D572" s="1027"/>
      <c r="E572" s="375"/>
      <c r="F572" s="376"/>
    </row>
    <row r="573" spans="1:6" x14ac:dyDescent="0.2">
      <c r="A573" s="1025" t="s">
        <v>350</v>
      </c>
      <c r="B573" s="1026"/>
      <c r="C573" s="1026"/>
      <c r="D573" s="1027"/>
      <c r="E573" s="412">
        <v>3035064.45</v>
      </c>
      <c r="F573" s="413">
        <v>3296664.77</v>
      </c>
    </row>
    <row r="574" spans="1:6" x14ac:dyDescent="0.2">
      <c r="A574" s="1025" t="s">
        <v>351</v>
      </c>
      <c r="B574" s="1026"/>
      <c r="C574" s="1026"/>
      <c r="D574" s="1027"/>
      <c r="E574" s="412"/>
      <c r="F574" s="413"/>
    </row>
    <row r="575" spans="1:6" ht="31.15" customHeight="1" x14ac:dyDescent="0.2">
      <c r="A575" s="1079" t="s">
        <v>352</v>
      </c>
      <c r="B575" s="1080"/>
      <c r="C575" s="1080"/>
      <c r="D575" s="1081"/>
      <c r="E575" s="375"/>
      <c r="F575" s="376"/>
    </row>
    <row r="576" spans="1:6" ht="54.6" customHeight="1" x14ac:dyDescent="0.2">
      <c r="A576" s="1079" t="s">
        <v>353</v>
      </c>
      <c r="B576" s="1080"/>
      <c r="C576" s="1080"/>
      <c r="D576" s="1081"/>
      <c r="E576" s="412"/>
      <c r="F576" s="413"/>
    </row>
    <row r="577" spans="1:9" ht="63.6" customHeight="1" thickBot="1" x14ac:dyDescent="0.25">
      <c r="A577" s="1082" t="s">
        <v>354</v>
      </c>
      <c r="B577" s="1083"/>
      <c r="C577" s="1083"/>
      <c r="D577" s="1084"/>
      <c r="E577" s="412">
        <v>17117.25</v>
      </c>
      <c r="F577" s="413">
        <v>16466.580000000002</v>
      </c>
    </row>
    <row r="578" spans="1:9" ht="13.5" thickBot="1" x14ac:dyDescent="0.25">
      <c r="A578" s="1096" t="s">
        <v>84</v>
      </c>
      <c r="B578" s="1097"/>
      <c r="C578" s="1097"/>
      <c r="D578" s="1098"/>
      <c r="E578" s="255">
        <f>SUM(E562+E566+E567)</f>
        <v>3096995.25</v>
      </c>
      <c r="F578" s="255">
        <f>SUM(F562+F566+F567)</f>
        <v>3972211.54</v>
      </c>
    </row>
    <row r="579" spans="1:9" ht="18" customHeight="1" x14ac:dyDescent="0.2"/>
    <row r="580" spans="1:9" ht="18" customHeight="1" x14ac:dyDescent="0.2"/>
    <row r="581" spans="1:9" x14ac:dyDescent="0.2">
      <c r="A581" s="1066" t="s">
        <v>355</v>
      </c>
      <c r="B581" s="1067"/>
      <c r="C581" s="1067"/>
      <c r="D581" s="1067"/>
    </row>
    <row r="582" spans="1:9" ht="17.45" customHeight="1" thickBot="1" x14ac:dyDescent="0.25">
      <c r="A582" s="368"/>
      <c r="B582" s="368"/>
      <c r="C582" s="207"/>
      <c r="D582" s="207"/>
    </row>
    <row r="583" spans="1:9" ht="26.25" thickBot="1" x14ac:dyDescent="0.25">
      <c r="A583" s="850" t="s">
        <v>356</v>
      </c>
      <c r="B583" s="851"/>
      <c r="C583" s="851"/>
      <c r="D583" s="852"/>
      <c r="E583" s="347" t="s">
        <v>270</v>
      </c>
      <c r="F583" s="209" t="s">
        <v>271</v>
      </c>
    </row>
    <row r="584" spans="1:9" ht="30.75" customHeight="1" thickBot="1" x14ac:dyDescent="0.25">
      <c r="A584" s="1043" t="s">
        <v>357</v>
      </c>
      <c r="B584" s="1044"/>
      <c r="C584" s="1044"/>
      <c r="D584" s="1045"/>
      <c r="E584" s="397"/>
      <c r="F584" s="397"/>
    </row>
    <row r="585" spans="1:9" ht="13.5" thickBot="1" x14ac:dyDescent="0.25">
      <c r="A585" s="889" t="s">
        <v>358</v>
      </c>
      <c r="B585" s="1033"/>
      <c r="C585" s="1033"/>
      <c r="D585" s="1034"/>
      <c r="E585" s="371">
        <f>SUM(E586+E587+E591)</f>
        <v>5416934.1400000006</v>
      </c>
      <c r="F585" s="371">
        <f>SUM(F586+F587+F591)</f>
        <v>5472283.3799999999</v>
      </c>
    </row>
    <row r="586" spans="1:9" x14ac:dyDescent="0.2">
      <c r="A586" s="1106" t="s">
        <v>359</v>
      </c>
      <c r="B586" s="1107"/>
      <c r="C586" s="1107"/>
      <c r="D586" s="1108"/>
      <c r="E586" s="280">
        <v>1800</v>
      </c>
      <c r="F586" s="280">
        <v>4224.09</v>
      </c>
    </row>
    <row r="587" spans="1:9" x14ac:dyDescent="0.2">
      <c r="A587" s="875" t="s">
        <v>360</v>
      </c>
      <c r="B587" s="1109"/>
      <c r="C587" s="1109"/>
      <c r="D587" s="1110"/>
      <c r="E587" s="419">
        <f>SUM(E588:E590)</f>
        <v>4564105.95</v>
      </c>
      <c r="F587" s="419">
        <f>SUM(F588:F590)</f>
        <v>3576199.84</v>
      </c>
    </row>
    <row r="588" spans="1:9" ht="27.6" customHeight="1" x14ac:dyDescent="0.2">
      <c r="A588" s="1079" t="s">
        <v>361</v>
      </c>
      <c r="B588" s="1080"/>
      <c r="C588" s="1080"/>
      <c r="D588" s="1081"/>
      <c r="E588" s="407"/>
      <c r="F588" s="407"/>
    </row>
    <row r="589" spans="1:9" x14ac:dyDescent="0.2">
      <c r="A589" s="1079" t="s">
        <v>362</v>
      </c>
      <c r="B589" s="1080"/>
      <c r="C589" s="1080"/>
      <c r="D589" s="1081"/>
      <c r="E589" s="407"/>
      <c r="F589" s="407"/>
    </row>
    <row r="590" spans="1:9" x14ac:dyDescent="0.2">
      <c r="A590" s="1079" t="s">
        <v>363</v>
      </c>
      <c r="B590" s="1080"/>
      <c r="C590" s="1080"/>
      <c r="D590" s="1081"/>
      <c r="E590" s="375">
        <v>4564105.95</v>
      </c>
      <c r="F590" s="375">
        <v>3576199.84</v>
      </c>
    </row>
    <row r="591" spans="1:9" x14ac:dyDescent="0.2">
      <c r="A591" s="970" t="s">
        <v>364</v>
      </c>
      <c r="B591" s="1102"/>
      <c r="C591" s="1102"/>
      <c r="D591" s="971"/>
      <c r="E591" s="419">
        <f>SUM(E593:E596)</f>
        <v>851028.19000000006</v>
      </c>
      <c r="F591" s="419">
        <f>SUM(F593:F596)</f>
        <v>1891859.45</v>
      </c>
    </row>
    <row r="592" spans="1:9" x14ac:dyDescent="0.2">
      <c r="A592" s="1079" t="s">
        <v>365</v>
      </c>
      <c r="B592" s="1080"/>
      <c r="C592" s="1080"/>
      <c r="D592" s="1081"/>
      <c r="E592" s="419"/>
      <c r="F592" s="419"/>
      <c r="G592" s="275"/>
      <c r="H592" s="275"/>
      <c r="I592" s="420"/>
    </row>
    <row r="593" spans="1:6" x14ac:dyDescent="0.2">
      <c r="A593" s="888" t="s">
        <v>366</v>
      </c>
      <c r="B593" s="1028"/>
      <c r="C593" s="1028"/>
      <c r="D593" s="957"/>
      <c r="E593" s="375">
        <v>715019.16</v>
      </c>
      <c r="F593" s="375">
        <v>1230</v>
      </c>
    </row>
    <row r="594" spans="1:6" x14ac:dyDescent="0.2">
      <c r="A594" s="1103" t="s">
        <v>367</v>
      </c>
      <c r="B594" s="1104"/>
      <c r="C594" s="1104"/>
      <c r="D594" s="1105"/>
      <c r="E594" s="375">
        <v>132217.12</v>
      </c>
      <c r="F594" s="375">
        <v>1864811.18</v>
      </c>
    </row>
    <row r="595" spans="1:6" x14ac:dyDescent="0.2">
      <c r="A595" s="1103" t="s">
        <v>368</v>
      </c>
      <c r="B595" s="1104"/>
      <c r="C595" s="1104"/>
      <c r="D595" s="1105"/>
      <c r="E595" s="375"/>
      <c r="F595" s="375"/>
    </row>
    <row r="596" spans="1:6" ht="55.15" customHeight="1" thickBot="1" x14ac:dyDescent="0.25">
      <c r="A596" s="1082" t="s">
        <v>369</v>
      </c>
      <c r="B596" s="1083"/>
      <c r="C596" s="1083"/>
      <c r="D596" s="1084"/>
      <c r="E596" s="379">
        <v>3791.91</v>
      </c>
      <c r="F596" s="379">
        <f>14208.09+11110.18+500</f>
        <v>25818.27</v>
      </c>
    </row>
    <row r="597" spans="1:6" ht="13.5" thickBot="1" x14ac:dyDescent="0.25">
      <c r="A597" s="1096" t="s">
        <v>370</v>
      </c>
      <c r="B597" s="1097"/>
      <c r="C597" s="1097"/>
      <c r="D597" s="1098"/>
      <c r="E597" s="255">
        <f>SUM(E584+E585)</f>
        <v>5416934.1400000006</v>
      </c>
      <c r="F597" s="255">
        <f>SUM(F584+F585)</f>
        <v>5472283.3799999999</v>
      </c>
    </row>
    <row r="600" spans="1:6" x14ac:dyDescent="0.2">
      <c r="A600" s="421" t="s">
        <v>371</v>
      </c>
      <c r="B600" s="422"/>
      <c r="C600" s="422"/>
      <c r="D600" s="423"/>
      <c r="E600" s="423"/>
      <c r="F600" s="423"/>
    </row>
    <row r="601" spans="1:6" ht="13.5" thickBot="1" x14ac:dyDescent="0.25">
      <c r="A601" s="33"/>
      <c r="B601" s="33"/>
      <c r="C601" s="33"/>
    </row>
    <row r="602" spans="1:6" ht="26.25" thickBot="1" x14ac:dyDescent="0.25">
      <c r="A602" s="1117"/>
      <c r="B602" s="1118"/>
      <c r="C602" s="1118"/>
      <c r="D602" s="1119"/>
      <c r="E602" s="347" t="s">
        <v>270</v>
      </c>
      <c r="F602" s="209" t="s">
        <v>271</v>
      </c>
    </row>
    <row r="603" spans="1:6" ht="13.5" thickBot="1" x14ac:dyDescent="0.25">
      <c r="A603" s="1120" t="s">
        <v>372</v>
      </c>
      <c r="B603" s="1121"/>
      <c r="C603" s="1121"/>
      <c r="D603" s="1122"/>
      <c r="E603" s="371"/>
      <c r="F603" s="371"/>
    </row>
    <row r="604" spans="1:6" ht="13.5" thickBot="1" x14ac:dyDescent="0.25">
      <c r="A604" s="1085" t="s">
        <v>373</v>
      </c>
      <c r="B604" s="1086"/>
      <c r="C604" s="1086"/>
      <c r="D604" s="1087"/>
      <c r="E604" s="371">
        <f>SUM(E605:E606)</f>
        <v>157910.76</v>
      </c>
      <c r="F604" s="371">
        <f>SUM(F605:F606)</f>
        <v>376401.93</v>
      </c>
    </row>
    <row r="605" spans="1:6" ht="26.45" customHeight="1" x14ac:dyDescent="0.2">
      <c r="A605" s="1076" t="s">
        <v>374</v>
      </c>
      <c r="B605" s="1077"/>
      <c r="C605" s="1077"/>
      <c r="D605" s="1078"/>
      <c r="E605" s="281">
        <v>157910.76</v>
      </c>
      <c r="F605" s="282">
        <v>376401.93</v>
      </c>
    </row>
    <row r="606" spans="1:6" ht="16.149999999999999" customHeight="1" thickBot="1" x14ac:dyDescent="0.25">
      <c r="A606" s="1111" t="s">
        <v>375</v>
      </c>
      <c r="B606" s="1112"/>
      <c r="C606" s="1112"/>
      <c r="D606" s="1113"/>
      <c r="E606" s="412"/>
      <c r="F606" s="413"/>
    </row>
    <row r="607" spans="1:6" ht="13.5" thickBot="1" x14ac:dyDescent="0.25">
      <c r="A607" s="1085" t="s">
        <v>376</v>
      </c>
      <c r="B607" s="1086"/>
      <c r="C607" s="1086"/>
      <c r="D607" s="1087"/>
      <c r="E607" s="371">
        <f>SUM(E608:E614)</f>
        <v>1094736.3600000001</v>
      </c>
      <c r="F607" s="371">
        <f>SUM(F608:F614)</f>
        <v>1442551.02</v>
      </c>
    </row>
    <row r="608" spans="1:6" x14ac:dyDescent="0.2">
      <c r="A608" s="1099" t="s">
        <v>377</v>
      </c>
      <c r="B608" s="1100"/>
      <c r="C608" s="1100"/>
      <c r="D608" s="1101"/>
      <c r="E608" s="424"/>
      <c r="F608" s="425"/>
    </row>
    <row r="609" spans="1:6" x14ac:dyDescent="0.2">
      <c r="A609" s="1114" t="s">
        <v>378</v>
      </c>
      <c r="B609" s="1115"/>
      <c r="C609" s="1115"/>
      <c r="D609" s="1116"/>
      <c r="E609" s="281"/>
      <c r="F609" s="282"/>
    </row>
    <row r="610" spans="1:6" x14ac:dyDescent="0.2">
      <c r="A610" s="1025" t="s">
        <v>379</v>
      </c>
      <c r="B610" s="1026"/>
      <c r="C610" s="1026"/>
      <c r="D610" s="1027"/>
      <c r="E610" s="281">
        <v>1094736.3600000001</v>
      </c>
      <c r="F610" s="282">
        <v>1437778.58</v>
      </c>
    </row>
    <row r="611" spans="1:6" x14ac:dyDescent="0.2">
      <c r="A611" s="1079" t="s">
        <v>380</v>
      </c>
      <c r="B611" s="1080"/>
      <c r="C611" s="1080"/>
      <c r="D611" s="1081"/>
      <c r="E611" s="375"/>
      <c r="F611" s="376"/>
    </row>
    <row r="612" spans="1:6" x14ac:dyDescent="0.2">
      <c r="A612" s="1079" t="s">
        <v>381</v>
      </c>
      <c r="B612" s="1080"/>
      <c r="C612" s="1080"/>
      <c r="D612" s="1081"/>
      <c r="E612" s="412"/>
      <c r="F612" s="413"/>
    </row>
    <row r="613" spans="1:6" x14ac:dyDescent="0.2">
      <c r="A613" s="1079" t="s">
        <v>382</v>
      </c>
      <c r="B613" s="1080"/>
      <c r="C613" s="1080"/>
      <c r="D613" s="1081"/>
      <c r="E613" s="412"/>
      <c r="F613" s="413"/>
    </row>
    <row r="614" spans="1:6" ht="13.5" thickBot="1" x14ac:dyDescent="0.25">
      <c r="A614" s="1123" t="s">
        <v>138</v>
      </c>
      <c r="B614" s="1124"/>
      <c r="C614" s="1124"/>
      <c r="D614" s="1125"/>
      <c r="E614" s="412"/>
      <c r="F614" s="413">
        <v>4772.4399999999996</v>
      </c>
    </row>
    <row r="615" spans="1:6" ht="13.5" thickBot="1" x14ac:dyDescent="0.25">
      <c r="A615" s="1096" t="s">
        <v>84</v>
      </c>
      <c r="B615" s="1097"/>
      <c r="C615" s="1097"/>
      <c r="D615" s="1098"/>
      <c r="E615" s="255">
        <f>E603+E604+E607</f>
        <v>1252647.1200000001</v>
      </c>
      <c r="F615" s="255">
        <f>F603+F604+F607</f>
        <v>1818952.95</v>
      </c>
    </row>
    <row r="618" spans="1:6" x14ac:dyDescent="0.2">
      <c r="A618" s="1032" t="s">
        <v>383</v>
      </c>
      <c r="B618" s="1032"/>
      <c r="C618" s="1032"/>
    </row>
    <row r="619" spans="1:6" ht="13.5" thickBot="1" x14ac:dyDescent="0.25">
      <c r="A619" s="185"/>
      <c r="B619" s="185"/>
      <c r="C619" s="185"/>
    </row>
    <row r="620" spans="1:6" ht="26.25" thickBot="1" x14ac:dyDescent="0.25">
      <c r="A620" s="850"/>
      <c r="B620" s="851"/>
      <c r="C620" s="851"/>
      <c r="D620" s="852"/>
      <c r="E620" s="347" t="s">
        <v>270</v>
      </c>
      <c r="F620" s="209" t="s">
        <v>271</v>
      </c>
    </row>
    <row r="621" spans="1:6" ht="13.5" thickBot="1" x14ac:dyDescent="0.25">
      <c r="A621" s="889" t="s">
        <v>373</v>
      </c>
      <c r="B621" s="1033"/>
      <c r="C621" s="1033"/>
      <c r="D621" s="1034"/>
      <c r="E621" s="371">
        <f>E622+E623</f>
        <v>36001.21</v>
      </c>
      <c r="F621" s="371">
        <f>F622+F623</f>
        <v>23.21</v>
      </c>
    </row>
    <row r="622" spans="1:6" x14ac:dyDescent="0.2">
      <c r="A622" s="1099" t="s">
        <v>384</v>
      </c>
      <c r="B622" s="1100"/>
      <c r="C622" s="1100"/>
      <c r="D622" s="1101"/>
      <c r="E622" s="373"/>
      <c r="F622" s="415"/>
    </row>
    <row r="623" spans="1:6" ht="13.5" thickBot="1" x14ac:dyDescent="0.25">
      <c r="A623" s="1114" t="s">
        <v>385</v>
      </c>
      <c r="B623" s="1115"/>
      <c r="C623" s="1115"/>
      <c r="D623" s="1116"/>
      <c r="E623" s="379">
        <v>36001.21</v>
      </c>
      <c r="F623" s="380">
        <f>23.21</f>
        <v>23.21</v>
      </c>
    </row>
    <row r="624" spans="1:6" ht="13.5" thickBot="1" x14ac:dyDescent="0.25">
      <c r="A624" s="889" t="s">
        <v>386</v>
      </c>
      <c r="B624" s="1033"/>
      <c r="C624" s="1033"/>
      <c r="D624" s="1034"/>
      <c r="E624" s="371">
        <f>SUM(E625:E630)</f>
        <v>1190427.82</v>
      </c>
      <c r="F624" s="371">
        <f>SUM(F625:F630)</f>
        <v>1754964.96</v>
      </c>
    </row>
    <row r="625" spans="1:6" x14ac:dyDescent="0.2">
      <c r="A625" s="1025" t="s">
        <v>387</v>
      </c>
      <c r="B625" s="1026"/>
      <c r="C625" s="1026"/>
      <c r="D625" s="1027"/>
      <c r="E625" s="375"/>
      <c r="F625" s="375"/>
    </row>
    <row r="626" spans="1:6" x14ac:dyDescent="0.2">
      <c r="A626" s="1079" t="s">
        <v>388</v>
      </c>
      <c r="B626" s="1080"/>
      <c r="C626" s="1080"/>
      <c r="D626" s="1081"/>
      <c r="E626" s="375"/>
      <c r="F626" s="375"/>
    </row>
    <row r="627" spans="1:6" x14ac:dyDescent="0.2">
      <c r="A627" s="1079" t="s">
        <v>389</v>
      </c>
      <c r="B627" s="1080"/>
      <c r="C627" s="1080"/>
      <c r="D627" s="1081"/>
      <c r="E627" s="412">
        <v>1189084.31</v>
      </c>
      <c r="F627" s="412">
        <v>1748090.48</v>
      </c>
    </row>
    <row r="628" spans="1:6" x14ac:dyDescent="0.2">
      <c r="A628" s="1079" t="s">
        <v>390</v>
      </c>
      <c r="B628" s="1080"/>
      <c r="C628" s="1080"/>
      <c r="D628" s="1081"/>
      <c r="E628" s="412"/>
      <c r="F628" s="412">
        <v>5749.07</v>
      </c>
    </row>
    <row r="629" spans="1:6" x14ac:dyDescent="0.2">
      <c r="A629" s="1079" t="s">
        <v>391</v>
      </c>
      <c r="B629" s="1080"/>
      <c r="C629" s="1080"/>
      <c r="D629" s="1081"/>
      <c r="E629" s="412">
        <v>1343.51</v>
      </c>
      <c r="F629" s="412">
        <v>1125.4100000000001</v>
      </c>
    </row>
    <row r="630" spans="1:6" ht="13.5" thickBot="1" x14ac:dyDescent="0.25">
      <c r="A630" s="1136" t="s">
        <v>138</v>
      </c>
      <c r="B630" s="1137"/>
      <c r="C630" s="1137"/>
      <c r="D630" s="1138"/>
      <c r="E630" s="412"/>
      <c r="F630" s="412"/>
    </row>
    <row r="631" spans="1:6" ht="13.5" thickBot="1" x14ac:dyDescent="0.25">
      <c r="A631" s="1096" t="s">
        <v>84</v>
      </c>
      <c r="B631" s="1097"/>
      <c r="C631" s="1097"/>
      <c r="D631" s="1098"/>
      <c r="E631" s="255">
        <f>SUM(E621+E624)</f>
        <v>1226429.03</v>
      </c>
      <c r="F631" s="255">
        <f>SUM(F621+F624)</f>
        <v>1754988.17</v>
      </c>
    </row>
    <row r="638" spans="1:6" x14ac:dyDescent="0.2">
      <c r="A638" s="1126" t="s">
        <v>392</v>
      </c>
      <c r="B638" s="1126"/>
      <c r="C638" s="1126"/>
      <c r="D638" s="1126"/>
      <c r="E638" s="1126"/>
      <c r="F638" s="1126"/>
    </row>
    <row r="639" spans="1:6" ht="13.5" thickBot="1" x14ac:dyDescent="0.25">
      <c r="A639" s="426"/>
    </row>
    <row r="640" spans="1:6" ht="13.5" thickBot="1" x14ac:dyDescent="0.25">
      <c r="A640" s="1127" t="s">
        <v>393</v>
      </c>
      <c r="B640" s="1128"/>
      <c r="C640" s="1130" t="s">
        <v>108</v>
      </c>
      <c r="D640" s="1131"/>
      <c r="E640" s="1131"/>
      <c r="F640" s="1132"/>
    </row>
    <row r="641" spans="1:6" ht="13.5" thickBot="1" x14ac:dyDescent="0.25">
      <c r="A641" s="1011"/>
      <c r="B641" s="1129"/>
      <c r="C641" s="427" t="s">
        <v>394</v>
      </c>
      <c r="D641" s="428" t="s">
        <v>395</v>
      </c>
      <c r="E641" s="429" t="s">
        <v>272</v>
      </c>
      <c r="F641" s="428" t="s">
        <v>275</v>
      </c>
    </row>
    <row r="642" spans="1:6" x14ac:dyDescent="0.2">
      <c r="A642" s="1133" t="s">
        <v>396</v>
      </c>
      <c r="B642" s="1134"/>
      <c r="C642" s="430">
        <f>SUM(C643:C645)</f>
        <v>0</v>
      </c>
      <c r="D642" s="430">
        <f>SUM(D643:D645)</f>
        <v>0</v>
      </c>
      <c r="E642" s="430">
        <f>SUM(E643:E645)</f>
        <v>70665.86</v>
      </c>
      <c r="F642" s="176">
        <f>SUM(F643:F645)</f>
        <v>25339.39</v>
      </c>
    </row>
    <row r="643" spans="1:6" x14ac:dyDescent="0.2">
      <c r="A643" s="1135" t="s">
        <v>397</v>
      </c>
      <c r="B643" s="1105"/>
      <c r="C643" s="430"/>
      <c r="D643" s="176"/>
      <c r="E643" s="431">
        <v>70665.86</v>
      </c>
      <c r="F643" s="176">
        <v>25339.39</v>
      </c>
    </row>
    <row r="644" spans="1:6" x14ac:dyDescent="0.2">
      <c r="A644" s="1135" t="s">
        <v>398</v>
      </c>
      <c r="B644" s="1105"/>
      <c r="C644" s="430"/>
      <c r="D644" s="176"/>
      <c r="E644" s="431"/>
      <c r="F644" s="176"/>
    </row>
    <row r="645" spans="1:6" x14ac:dyDescent="0.2">
      <c r="A645" s="1135" t="s">
        <v>398</v>
      </c>
      <c r="B645" s="1105"/>
      <c r="C645" s="430"/>
      <c r="D645" s="176"/>
      <c r="E645" s="431"/>
      <c r="F645" s="176"/>
    </row>
    <row r="646" spans="1:6" x14ac:dyDescent="0.2">
      <c r="A646" s="1145" t="s">
        <v>399</v>
      </c>
      <c r="B646" s="1146"/>
      <c r="C646" s="430"/>
      <c r="D646" s="176"/>
      <c r="E646" s="431"/>
      <c r="F646" s="176"/>
    </row>
    <row r="647" spans="1:6" ht="13.5" thickBot="1" x14ac:dyDescent="0.25">
      <c r="A647" s="1147" t="s">
        <v>400</v>
      </c>
      <c r="B647" s="912"/>
      <c r="C647" s="432"/>
      <c r="D647" s="433"/>
      <c r="E647" s="434">
        <v>1318.92</v>
      </c>
      <c r="F647" s="433"/>
    </row>
    <row r="648" spans="1:6" ht="13.5" thickBot="1" x14ac:dyDescent="0.25">
      <c r="A648" s="1148" t="s">
        <v>139</v>
      </c>
      <c r="B648" s="1149"/>
      <c r="C648" s="255">
        <f>C642+C646+C647</f>
        <v>0</v>
      </c>
      <c r="D648" s="255">
        <f>D642+D646+D647</f>
        <v>0</v>
      </c>
      <c r="E648" s="255">
        <f>E642+E646+E647</f>
        <v>71984.78</v>
      </c>
      <c r="F648" s="255">
        <f>F642+F646+F647</f>
        <v>25339.39</v>
      </c>
    </row>
    <row r="651" spans="1:6" ht="30" customHeight="1" x14ac:dyDescent="0.2">
      <c r="A651" s="1008" t="s">
        <v>401</v>
      </c>
      <c r="B651" s="1008"/>
      <c r="C651" s="1008"/>
      <c r="D651" s="1008"/>
      <c r="E651" s="1150"/>
      <c r="F651" s="1150"/>
    </row>
    <row r="653" spans="1:6" x14ac:dyDescent="0.2">
      <c r="A653" s="1126" t="s">
        <v>402</v>
      </c>
      <c r="B653" s="1126"/>
      <c r="C653" s="1126"/>
      <c r="D653" s="1126"/>
    </row>
    <row r="654" spans="1:6" ht="13.5" thickBot="1" x14ac:dyDescent="0.25"/>
    <row r="655" spans="1:6" ht="51.75" thickBot="1" x14ac:dyDescent="0.25">
      <c r="A655" s="918" t="s">
        <v>32</v>
      </c>
      <c r="B655" s="919"/>
      <c r="C655" s="228" t="s">
        <v>403</v>
      </c>
      <c r="D655" s="228" t="s">
        <v>404</v>
      </c>
    </row>
    <row r="656" spans="1:6" ht="13.5" thickBot="1" x14ac:dyDescent="0.25">
      <c r="A656" s="1139" t="s">
        <v>405</v>
      </c>
      <c r="B656" s="1140"/>
      <c r="C656" s="435">
        <v>106</v>
      </c>
      <c r="D656" s="436">
        <v>109</v>
      </c>
    </row>
    <row r="659" spans="1:5" x14ac:dyDescent="0.2">
      <c r="A659" s="346" t="s">
        <v>406</v>
      </c>
      <c r="B659" s="10"/>
      <c r="C659" s="10"/>
      <c r="D659" s="10"/>
      <c r="E659" s="10"/>
    </row>
    <row r="660" spans="1:5" ht="13.5" thickBot="1" x14ac:dyDescent="0.25">
      <c r="B660" s="437"/>
      <c r="C660" s="437"/>
    </row>
    <row r="661" spans="1:5" ht="51.75" thickBot="1" x14ac:dyDescent="0.25">
      <c r="A661" s="427" t="s">
        <v>407</v>
      </c>
      <c r="B661" s="428" t="s">
        <v>408</v>
      </c>
      <c r="C661" s="428" t="s">
        <v>154</v>
      </c>
      <c r="D661" s="128" t="s">
        <v>409</v>
      </c>
      <c r="E661" s="127" t="s">
        <v>410</v>
      </c>
    </row>
    <row r="662" spans="1:5" x14ac:dyDescent="0.2">
      <c r="A662" s="438" t="s">
        <v>81</v>
      </c>
      <c r="B662" s="172"/>
      <c r="C662" s="172"/>
      <c r="D662" s="439"/>
      <c r="E662" s="172"/>
    </row>
    <row r="663" spans="1:5" x14ac:dyDescent="0.2">
      <c r="A663" s="440" t="s">
        <v>82</v>
      </c>
      <c r="B663" s="145"/>
      <c r="C663" s="145"/>
      <c r="D663" s="144"/>
      <c r="E663" s="145"/>
    </row>
    <row r="664" spans="1:5" x14ac:dyDescent="0.2">
      <c r="A664" s="440" t="s">
        <v>411</v>
      </c>
      <c r="B664" s="145"/>
      <c r="C664" s="145"/>
      <c r="D664" s="144"/>
      <c r="E664" s="145"/>
    </row>
    <row r="665" spans="1:5" x14ac:dyDescent="0.2">
      <c r="A665" s="440" t="s">
        <v>412</v>
      </c>
      <c r="B665" s="145"/>
      <c r="C665" s="145"/>
      <c r="D665" s="144"/>
      <c r="E665" s="145"/>
    </row>
    <row r="666" spans="1:5" x14ac:dyDescent="0.2">
      <c r="A666" s="440" t="s">
        <v>413</v>
      </c>
      <c r="B666" s="145"/>
      <c r="C666" s="145"/>
      <c r="D666" s="144"/>
      <c r="E666" s="145"/>
    </row>
    <row r="667" spans="1:5" x14ac:dyDescent="0.2">
      <c r="A667" s="440" t="s">
        <v>414</v>
      </c>
      <c r="B667" s="145"/>
      <c r="C667" s="145"/>
      <c r="D667" s="144"/>
      <c r="E667" s="145"/>
    </row>
    <row r="668" spans="1:5" x14ac:dyDescent="0.2">
      <c r="A668" s="440" t="s">
        <v>415</v>
      </c>
      <c r="B668" s="145"/>
      <c r="C668" s="145"/>
      <c r="D668" s="144"/>
      <c r="E668" s="145"/>
    </row>
    <row r="669" spans="1:5" ht="13.5" thickBot="1" x14ac:dyDescent="0.25">
      <c r="A669" s="441" t="s">
        <v>416</v>
      </c>
      <c r="B669" s="442"/>
      <c r="C669" s="442"/>
      <c r="D669" s="443"/>
      <c r="E669" s="442"/>
    </row>
    <row r="672" spans="1:5" x14ac:dyDescent="0.2">
      <c r="A672" s="346" t="s">
        <v>417</v>
      </c>
      <c r="B672" s="444"/>
      <c r="C672" s="444"/>
      <c r="D672" s="444"/>
      <c r="E672" s="444"/>
    </row>
    <row r="673" spans="1:5" ht="13.5" thickBot="1" x14ac:dyDescent="0.25">
      <c r="B673" s="437"/>
      <c r="C673" s="437"/>
    </row>
    <row r="674" spans="1:5" ht="51.75" thickBot="1" x14ac:dyDescent="0.25">
      <c r="A674" s="427" t="s">
        <v>407</v>
      </c>
      <c r="B674" s="428" t="s">
        <v>408</v>
      </c>
      <c r="C674" s="428" t="s">
        <v>154</v>
      </c>
      <c r="D674" s="128" t="s">
        <v>418</v>
      </c>
      <c r="E674" s="127" t="s">
        <v>410</v>
      </c>
    </row>
    <row r="675" spans="1:5" x14ac:dyDescent="0.2">
      <c r="A675" s="438" t="s">
        <v>81</v>
      </c>
      <c r="B675" s="172"/>
      <c r="C675" s="172"/>
      <c r="D675" s="439"/>
      <c r="E675" s="172"/>
    </row>
    <row r="676" spans="1:5" x14ac:dyDescent="0.2">
      <c r="A676" s="440" t="s">
        <v>82</v>
      </c>
      <c r="B676" s="145"/>
      <c r="C676" s="145"/>
      <c r="D676" s="144"/>
      <c r="E676" s="145"/>
    </row>
    <row r="677" spans="1:5" x14ac:dyDescent="0.2">
      <c r="A677" s="440" t="s">
        <v>411</v>
      </c>
      <c r="B677" s="145"/>
      <c r="C677" s="145"/>
      <c r="D677" s="144"/>
      <c r="E677" s="145"/>
    </row>
    <row r="678" spans="1:5" x14ac:dyDescent="0.2">
      <c r="A678" s="440" t="s">
        <v>412</v>
      </c>
      <c r="B678" s="145"/>
      <c r="C678" s="145"/>
      <c r="D678" s="144"/>
      <c r="E678" s="145"/>
    </row>
    <row r="679" spans="1:5" x14ac:dyDescent="0.2">
      <c r="A679" s="440" t="s">
        <v>413</v>
      </c>
      <c r="B679" s="145"/>
      <c r="C679" s="145"/>
      <c r="D679" s="144"/>
      <c r="E679" s="145"/>
    </row>
    <row r="680" spans="1:5" x14ac:dyDescent="0.2">
      <c r="A680" s="440" t="s">
        <v>414</v>
      </c>
      <c r="B680" s="145"/>
      <c r="C680" s="145"/>
      <c r="D680" s="144"/>
      <c r="E680" s="145"/>
    </row>
    <row r="681" spans="1:5" x14ac:dyDescent="0.2">
      <c r="A681" s="440" t="s">
        <v>415</v>
      </c>
      <c r="B681" s="145"/>
      <c r="C681" s="145"/>
      <c r="D681" s="144"/>
      <c r="E681" s="145"/>
    </row>
    <row r="682" spans="1:5" ht="13.5" thickBot="1" x14ac:dyDescent="0.25">
      <c r="A682" s="441" t="s">
        <v>416</v>
      </c>
      <c r="B682" s="442"/>
      <c r="C682" s="442"/>
      <c r="D682" s="443"/>
      <c r="E682" s="442"/>
    </row>
    <row r="690" spans="1:7" x14ac:dyDescent="0.2">
      <c r="A690" s="445"/>
      <c r="B690" s="445"/>
      <c r="C690" s="1141"/>
      <c r="D690" s="1142"/>
      <c r="E690" s="445"/>
      <c r="F690" s="445"/>
    </row>
    <row r="691" spans="1:7" x14ac:dyDescent="0.2">
      <c r="A691" s="446" t="s">
        <v>419</v>
      </c>
      <c r="B691" s="446"/>
      <c r="C691" s="1141" t="s">
        <v>420</v>
      </c>
      <c r="D691" s="1142"/>
      <c r="E691" s="446"/>
      <c r="F691" s="1143" t="s">
        <v>421</v>
      </c>
      <c r="G691" s="1143"/>
    </row>
    <row r="692" spans="1:7" x14ac:dyDescent="0.2">
      <c r="A692" s="446" t="s">
        <v>422</v>
      </c>
      <c r="B692" s="207"/>
      <c r="C692" s="1143" t="s">
        <v>423</v>
      </c>
      <c r="D692" s="1144"/>
      <c r="E692" s="446"/>
      <c r="F692" s="1143" t="s">
        <v>424</v>
      </c>
      <c r="G692" s="1143"/>
    </row>
  </sheetData>
  <mergeCells count="418">
    <mergeCell ref="A655:B655"/>
    <mergeCell ref="A656:B656"/>
    <mergeCell ref="C690:D690"/>
    <mergeCell ref="C691:D691"/>
    <mergeCell ref="F691:G691"/>
    <mergeCell ref="C692:D692"/>
    <mergeCell ref="F692:G692"/>
    <mergeCell ref="A645:B645"/>
    <mergeCell ref="A646:B646"/>
    <mergeCell ref="A647:B647"/>
    <mergeCell ref="A648:B648"/>
    <mergeCell ref="A651:F651"/>
    <mergeCell ref="A653:D653"/>
    <mergeCell ref="A638:F638"/>
    <mergeCell ref="A640:B641"/>
    <mergeCell ref="C640:F640"/>
    <mergeCell ref="A642:B642"/>
    <mergeCell ref="A643:B643"/>
    <mergeCell ref="A644:B644"/>
    <mergeCell ref="A626:D626"/>
    <mergeCell ref="A627:D627"/>
    <mergeCell ref="A628:D628"/>
    <mergeCell ref="A629:D629"/>
    <mergeCell ref="A630:D630"/>
    <mergeCell ref="A631:D631"/>
    <mergeCell ref="A620:D620"/>
    <mergeCell ref="A621:D621"/>
    <mergeCell ref="A622:D622"/>
    <mergeCell ref="A623:D623"/>
    <mergeCell ref="A624:D624"/>
    <mergeCell ref="A625:D625"/>
    <mergeCell ref="A611:D611"/>
    <mergeCell ref="A612:D612"/>
    <mergeCell ref="A613:D613"/>
    <mergeCell ref="A614:D614"/>
    <mergeCell ref="A615:D615"/>
    <mergeCell ref="A618:C618"/>
    <mergeCell ref="A605:D605"/>
    <mergeCell ref="A606:D606"/>
    <mergeCell ref="A607:D607"/>
    <mergeCell ref="A608:D608"/>
    <mergeCell ref="A609:D609"/>
    <mergeCell ref="A610:D610"/>
    <mergeCell ref="A595:D595"/>
    <mergeCell ref="A596:D596"/>
    <mergeCell ref="A597:D597"/>
    <mergeCell ref="A602:D602"/>
    <mergeCell ref="A603:D603"/>
    <mergeCell ref="A604:D604"/>
    <mergeCell ref="A589:D589"/>
    <mergeCell ref="A590:D590"/>
    <mergeCell ref="A591:D591"/>
    <mergeCell ref="A592:D592"/>
    <mergeCell ref="A593:D593"/>
    <mergeCell ref="A594:D594"/>
    <mergeCell ref="A583:D583"/>
    <mergeCell ref="A584:D584"/>
    <mergeCell ref="A585:D585"/>
    <mergeCell ref="A586:D586"/>
    <mergeCell ref="A587:D587"/>
    <mergeCell ref="A588:D588"/>
    <mergeCell ref="A574:D574"/>
    <mergeCell ref="A575:D575"/>
    <mergeCell ref="A576:D576"/>
    <mergeCell ref="A577:D577"/>
    <mergeCell ref="A578:D578"/>
    <mergeCell ref="A581:D581"/>
    <mergeCell ref="A568:D568"/>
    <mergeCell ref="A569:D569"/>
    <mergeCell ref="A570:D570"/>
    <mergeCell ref="A571:D571"/>
    <mergeCell ref="A572:D572"/>
    <mergeCell ref="A573:D573"/>
    <mergeCell ref="A562:D562"/>
    <mergeCell ref="A563:D563"/>
    <mergeCell ref="A564:D564"/>
    <mergeCell ref="A565:D565"/>
    <mergeCell ref="A566:D566"/>
    <mergeCell ref="A567:D567"/>
    <mergeCell ref="A553:B553"/>
    <mergeCell ref="A554:B554"/>
    <mergeCell ref="A555:B555"/>
    <mergeCell ref="A556:B556"/>
    <mergeCell ref="A559:C559"/>
    <mergeCell ref="A561:D561"/>
    <mergeCell ref="A547:B547"/>
    <mergeCell ref="A548:B548"/>
    <mergeCell ref="A549:B549"/>
    <mergeCell ref="A550:B550"/>
    <mergeCell ref="A551:B551"/>
    <mergeCell ref="A552:B552"/>
    <mergeCell ref="A542:D542"/>
    <mergeCell ref="A544:B544"/>
    <mergeCell ref="C544:C545"/>
    <mergeCell ref="D544:D545"/>
    <mergeCell ref="A545:B545"/>
    <mergeCell ref="A546:B546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83:B483"/>
    <mergeCell ref="C483:D483"/>
    <mergeCell ref="A494:C494"/>
    <mergeCell ref="A496:D496"/>
    <mergeCell ref="A497:D497"/>
    <mergeCell ref="A498:D498"/>
    <mergeCell ref="A447:B447"/>
    <mergeCell ref="A448:B448"/>
    <mergeCell ref="A479:I479"/>
    <mergeCell ref="A481:E481"/>
    <mergeCell ref="A482:B482"/>
    <mergeCell ref="C482:D482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Wesoła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2021</vt:lpstr>
      <vt:lpstr>Rachunek zysków i strat 2021</vt:lpstr>
      <vt:lpstr>Zest.zmian w fund.2021</vt:lpstr>
      <vt:lpstr>Informacja dodatkowa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 Monika</dc:creator>
  <cp:lastModifiedBy>Lange Monika</cp:lastModifiedBy>
  <dcterms:created xsi:type="dcterms:W3CDTF">2022-05-24T09:51:29Z</dcterms:created>
  <dcterms:modified xsi:type="dcterms:W3CDTF">2022-05-25T08:13:30Z</dcterms:modified>
</cp:coreProperties>
</file>