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showInkAnnotation="0" updateLinks="never" defaultThemeVersion="124226"/>
  <mc:AlternateContent xmlns:mc="http://schemas.openxmlformats.org/markup-compatibility/2006">
    <mc:Choice Requires="x15">
      <x15ac:absPath xmlns:x15ac="http://schemas.microsoft.com/office/spreadsheetml/2010/11/ac" url="N:\Bilans i Inwentaryzacja\BILANS 2022\sprawozdanie do publikacji\"/>
    </mc:Choice>
  </mc:AlternateContent>
  <bookViews>
    <workbookView xWindow="0" yWindow="0" windowWidth="28800" windowHeight="12300" tabRatio="791" firstSheet="1" activeTab="4"/>
  </bookViews>
  <sheets>
    <sheet name="BExRepositorySheet" sheetId="2" state="veryHidden" r:id="rId1"/>
    <sheet name="Bilans 2022" sheetId="68" r:id="rId2"/>
    <sheet name="Rachunek zysków i strat 2022" sheetId="69" r:id="rId3"/>
    <sheet name="Zest.zmian w fund.2022" sheetId="70" r:id="rId4"/>
    <sheet name="Informacja dodatkowa 2022" sheetId="67" r:id="rId5"/>
  </sheets>
  <calcPr calcId="162913"/>
  <customWorkbookViews>
    <customWorkbookView name="Buczyńska Agnieszka - Widok osobisty" guid="{DE9178B7-7BAA-4669-9575-43FAD4CFD495}" mergeInterval="0" personalView="1" maximized="1" windowWidth="1596" windowHeight="665" tabRatio="599" activeSheetId="12"/>
    <customWorkbookView name="atyrakowska - Widok osobisty" guid="{17151551-8460-47BF-8C20-7FE2DB216614}" mergeInterval="0" personalView="1" maximized="1" windowWidth="1276" windowHeight="852" tabRatio="599" activeSheetId="1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6" i="70" l="1"/>
  <c r="K16" i="70"/>
  <c r="I27" i="70"/>
  <c r="K27" i="70"/>
  <c r="I40" i="70"/>
  <c r="K40" i="70"/>
  <c r="I16" i="69"/>
  <c r="J16" i="69"/>
  <c r="K16" i="69"/>
  <c r="I24" i="69"/>
  <c r="J24" i="69"/>
  <c r="K24" i="69"/>
  <c r="I37" i="69"/>
  <c r="K37" i="69"/>
  <c r="I41" i="69"/>
  <c r="K41" i="69"/>
  <c r="I45" i="69"/>
  <c r="K45" i="69"/>
  <c r="I49" i="69"/>
  <c r="K49" i="69"/>
  <c r="J56" i="69"/>
  <c r="E15" i="68"/>
  <c r="E13" i="68" s="1"/>
  <c r="F15" i="68"/>
  <c r="F13" i="68" s="1"/>
  <c r="B16" i="68"/>
  <c r="B15" i="68" s="1"/>
  <c r="B13" i="68" s="1"/>
  <c r="C16" i="68"/>
  <c r="C15" i="68" s="1"/>
  <c r="C13" i="68" s="1"/>
  <c r="B26" i="68"/>
  <c r="C26" i="68"/>
  <c r="B33" i="68"/>
  <c r="C33" i="68"/>
  <c r="E33" i="68"/>
  <c r="E25" i="68" s="1"/>
  <c r="F33" i="68"/>
  <c r="F25" i="68" s="1"/>
  <c r="F23" i="68" s="1"/>
  <c r="E37" i="68"/>
  <c r="F37" i="68"/>
  <c r="B38" i="68"/>
  <c r="C38" i="68"/>
  <c r="B44" i="68"/>
  <c r="C44" i="68"/>
  <c r="I39" i="70" l="1"/>
  <c r="I46" i="70" s="1"/>
  <c r="K36" i="69"/>
  <c r="K44" i="69" s="1"/>
  <c r="K52" i="69" s="1"/>
  <c r="K56" i="69" s="1"/>
  <c r="I36" i="69"/>
  <c r="I44" i="69" s="1"/>
  <c r="I52" i="69" s="1"/>
  <c r="I56" i="69" s="1"/>
  <c r="E23" i="68"/>
  <c r="C32" i="68"/>
  <c r="C53" i="68" s="1"/>
  <c r="B32" i="68"/>
  <c r="B53" i="68" s="1"/>
  <c r="F53" i="68"/>
  <c r="E53" i="68"/>
  <c r="K15" i="70"/>
  <c r="K39" i="70" s="1"/>
  <c r="K46" i="70" s="1"/>
  <c r="B13" i="67"/>
  <c r="E14" i="67" l="1"/>
  <c r="G12" i="67"/>
  <c r="G14" i="67"/>
  <c r="G26" i="67"/>
  <c r="G16" i="67"/>
  <c r="C411" i="67" l="1"/>
  <c r="D411" i="67"/>
  <c r="E411" i="67"/>
  <c r="F411" i="67"/>
  <c r="G411" i="67"/>
  <c r="H411" i="67"/>
  <c r="B411" i="67"/>
  <c r="C410" i="67"/>
  <c r="D410" i="67"/>
  <c r="E410" i="67"/>
  <c r="F410" i="67"/>
  <c r="G410" i="67"/>
  <c r="H410" i="67"/>
  <c r="B410" i="67"/>
  <c r="I409" i="67"/>
  <c r="I408" i="67"/>
  <c r="I407" i="67"/>
  <c r="D95" i="67"/>
  <c r="C95" i="67"/>
  <c r="B95" i="67"/>
  <c r="I402" i="67"/>
  <c r="I403" i="67"/>
  <c r="I404" i="67"/>
  <c r="I405" i="67"/>
  <c r="I399" i="67"/>
  <c r="I400" i="67"/>
  <c r="I398" i="67"/>
  <c r="I396" i="67"/>
  <c r="H401" i="67"/>
  <c r="G401" i="67"/>
  <c r="F401" i="67"/>
  <c r="H397" i="67"/>
  <c r="G397" i="67"/>
  <c r="F397" i="67"/>
  <c r="E401" i="67"/>
  <c r="E397" i="67"/>
  <c r="E92" i="67"/>
  <c r="E91" i="67"/>
  <c r="F600" i="67"/>
  <c r="E600" i="67"/>
  <c r="F580" i="67"/>
  <c r="E580" i="67"/>
  <c r="D285" i="67"/>
  <c r="C285" i="67"/>
  <c r="E266" i="67"/>
  <c r="E269" i="67" s="1"/>
  <c r="D266" i="67"/>
  <c r="D269" i="67" s="1"/>
  <c r="C266" i="67"/>
  <c r="C269" i="67" s="1"/>
  <c r="B266" i="67"/>
  <c r="B269" i="67" s="1"/>
  <c r="C258" i="67"/>
  <c r="C261" i="67" s="1"/>
  <c r="D258" i="67"/>
  <c r="D261" i="67" s="1"/>
  <c r="E258" i="67"/>
  <c r="E261" i="67" s="1"/>
  <c r="B258" i="67"/>
  <c r="B261" i="67" s="1"/>
  <c r="D224" i="67"/>
  <c r="C224" i="67"/>
  <c r="D129" i="67"/>
  <c r="C129" i="67"/>
  <c r="I30" i="67"/>
  <c r="I20" i="67"/>
  <c r="I32" i="67"/>
  <c r="I31" i="67"/>
  <c r="I27" i="67"/>
  <c r="I26" i="67"/>
  <c r="I24" i="67"/>
  <c r="I23" i="67"/>
  <c r="I22" i="67"/>
  <c r="I17" i="67"/>
  <c r="I16" i="67"/>
  <c r="I13" i="67"/>
  <c r="I14" i="67"/>
  <c r="I12" i="67"/>
  <c r="I10" i="67"/>
  <c r="I35" i="67" s="1"/>
  <c r="F116" i="67"/>
  <c r="G116" i="67"/>
  <c r="H116" i="67"/>
  <c r="I116" i="67"/>
  <c r="C466" i="67"/>
  <c r="B466" i="67"/>
  <c r="C463" i="67"/>
  <c r="B463" i="67"/>
  <c r="C459" i="67"/>
  <c r="B459" i="67"/>
  <c r="C456" i="67"/>
  <c r="B456" i="67"/>
  <c r="B455" i="67" s="1"/>
  <c r="F641" i="67"/>
  <c r="E635" i="67"/>
  <c r="E641" i="67" s="1"/>
  <c r="D635" i="67"/>
  <c r="D641" i="67" s="1"/>
  <c r="C635" i="67"/>
  <c r="C641" i="67" s="1"/>
  <c r="F617" i="67"/>
  <c r="E617" i="67"/>
  <c r="F614" i="67"/>
  <c r="E614" i="67"/>
  <c r="F597" i="67"/>
  <c r="E597" i="67"/>
  <c r="F584" i="67"/>
  <c r="E584" i="67"/>
  <c r="E560" i="67"/>
  <c r="E555" i="67"/>
  <c r="D549" i="67"/>
  <c r="C549" i="67"/>
  <c r="F515" i="67"/>
  <c r="E515" i="67"/>
  <c r="F512" i="67"/>
  <c r="E512" i="67"/>
  <c r="F504" i="67"/>
  <c r="E504" i="67"/>
  <c r="F490" i="67"/>
  <c r="E490" i="67"/>
  <c r="C422" i="67"/>
  <c r="C421" i="67" s="1"/>
  <c r="C430" i="67" s="1"/>
  <c r="D421" i="67"/>
  <c r="D430" i="67" s="1"/>
  <c r="D401" i="67"/>
  <c r="C401" i="67"/>
  <c r="B401" i="67"/>
  <c r="D397" i="67"/>
  <c r="C397" i="67"/>
  <c r="B397" i="67"/>
  <c r="E116" i="67"/>
  <c r="D116" i="67"/>
  <c r="C116" i="67"/>
  <c r="B116" i="67"/>
  <c r="D377" i="67"/>
  <c r="C377" i="67"/>
  <c r="C244" i="67"/>
  <c r="D244" i="67"/>
  <c r="C228" i="67"/>
  <c r="D228" i="67"/>
  <c r="C232" i="67"/>
  <c r="D232" i="67"/>
  <c r="C67" i="67"/>
  <c r="C65" i="67"/>
  <c r="C57" i="67"/>
  <c r="C54" i="67"/>
  <c r="C48" i="67"/>
  <c r="C45" i="67"/>
  <c r="C357" i="67"/>
  <c r="D357" i="67"/>
  <c r="C365" i="67"/>
  <c r="D365" i="67"/>
  <c r="C327" i="67"/>
  <c r="D327" i="67"/>
  <c r="C338" i="67"/>
  <c r="D338" i="67"/>
  <c r="D297" i="67"/>
  <c r="D318" i="67" s="1"/>
  <c r="C297" i="67"/>
  <c r="C318" i="67" s="1"/>
  <c r="G217" i="67"/>
  <c r="G216" i="67"/>
  <c r="G215" i="67"/>
  <c r="G214" i="67"/>
  <c r="G213" i="67"/>
  <c r="G212" i="67"/>
  <c r="G211" i="67"/>
  <c r="G210" i="67"/>
  <c r="G209" i="67"/>
  <c r="G208" i="67"/>
  <c r="G207" i="67"/>
  <c r="G206" i="67"/>
  <c r="G205" i="67"/>
  <c r="G204" i="67"/>
  <c r="G203" i="67"/>
  <c r="G202" i="67"/>
  <c r="G201" i="67"/>
  <c r="G200" i="67"/>
  <c r="G199" i="67"/>
  <c r="G198" i="67"/>
  <c r="F197" i="67"/>
  <c r="F218" i="67" s="1"/>
  <c r="E197" i="67"/>
  <c r="E218" i="67" s="1"/>
  <c r="D197" i="67"/>
  <c r="D218" i="67" s="1"/>
  <c r="C197" i="67"/>
  <c r="C218" i="67" s="1"/>
  <c r="G196" i="67"/>
  <c r="G195" i="67"/>
  <c r="G194" i="67"/>
  <c r="G193" i="67"/>
  <c r="G192" i="67"/>
  <c r="G191" i="67"/>
  <c r="G190" i="67"/>
  <c r="G189" i="67"/>
  <c r="G188" i="67"/>
  <c r="H180" i="67"/>
  <c r="G180" i="67"/>
  <c r="F180" i="67"/>
  <c r="E180" i="67"/>
  <c r="I179" i="67"/>
  <c r="I178" i="67"/>
  <c r="I177" i="67"/>
  <c r="I176" i="67"/>
  <c r="I175" i="67"/>
  <c r="G168" i="67"/>
  <c r="F168" i="67"/>
  <c r="E168" i="67"/>
  <c r="G161" i="67"/>
  <c r="F161" i="67"/>
  <c r="E161" i="67"/>
  <c r="D93" i="67"/>
  <c r="C93" i="67"/>
  <c r="B93" i="67"/>
  <c r="E90" i="67"/>
  <c r="E87" i="67"/>
  <c r="E86" i="67"/>
  <c r="E85" i="67"/>
  <c r="D84" i="67"/>
  <c r="C84" i="67"/>
  <c r="B84" i="67"/>
  <c r="E83" i="67"/>
  <c r="E82" i="67"/>
  <c r="D81" i="67"/>
  <c r="D88" i="67" s="1"/>
  <c r="D96" i="67" s="1"/>
  <c r="C81" i="67"/>
  <c r="B81" i="67"/>
  <c r="B88" i="67" s="1"/>
  <c r="B96" i="67" s="1"/>
  <c r="E80" i="67"/>
  <c r="E95" i="67" s="1"/>
  <c r="H35" i="67"/>
  <c r="G35" i="67"/>
  <c r="F35" i="67"/>
  <c r="E35" i="67"/>
  <c r="D35" i="67"/>
  <c r="C35" i="67"/>
  <c r="B35" i="67"/>
  <c r="H33" i="67"/>
  <c r="G33" i="67"/>
  <c r="F33" i="67"/>
  <c r="E33" i="67"/>
  <c r="D33" i="67"/>
  <c r="C33" i="67"/>
  <c r="B33" i="67"/>
  <c r="H25" i="67"/>
  <c r="G25" i="67"/>
  <c r="F25" i="67"/>
  <c r="E25" i="67"/>
  <c r="D25" i="67"/>
  <c r="C25" i="67"/>
  <c r="B25" i="67"/>
  <c r="H21" i="67"/>
  <c r="G21" i="67"/>
  <c r="F21" i="67"/>
  <c r="E21" i="67"/>
  <c r="D21" i="67"/>
  <c r="C21" i="67"/>
  <c r="B21" i="67"/>
  <c r="H15" i="67"/>
  <c r="G15" i="67"/>
  <c r="F15" i="67"/>
  <c r="E15" i="67"/>
  <c r="D15" i="67"/>
  <c r="C15" i="67"/>
  <c r="B15" i="67"/>
  <c r="H11" i="67"/>
  <c r="G11" i="67"/>
  <c r="F11" i="67"/>
  <c r="E11" i="67"/>
  <c r="D11" i="67"/>
  <c r="C11" i="67"/>
  <c r="B11" i="67"/>
  <c r="C28" i="67"/>
  <c r="H28" i="67" l="1"/>
  <c r="C88" i="67"/>
  <c r="C96" i="67" s="1"/>
  <c r="F503" i="67"/>
  <c r="F533" i="67" s="1"/>
  <c r="B28" i="67"/>
  <c r="E93" i="67"/>
  <c r="E624" i="67"/>
  <c r="C455" i="67"/>
  <c r="C462" i="67"/>
  <c r="D406" i="67"/>
  <c r="D412" i="67" s="1"/>
  <c r="F18" i="67"/>
  <c r="E18" i="67"/>
  <c r="F406" i="67"/>
  <c r="F412" i="67" s="1"/>
  <c r="F28" i="67"/>
  <c r="E503" i="67"/>
  <c r="E533" i="67" s="1"/>
  <c r="H406" i="67"/>
  <c r="H412" i="67" s="1"/>
  <c r="C18" i="67"/>
  <c r="E81" i="67"/>
  <c r="B462" i="67"/>
  <c r="E84" i="67"/>
  <c r="C370" i="67"/>
  <c r="I33" i="67"/>
  <c r="G406" i="67"/>
  <c r="G412" i="67" s="1"/>
  <c r="E406" i="67"/>
  <c r="E412" i="67" s="1"/>
  <c r="I397" i="67"/>
  <c r="I401" i="67"/>
  <c r="C406" i="67"/>
  <c r="C412" i="67" s="1"/>
  <c r="I410" i="67"/>
  <c r="I411" i="67"/>
  <c r="B406" i="67"/>
  <c r="B412" i="67" s="1"/>
  <c r="D370" i="67"/>
  <c r="G197" i="67"/>
  <c r="G218" i="67" s="1"/>
  <c r="D236" i="67"/>
  <c r="E608" i="67"/>
  <c r="E578" i="67"/>
  <c r="E590" i="67" s="1"/>
  <c r="F571" i="67"/>
  <c r="E571" i="67"/>
  <c r="C349" i="67"/>
  <c r="C236" i="67"/>
  <c r="G28" i="67"/>
  <c r="D28" i="67"/>
  <c r="F608" i="67"/>
  <c r="F624" i="67"/>
  <c r="D349" i="67"/>
  <c r="F578" i="67"/>
  <c r="F590" i="67" s="1"/>
  <c r="B18" i="67"/>
  <c r="B36" i="67" s="1"/>
  <c r="I25" i="67"/>
  <c r="I15" i="67"/>
  <c r="H18" i="67"/>
  <c r="H36" i="67" s="1"/>
  <c r="G18" i="67"/>
  <c r="E28" i="67"/>
  <c r="I21" i="67"/>
  <c r="I11" i="67"/>
  <c r="D18" i="67"/>
  <c r="C60" i="67"/>
  <c r="C51" i="67"/>
  <c r="I180" i="67"/>
  <c r="F36" i="67"/>
  <c r="C36" i="67"/>
  <c r="E36" i="67" l="1"/>
  <c r="G36" i="67"/>
  <c r="E88" i="67"/>
  <c r="E96" i="67" s="1"/>
  <c r="I406" i="67"/>
  <c r="I412" i="67" s="1"/>
  <c r="C68" i="67"/>
  <c r="D36" i="67"/>
  <c r="I28" i="67"/>
  <c r="I18" i="67"/>
  <c r="I36" i="67" l="1"/>
</calcChain>
</file>

<file path=xl/sharedStrings.xml><?xml version="1.0" encoding="utf-8"?>
<sst xmlns="http://schemas.openxmlformats.org/spreadsheetml/2006/main" count="900" uniqueCount="627">
  <si>
    <t>o zasiedzenie</t>
  </si>
  <si>
    <t>za niedostarczenie lokalu socjalnego</t>
  </si>
  <si>
    <t>z tyt. wypadku (szkoda komunikacyjna, osobowa)</t>
  </si>
  <si>
    <t>z tyt. odmowy wydania zezwolenia</t>
  </si>
  <si>
    <t>z tyt. poniesionych nakładów</t>
  </si>
  <si>
    <t>z tyt. wydania decyzji z naruszeniem prawa lub nieważności decyzji</t>
  </si>
  <si>
    <t>z tyt. utraty praw własności</t>
  </si>
  <si>
    <t>z tyt. przewlekłości postępowania sądowego</t>
  </si>
  <si>
    <t>z tyt. zbycia wywłaszczonej nieruchomości</t>
  </si>
  <si>
    <t>kary umowne</t>
  </si>
  <si>
    <t>za użytkowanie wieczyste</t>
  </si>
  <si>
    <t>Rozliczenia międzyokresowe przychodów, w tym:</t>
  </si>
  <si>
    <t xml:space="preserve">wpłaty z ZUS za  pensjonariuszy </t>
  </si>
  <si>
    <t xml:space="preserve">opłaty za odpady komunalne </t>
  </si>
  <si>
    <t>dodatnie różnice kursowe</t>
  </si>
  <si>
    <t>ujemne różnice kursowe</t>
  </si>
  <si>
    <t>odszkodowanie za naruszenie dóbr osobistych</t>
  </si>
  <si>
    <t>roszczenia pracownicze z tyt. rozwiązania umowy</t>
  </si>
  <si>
    <t>odszkodowanie za szkodę wyrządzoną, nie wykonanie prawa pierwokupu</t>
  </si>
  <si>
    <t>odszk. o unieważnienie umowy, przedłużenie okresu umowy, rozwiązanie umowy</t>
  </si>
  <si>
    <t>odszkod. z tytułu utraty wartości nieruchomości</t>
  </si>
  <si>
    <t xml:space="preserve">RAZEM:                                    </t>
  </si>
  <si>
    <t>Spółki, w których Miasto posiada 100% udziałów, akcji w tym:</t>
  </si>
  <si>
    <t>z tyt. zwrotu nieruchomości</t>
  </si>
  <si>
    <t>Grunty</t>
  </si>
  <si>
    <t>Instytucje Kultury</t>
  </si>
  <si>
    <t>Treść</t>
  </si>
  <si>
    <t>………………………….</t>
  </si>
  <si>
    <t>L.p.</t>
  </si>
  <si>
    <t>Opis zdarzenia</t>
  </si>
  <si>
    <t>Przyczyna ujęcia w sprawozdaniu finansowym roku obrotowego</t>
  </si>
  <si>
    <t>Wpływ na sprawozdanie finansowe</t>
  </si>
  <si>
    <t>ŚRODKI TRWAŁE</t>
  </si>
  <si>
    <t>RAZEM:</t>
  </si>
  <si>
    <t>Wartość początkowa</t>
  </si>
  <si>
    <t>Zwiększenia, w tym:</t>
  </si>
  <si>
    <t>Nabycie</t>
  </si>
  <si>
    <t>Inne</t>
  </si>
  <si>
    <t>Zmniejszenia, w tym:</t>
  </si>
  <si>
    <t>Likwidacja i sprzedaż</t>
  </si>
  <si>
    <t>Inne długoterminowe aktywa finansowe</t>
  </si>
  <si>
    <t>Rok poprzedni</t>
  </si>
  <si>
    <t>Obroty roku poprzedniego</t>
  </si>
  <si>
    <t>Zakłady Opieki Zdrowotnej</t>
  </si>
  <si>
    <t>Amortyzacja okresu</t>
  </si>
  <si>
    <t xml:space="preserve"> </t>
  </si>
  <si>
    <t>Wartość netto</t>
  </si>
  <si>
    <t xml:space="preserve">w tym: </t>
  </si>
  <si>
    <t>skapitalizowane odsetki</t>
  </si>
  <si>
    <t>skapitalizowane różnice kursowe</t>
  </si>
  <si>
    <t xml:space="preserve">Długoterminowe aktywa finansowe </t>
  </si>
  <si>
    <t xml:space="preserve">Krótkoterminowe aktywa finansowe </t>
  </si>
  <si>
    <t>Zwiększenia</t>
  </si>
  <si>
    <t>-  przeszacowanie</t>
  </si>
  <si>
    <t>-  nabycie</t>
  </si>
  <si>
    <t>-  przeniesienie</t>
  </si>
  <si>
    <t>Zmniejszenia</t>
  </si>
  <si>
    <t>-  przeszacowanie</t>
  </si>
  <si>
    <t>-  sprzedaż</t>
  </si>
  <si>
    <t>-  likwidacja</t>
  </si>
  <si>
    <t xml:space="preserve">-  przeniesienie </t>
  </si>
  <si>
    <t>Stan zatrudnienia na koniec
 roku poprzedniego (osoby)</t>
  </si>
  <si>
    <t>Udział w kapitale własnym (%)</t>
  </si>
  <si>
    <t>Nazwa podmiotu</t>
  </si>
  <si>
    <t>…</t>
  </si>
  <si>
    <t>Akcje i udziały</t>
  </si>
  <si>
    <t>Rozliczenia międzyokresowe czynne</t>
  </si>
  <si>
    <t>Razem długoterminowe</t>
  </si>
  <si>
    <t>Koszty konserwacji i remontów</t>
  </si>
  <si>
    <t>Prenumeraty</t>
  </si>
  <si>
    <t>Razem krótkoterminowe</t>
  </si>
  <si>
    <t>Odpisy aktualizujące wartość zapasów na dzień bilansowy wynoszą:</t>
  </si>
  <si>
    <t>Pozostałe należności, w tym:</t>
  </si>
  <si>
    <t>z tytułu pożyczek mieszkaniowych.</t>
  </si>
  <si>
    <t>wadia i kaucje</t>
  </si>
  <si>
    <t>Rozliczenia z tytułu środków na wydatki budżetowe i z tytułu dochodów budżetowych</t>
  </si>
  <si>
    <t>Utworzone</t>
  </si>
  <si>
    <t>Rezerwa na straty z tytułu udzielonych gwarancji i poręczeń</t>
  </si>
  <si>
    <t>naprawy gwarancyjne</t>
  </si>
  <si>
    <t>Podatki i opłaty lokalne, w tym:</t>
  </si>
  <si>
    <t>podatek od nieruchomości</t>
  </si>
  <si>
    <t>podatek od środków transportu</t>
  </si>
  <si>
    <t>podatek od czynności cywilno-prawnych</t>
  </si>
  <si>
    <t>Tytuł zobowiązania</t>
  </si>
  <si>
    <t>Pozostałe koszty operacyjne</t>
  </si>
  <si>
    <t>opłata targowa</t>
  </si>
  <si>
    <t>inne</t>
  </si>
  <si>
    <t>Udziały w podatkach stanowiących dochód budżetu państwa, w tym:</t>
  </si>
  <si>
    <t>udział w podatku dochodowym od osób fizycznych</t>
  </si>
  <si>
    <t>udział w podatku dochodowym od osób prawnych</t>
  </si>
  <si>
    <t>Przychody z tytułu dotacji i subwencji, w tym:</t>
  </si>
  <si>
    <t>przychody z tytułu dotacji</t>
  </si>
  <si>
    <t>przychody z tytułu subwencji</t>
  </si>
  <si>
    <t>Pozostałe przychody, w tym:</t>
  </si>
  <si>
    <t>przychody związane z realizacją zadań z zakresu administracji rządowej</t>
  </si>
  <si>
    <t>przychody z tyt. odszkodowań</t>
  </si>
  <si>
    <t>przychody z tyt. opłat za strefę płatnego parkowania</t>
  </si>
  <si>
    <t>zysk na sprzedaży udziałów i akcji</t>
  </si>
  <si>
    <t>……..</t>
  </si>
  <si>
    <t>przychody z tytułu porozumień między gminami</t>
  </si>
  <si>
    <t>przychody z tytułu zezwoleń na sprzedaż alkoholu</t>
  </si>
  <si>
    <t>przychody z tyt. opłat komunikacyjnych</t>
  </si>
  <si>
    <t>przychody z tyt. zajęcia pasa drogowego</t>
  </si>
  <si>
    <t>Aktualizacja wartości aktywów niefinansowych, w tym:</t>
  </si>
  <si>
    <t>Aktywa finansowe</t>
  </si>
  <si>
    <t>Kwota</t>
  </si>
  <si>
    <t xml:space="preserve">Przyczyna nieuwzględnienia w sprawozdaniu finansowym </t>
  </si>
  <si>
    <t>RAZEM</t>
  </si>
  <si>
    <t>Obroty roku bieżącego</t>
  </si>
  <si>
    <t>Dobra kultury</t>
  </si>
  <si>
    <t>Wyszczególnienie</t>
  </si>
  <si>
    <t>Pracownicy ogółem</t>
  </si>
  <si>
    <t>Inne koszty operacyjne, w tym:</t>
  </si>
  <si>
    <t>8.</t>
  </si>
  <si>
    <t>Należności z tytułu ubezpieczeń i innych świadczeń</t>
  </si>
  <si>
    <t>Inne papiery wartościowe</t>
  </si>
  <si>
    <t>Zabezpieczenia w postaci weksli</t>
  </si>
  <si>
    <t>Gwarancje</t>
  </si>
  <si>
    <t>Umowy wsparcia</t>
  </si>
  <si>
    <t>Należności</t>
  </si>
  <si>
    <t>Zobowiązania</t>
  </si>
  <si>
    <t>Przychody</t>
  </si>
  <si>
    <t>Koszty</t>
  </si>
  <si>
    <t>1.</t>
  </si>
  <si>
    <t>2.</t>
  </si>
  <si>
    <t>3.</t>
  </si>
  <si>
    <t>4.</t>
  </si>
  <si>
    <t>Nazwa jednostki</t>
  </si>
  <si>
    <t>5.</t>
  </si>
  <si>
    <t>Rzeczowy majątek trwały</t>
  </si>
  <si>
    <t xml:space="preserve">Akcje i udziały </t>
  </si>
  <si>
    <t>Nieruchomości inwestycyjne</t>
  </si>
  <si>
    <t xml:space="preserve">Inne papiery wartościowe  </t>
  </si>
  <si>
    <t>Kategoria</t>
  </si>
  <si>
    <t>Środki trwałe w budowie (inwestycje) oraz zaliczki na poczet inwestycji</t>
  </si>
  <si>
    <t>w tym:</t>
  </si>
  <si>
    <t>6.</t>
  </si>
  <si>
    <t>7.</t>
  </si>
  <si>
    <t>Razem:</t>
  </si>
  <si>
    <t>Należności z tytułu dostaw i usług</t>
  </si>
  <si>
    <t>Należności od budżetów</t>
  </si>
  <si>
    <t>dochody budżetowe</t>
  </si>
  <si>
    <t>Wartości niematerialne i prawne</t>
  </si>
  <si>
    <t>Urządzenia techniczne i maszyny</t>
  </si>
  <si>
    <t>Środki transportu</t>
  </si>
  <si>
    <t>Inne środki trwałe</t>
  </si>
  <si>
    <t>Uwagi</t>
  </si>
  <si>
    <t>Inne krótkoterminowe aktywa finansowe</t>
  </si>
  <si>
    <t>Razem</t>
  </si>
  <si>
    <t>Należności długoterminowe</t>
  </si>
  <si>
    <t>Usługi obce</t>
  </si>
  <si>
    <t>Pozostałe przychody operacyjne</t>
  </si>
  <si>
    <t>Stan na początek roku</t>
  </si>
  <si>
    <t>Stan na koniec roku</t>
  </si>
  <si>
    <t>Tytuł</t>
  </si>
  <si>
    <t>Druki komunikacyjne i tablice rejestracyjne</t>
  </si>
  <si>
    <t>Licencje, opłaty serwisowe, wsparcie techniczne (programy komputerowe)</t>
  </si>
  <si>
    <t>Abonamenty</t>
  </si>
  <si>
    <t>Ubezpieczenia</t>
  </si>
  <si>
    <t xml:space="preserve">Najem lokali </t>
  </si>
  <si>
    <t>Prenumeraty, publikatory aktów prawnych</t>
  </si>
  <si>
    <t>2</t>
  </si>
  <si>
    <t>wartość brutto</t>
  </si>
  <si>
    <t>3</t>
  </si>
  <si>
    <t>odpis aktualizujący wartość należności dochodzonych 
na drodze sądowej</t>
  </si>
  <si>
    <t>Rozliczenia międzyokresowe</t>
  </si>
  <si>
    <t>przychody za zajęcie pasa drogowego</t>
  </si>
  <si>
    <t>przychody z tyt. użytkowania wieczystego</t>
  </si>
  <si>
    <t>przychody z tyt. przekształcenia użytkowania wieczystego w prawo własności</t>
  </si>
  <si>
    <t>wykup lokali, budynków</t>
  </si>
  <si>
    <t>Rozliczenia międzyokresowe kosztów bierne</t>
  </si>
  <si>
    <t xml:space="preserve">usługi wykonane a niezafakturowane </t>
  </si>
  <si>
    <t>w tym: koszty mediów</t>
  </si>
  <si>
    <t>przychody z najmu i dzierżawy mienia związane z działalnością statutową</t>
  </si>
  <si>
    <t>opłaty za zarząd i użytkowanie wieczyste</t>
  </si>
  <si>
    <t>przychody z tyt. opłaty za bezumowne korzystanie z gruntu</t>
  </si>
  <si>
    <t>przychody z tyt. opłat za żywienie związane z działalnością statutową</t>
  </si>
  <si>
    <t>sprzedaż usług</t>
  </si>
  <si>
    <t>dotacje przedmiotowe i podmiotowe na pierwsze wyposażenie dla samorządowych zakładów budżetowych</t>
  </si>
  <si>
    <t>przychody z tytułu inwestycji liniowych</t>
  </si>
  <si>
    <t>inne (służebność gruntowa, rekompensata z tyt. utraty wartości nieruchomości, itd.)</t>
  </si>
  <si>
    <t>podatek rolny, leśny</t>
  </si>
  <si>
    <t>opłata skarbowa</t>
  </si>
  <si>
    <t>przychody z tyt. mandatów</t>
  </si>
  <si>
    <t>przychody z tyt. opłat i kar za usuwanie drzew i krzewów</t>
  </si>
  <si>
    <t>przychody z tytułu zwrotu kosztów dotacji oświatowej</t>
  </si>
  <si>
    <t>przychody z tytułu usług geodezyjno-kartograficznych</t>
  </si>
  <si>
    <t>sprzedaż lokali lub nieruchomości</t>
  </si>
  <si>
    <t>sprzedaż pozostałych składników majątkowych</t>
  </si>
  <si>
    <t>kary umowne, odszkodowania</t>
  </si>
  <si>
    <t>darowizny, nieodpłatnie otrzymane rzeczowe aktywa obrotowe</t>
  </si>
  <si>
    <t>rozwiązanie odpisu aktualizującego wartość należności</t>
  </si>
  <si>
    <t>rozwiązanie rezerw na zobowiązania</t>
  </si>
  <si>
    <t xml:space="preserve">równowartość odpisów amortyzacyjnych od śr. trwałych oraz wartości niematerialnych i prawnych otrzymanych nieodpłatnie przez samorządowy zakład budżetowy, a także od środków trwałych oraz wartości niematerialnych i prawnych, na sfinansowanie których samorządowy zakład budżetowy otrzymał śr. pieniężne </t>
  </si>
  <si>
    <t>Zakup usług remontowych  § 427</t>
  </si>
  <si>
    <t>Zakup usług zdrowotnych § 428</t>
  </si>
  <si>
    <t>Zakup usług pozostałych § 430</t>
  </si>
  <si>
    <t>Zakup usług przez jednostki s. terytorialnego od innych jednostek s. terytorialnego § 433</t>
  </si>
  <si>
    <t>Zakup usług obejmujących tłumaczenia § 438</t>
  </si>
  <si>
    <t>Zakup usług obejmujących wykonanie ekspertyz, analiz i opinii  § 439</t>
  </si>
  <si>
    <t>Opłaty za administrowanie i czynsze za budynki, lokale i pomieszczenia garażowe § 440</t>
  </si>
  <si>
    <t>zapłacone odszkodowania, kary i grzywny</t>
  </si>
  <si>
    <t>nieodpłatnie przekazane rzeczowe aktywa obrotowe</t>
  </si>
  <si>
    <t>odsetki bankowe od środków na rachunku bankowym, odsetki od lokat</t>
  </si>
  <si>
    <t>rozwiązanie lub zmniejszenie odpisów aktualizujących wartość długoterminowych aktywów finansowych</t>
  </si>
  <si>
    <t>umorzone zobowiązania z tytułu kredytów i pożyczek</t>
  </si>
  <si>
    <t>rozwiązanie niewykorzystanych rezerw na odsetki z tyt. spraw sądowych lub odsetek z tyt. zobowiązań</t>
  </si>
  <si>
    <t>odsetki od kredytów i pożyczek</t>
  </si>
  <si>
    <t>utworzenie odpisu aktualizującego wartość długoterminowych aktywów finansowych</t>
  </si>
  <si>
    <t>utworzenie odpisu aktualizującego wartość odsetek od należności</t>
  </si>
  <si>
    <t>Rezerwy na odszkodowania z tytułu naruszenia zasady pierwszeństwa</t>
  </si>
  <si>
    <t xml:space="preserve">Rezerwy za grunty wydzielone pod drogi </t>
  </si>
  <si>
    <t xml:space="preserve">Rezerwy za wywłaszczenie nieruchomości  </t>
  </si>
  <si>
    <t xml:space="preserve">Rezerwy na odszkodowania związane z uchwaleniem planu miejscowego zagospodarowania </t>
  </si>
  <si>
    <t xml:space="preserve">Rezerwy za grunty zajęte pod drogi </t>
  </si>
  <si>
    <t xml:space="preserve"> na odszkodowania z tytułu naruszenia zasady pierwszeństwa</t>
  </si>
  <si>
    <t xml:space="preserve">za grunty wydzielone pod drogi </t>
  </si>
  <si>
    <t xml:space="preserve"> za wywłaszczenie nieruchomości  </t>
  </si>
  <si>
    <t xml:space="preserve">na odszkodowania związane z uchwaleniem planu miejscowego zagospodarowania </t>
  </si>
  <si>
    <t xml:space="preserve"> za grunty zajęte pod drogi</t>
  </si>
  <si>
    <t>utworzone rezerwy bilansowe</t>
  </si>
  <si>
    <t>utworzenie rezerw na sprawy sądowe z tyt. odsetek</t>
  </si>
  <si>
    <t>umorzenie odsetek</t>
  </si>
  <si>
    <t>Ogółem</t>
  </si>
  <si>
    <t>Środki trwałe będące w użytkowaniu przez Spółkę do czasu wniesienia ich aportem do Spółki</t>
  </si>
  <si>
    <t>rozwiązanie odpisów aktualizujących odsetki od należności</t>
  </si>
  <si>
    <t>Otrzymane poręczenia i gwarancje</t>
  </si>
  <si>
    <t>Wyszczególnienie odpisów z tytułu</t>
  </si>
  <si>
    <t>Zmiany stanu odpisów w ciągu roku obrotowego</t>
  </si>
  <si>
    <t>1. Zakup</t>
  </si>
  <si>
    <t>1. Sprzedaż</t>
  </si>
  <si>
    <t xml:space="preserve">2. Przekazanie </t>
  </si>
  <si>
    <t xml:space="preserve">Odpisy aktualizujące </t>
  </si>
  <si>
    <t>Należności alimentacyjne</t>
  </si>
  <si>
    <t xml:space="preserve">Stan na początek roku </t>
  </si>
  <si>
    <t>WARTOŚCI NIEMATERIALNE I PRAWNE</t>
  </si>
  <si>
    <t>Umorzenie</t>
  </si>
  <si>
    <t>( środki trwałe wytworzone siłami własnymi )</t>
  </si>
  <si>
    <t>Wartości niematerialne i prawne ogółem</t>
  </si>
  <si>
    <t>Budynki, lokale i obiekty inżynierii lądowej i wodnej</t>
  </si>
  <si>
    <t>do Zasad obiegu oraz kontroli sprawozdań budżetowych, sprawozdań w zakresie operacji finansowych i sprawozdań  finansowych w Urzędzie m.st. Warszawy i  jednostkach organizacyjnych m.st. Warszawy</t>
  </si>
  <si>
    <t>Odpisy aktualizujące</t>
  </si>
  <si>
    <t>w tym: Grunty stanowiące własność jednostki samorządu terytorialnego, przekazane w użytkowanie wieczyste innym podmiotom</t>
  </si>
  <si>
    <t>Zabytki ruchome (w szczególności: dzieła sztuk plastycznych, rzemiosła artystycznego, numizmaty, pamiątki historyczne, materiały biblioteczne, instrumenty muzyczne, wytwory sztuki ludowej)</t>
  </si>
  <si>
    <t>Zabytki nieruchome (w szczególności: dzieła architektury i budownictwa, pomniki, tablice pamiątkowe, cmentarze, parki i ogrody, obiekty techniki)</t>
  </si>
  <si>
    <t>Zabytki archeologiczne (w szczególności: pozostałości terenowe pradziejowego i historycznego osadnictwa, kurhany, relikty działalności gospodarczej, religijnej i artystycznej)</t>
  </si>
  <si>
    <t>2. Inne</t>
  </si>
  <si>
    <t>3. Inne (likwidacja)</t>
  </si>
  <si>
    <t xml:space="preserve">Środki trwałe </t>
  </si>
  <si>
    <t>Długoterminowe aktywa niefinansowe</t>
  </si>
  <si>
    <t>Długoterminowe aktywa finansowe</t>
  </si>
  <si>
    <t>Wartość gruntów użytkowanych wieczyście</t>
  </si>
  <si>
    <t>Wartość nieamortyzowanych lub nieumarzanych przez jednostkę środków trwałych, używanych na podstawie umów najmu, dzierżawy i innych umów, w tym z tytułu umów leasingu (ewidencja pozabilansowa)</t>
  </si>
  <si>
    <t>Liczba udziałów / akcji</t>
  </si>
  <si>
    <t xml:space="preserve">należności dochodzone na drodze sądowej (wartość netto) </t>
  </si>
  <si>
    <t>Wykorzystanie *</t>
  </si>
  <si>
    <t>Rozwiązanie **</t>
  </si>
  <si>
    <t>pozostałe</t>
  </si>
  <si>
    <t>·            powyżej 1 roku do 3 lat</t>
  </si>
  <si>
    <t>·            powyżej 3 do 5 lat</t>
  </si>
  <si>
    <t>·            powyżej 5 lat</t>
  </si>
  <si>
    <t xml:space="preserve">Stan na koniec roku </t>
  </si>
  <si>
    <t>Zobowiązania z tytułu leasingu finansowego</t>
  </si>
  <si>
    <t>Zobowiązania z tytułu leasingu zwrotnego</t>
  </si>
  <si>
    <t>Rodzaj (forma) zabezpieczenia</t>
  </si>
  <si>
    <t>w tym na aktywach</t>
  </si>
  <si>
    <t>Stan na początek roku:</t>
  </si>
  <si>
    <t>zobowiązania</t>
  </si>
  <si>
    <t>zabezpieczenia</t>
  </si>
  <si>
    <t>trwałych</t>
  </si>
  <si>
    <t>obrotowych</t>
  </si>
  <si>
    <t>Hipoteka</t>
  </si>
  <si>
    <t>Zastaw (w tym rejestrowy lub skarbowy)</t>
  </si>
  <si>
    <t>Weksel</t>
  </si>
  <si>
    <t>Stan na koniec  roku:</t>
  </si>
  <si>
    <t>Kwota wypłaty
 w roku poprzednim</t>
  </si>
  <si>
    <t>Kwota wypłaty
 w roku bieżącym</t>
  </si>
  <si>
    <t>sprzedaż lokali mieszkaniowych, użytkowych</t>
  </si>
  <si>
    <t>II.2.1. Odpisy aktualizujące wartość zapasów</t>
  </si>
  <si>
    <t>Zmiana stanu produktów (zwiększenie-wartość dodatnia, zmniejszenie-wartość ujemna)</t>
  </si>
  <si>
    <t xml:space="preserve">Koszt wytworzenia produktów na własne potrzeby jednostki </t>
  </si>
  <si>
    <t xml:space="preserve">Przychody netto ze sprzedaży towarów i materiałów </t>
  </si>
  <si>
    <t xml:space="preserve">Przychody z tytułu dochodów budżetowych </t>
  </si>
  <si>
    <r>
      <t xml:space="preserve">Razem: </t>
    </r>
    <r>
      <rPr>
        <sz val="10"/>
        <color indexed="8"/>
        <rFont val="Times New Roman"/>
        <family val="1"/>
        <charset val="238"/>
      </rPr>
      <t/>
    </r>
  </si>
  <si>
    <t>Opłaty z tytułu zakupu usług telekomunikacyjnych § 436</t>
  </si>
  <si>
    <t>Dotacje</t>
  </si>
  <si>
    <t>Inne przychody operacyjne, w tym:</t>
  </si>
  <si>
    <t>Koszty inwestycji finansowych ze środków własnych samorządowych zakładów budżetowych i dochodów jednostek budżetowych gromadzonych na wydzielonym rachunku (§ 607, § 608)</t>
  </si>
  <si>
    <t xml:space="preserve">Pozostałe koszty operacyjne, w tym: </t>
  </si>
  <si>
    <t>Odpisy należności przedawnionych, umorzonych, nieściągalnych</t>
  </si>
  <si>
    <t xml:space="preserve">Razem:  </t>
  </si>
  <si>
    <t>Dywidendy i udziały w zyskach</t>
  </si>
  <si>
    <t xml:space="preserve">Odsetki, w tym: </t>
  </si>
  <si>
    <t xml:space="preserve">Inne, w tym: </t>
  </si>
  <si>
    <t xml:space="preserve">Inne, w tym:           </t>
  </si>
  <si>
    <t xml:space="preserve">o nadzwyczajnej wartości </t>
  </si>
  <si>
    <t>które wystąpiły incydentalnie</t>
  </si>
  <si>
    <t>II.3.2. Informacje o znaczących zdarzeniach dotyczących lat ubiegłych 
ujętych w sprawozdaniu finansowym roku obrotowego</t>
  </si>
  <si>
    <t>II.3.3. Informacje o znaczących zdarzeniach jakie nastąpiły po dniu bilansowym a nieuwzględnionych w sprawozdaniu finansowym</t>
  </si>
  <si>
    <t>(rok, miesiąc, dzień)</t>
  </si>
  <si>
    <t>..................................</t>
  </si>
  <si>
    <t>(główny księgowy)</t>
  </si>
  <si>
    <t>(kierownik jednostki)</t>
  </si>
  <si>
    <t>......................................</t>
  </si>
  <si>
    <t>Rzeczowe aktywa trwałe</t>
  </si>
  <si>
    <t>II.1.6. Liczba i wartość posiadanych akcji i udziałów</t>
  </si>
  <si>
    <t>Zobowiązania finansowe</t>
  </si>
  <si>
    <t>Pozostałe zobowiązania długoterminowe wobec jednostek powiązanych</t>
  </si>
  <si>
    <t>Pozostałe zobowiązania długoterminowe  wobec pozostałych jednostek</t>
  </si>
  <si>
    <t xml:space="preserve">II.1.16.b. Należności krótkoterminowe netto </t>
  </si>
  <si>
    <t>II.1.16.a. Inwestycje finansowe długoterminowe i krótkoterminowe - zmiany w ciągu roku obrotowego</t>
  </si>
  <si>
    <t>II.1.15. Informacja o kwocie wypłaconych środków pieniężnych na świadczenia pracownicze*</t>
  </si>
  <si>
    <t xml:space="preserve">II.1.13.b. Rozliczenia międzyokresowe przychodów i rozliczenia międzyokresowe bierne </t>
  </si>
  <si>
    <t xml:space="preserve">II.1.13.a. Rozliczenia międzyokresowe czynne </t>
  </si>
  <si>
    <t xml:space="preserve">II.1.12.b. Wykaz spraw spornych z tytułu zobowiązań warunkowych </t>
  </si>
  <si>
    <t xml:space="preserve">II.1.12.a. Pozabilansowe zabezpieczenia, w tym również udzielone przez jednostkę gwarancje i poręczenia, także wekslowe </t>
  </si>
  <si>
    <t>II.1.11. Zobowiązania zabezpieczone na majątku jednostki</t>
  </si>
  <si>
    <t xml:space="preserve">II.1.8. Rezerwy na zobowiązania - zmiany w ciągu roku obrotowego </t>
  </si>
  <si>
    <t>Wartość brutto udziałów/ akcji</t>
  </si>
  <si>
    <t>Odpis</t>
  </si>
  <si>
    <t xml:space="preserve">II. 1.4. Grunty użytkowane wieczyście </t>
  </si>
  <si>
    <t xml:space="preserve"> II.1.3. Odpisy aktualizujące wartość długoterminowych aktywów</t>
  </si>
  <si>
    <t xml:space="preserve">II.1.2. Aktualna wartość rynkowa środków trwałych, o ile jednostka dysponuje takimi informacjami </t>
  </si>
  <si>
    <t xml:space="preserve">II.1.1.c. Informacja o zasobach dóbr kultury (zabytkach) </t>
  </si>
  <si>
    <t xml:space="preserve">II.1.1.b. Wartości niematerialne i prawne  - zmiany w ciągu roku obrotowego </t>
  </si>
  <si>
    <t xml:space="preserve">II.1.1.a. Rzeczowy majątek trwały - zmiany w ciągu roku obrotowego </t>
  </si>
  <si>
    <t xml:space="preserve">II.2.5.a. Struktura przychodów </t>
  </si>
  <si>
    <t xml:space="preserve">II.2.5.b. Struktura kosztów usług obcych </t>
  </si>
  <si>
    <t xml:space="preserve">II. 2.5.c. Pozostałe przychody operacyjne </t>
  </si>
  <si>
    <t>II.2.5.d. Pozostałe koszty operacyjne</t>
  </si>
  <si>
    <t>II.2.5.e. Przychody finansowe</t>
  </si>
  <si>
    <t xml:space="preserve">II.2.5.f. Koszty finansowe </t>
  </si>
  <si>
    <t>II.2.5.g. Istotne transakcje z podmiotami powiązanymi</t>
  </si>
  <si>
    <t>Przemieszczenia</t>
  </si>
  <si>
    <t xml:space="preserve">II.1.5.Wartość nieamortyzowanych lub nieumarzanych przez jednostkę środków trwałych, używanych na podstawie umów najmu, dzierżawy i innych umów, w tym z tytułu umów leasingu </t>
  </si>
  <si>
    <t>II.2.3. Przychody lub koszty o nadzwyczajnej wartości lub które wystąpiły incydentalnie</t>
  </si>
  <si>
    <t xml:space="preserve">Kaucje i wadia </t>
  </si>
  <si>
    <t xml:space="preserve">Nieuznane roszczenia wierzycieli </t>
  </si>
  <si>
    <t>Z tytułu zawartej, lecz jeszcze niewykonanej umowy</t>
  </si>
  <si>
    <t>Opis charakteru zobowiązania warunkowego, w tym czy zabezpieczone na majątku jednostki</t>
  </si>
  <si>
    <t>II.1.14. Łączna kwota otrzymanych przez jednostkę gwarancji i poręczeń niewykazanych w bilansie</t>
  </si>
  <si>
    <t>II.1.16. Inne informacje</t>
  </si>
  <si>
    <t>II.2.5. Inne informacje</t>
  </si>
  <si>
    <t xml:space="preserve">II.3. Inne informacje niż wymienione powyżej, jeżeli mogłyby w istotny sposób wpłynąć na ocenę sytuacji majątkowej i finansowej oraz wynik finansowy jednostki </t>
  </si>
  <si>
    <t>Inne  papiery wartościowe</t>
  </si>
  <si>
    <t>Wartość bilansowa udziałów/akcji</t>
  </si>
  <si>
    <t>Kapitały własne na dzień 31 grudnia poprzedniego roku</t>
  </si>
  <si>
    <t>odszkod. z tyt. umowy dzierżawy</t>
  </si>
  <si>
    <t>Czynne rozliczenia międzyokresowe kosztów stanowiące różnicę między wartością otrzymanych finansowych składników aktywów a zobowiązaniem zapłaty za nie</t>
  </si>
  <si>
    <t xml:space="preserve">Dotacje na finansowanie działalności podstawowej </t>
  </si>
  <si>
    <t>Zakup usług remontowo-konserwatorskich dotyczących obiektów zabytkowych będących w użytkowaniu jednostek budżetowych § 434</t>
  </si>
  <si>
    <t xml:space="preserve">Zysk ze zbycia niefinansowych aktywów trwałych, w tym: </t>
  </si>
  <si>
    <t>umorzenie zaległości podatkowych w ramach pomocy publicznej</t>
  </si>
  <si>
    <t>odsetki za zwłokę w zapłacie należności, odsetki od rat kapitałowych i zaległości w spłacie należności z tyt. wykupu lokali użytkowych,  odsetki ustawowe z wyroków sądowych, odsetki od należności podatkowych itp.</t>
  </si>
  <si>
    <t>Wartość mienia zlikwidowanych jednostek</t>
  </si>
  <si>
    <t xml:space="preserve">II.1.7. Odpisy aktualizujące wartość należności </t>
  </si>
  <si>
    <t xml:space="preserve">II.1.10. Kwota zobowiązań w sytuacji gdy jednostka  kwalifikuje umowy leasingu  zgodnie z przepisami podatkowymi (leasing operacyjny), a wg przepisów o rachunkowości byłby to leasing finansowy lub zwrotny </t>
  </si>
  <si>
    <t>Inne, w tym:</t>
  </si>
  <si>
    <t>Kwota dokonanych w trakcie roku obrotowego odpisów aktualizujących</t>
  </si>
  <si>
    <t>Kwota zmniejszeń odpisów aktualizujących w trakcie roku obrotowego</t>
  </si>
  <si>
    <t>Załącznik nr 21</t>
  </si>
  <si>
    <t>odsetki od zobowiązań</t>
  </si>
  <si>
    <t>* płatności wynikające z obowiązku wykonania świadczeń na rzecz pracowników (odprawy emerytalne i rentowe, odprawy pośmiertne, ekwiwalent za urlop, nagrody jubileuszowe)</t>
  </si>
  <si>
    <t>II.1.9. Zobowiązania długoterminowe według zapadalności</t>
  </si>
  <si>
    <t>Świadczenia pracownicze</t>
  </si>
  <si>
    <t>Zysk/(strata) netto za rok zakończony dnia 31 grudnia poprzedniego roku</t>
  </si>
  <si>
    <t>Tytuł zobowiązania warunkowego</t>
  </si>
  <si>
    <t>Struktura przychodów</t>
  </si>
  <si>
    <t>opłaty z tyt. przekształcenia prawa wieczystego gruntów w prawo własności</t>
  </si>
  <si>
    <t>utworzone rezerwy na zobowiązania</t>
  </si>
  <si>
    <t>Odpisy z tytułu trwałej utraty wartości na koniec roku</t>
  </si>
  <si>
    <t>Wartośc początkowa na koniec roku</t>
  </si>
  <si>
    <t>Odpisy z tytułu trwałej utraty wartości na początek roku</t>
  </si>
  <si>
    <r>
      <t xml:space="preserve">Rezerwy na odszkodowania za nieruchomości warszawskie </t>
    </r>
    <r>
      <rPr>
        <sz val="10"/>
        <rFont val="Calibri"/>
        <family val="2"/>
        <charset val="238"/>
      </rPr>
      <t xml:space="preserve">(DEKRET BIERUTA z dnia 26 października 1945r.) </t>
    </r>
    <r>
      <rPr>
        <b/>
        <sz val="10"/>
        <rFont val="Book Antiqua"/>
        <family val="1"/>
        <charset val="238"/>
      </rPr>
      <t/>
    </r>
  </si>
  <si>
    <r>
      <t>Rezerwy za grunty przejęte pod drogi w oparciu o tzw. Specustawę</t>
    </r>
    <r>
      <rPr>
        <sz val="10"/>
        <color indexed="8"/>
        <rFont val="Calibri"/>
        <family val="2"/>
        <charset val="238"/>
      </rPr>
      <t xml:space="preserve"> </t>
    </r>
  </si>
  <si>
    <t>Inne rezerwy:</t>
  </si>
  <si>
    <r>
      <t>Poręczenia</t>
    </r>
    <r>
      <rPr>
        <sz val="10"/>
        <color indexed="8"/>
        <rFont val="Calibri"/>
        <family val="2"/>
        <charset val="238"/>
      </rPr>
      <t>, w tym:</t>
    </r>
  </si>
  <si>
    <r>
      <t xml:space="preserve">na odszkodowania za nieruchomości warszawskie </t>
    </r>
    <r>
      <rPr>
        <sz val="10"/>
        <rFont val="Calibri"/>
        <family val="2"/>
        <charset val="238"/>
      </rPr>
      <t>(DEKRET BIERUTA z dnia 26 października 1945r.)</t>
    </r>
  </si>
  <si>
    <r>
      <t xml:space="preserve"> za grunty przejęte pod drogi w oparciu o tzw. Specustawę</t>
    </r>
    <r>
      <rPr>
        <sz val="10"/>
        <color indexed="8"/>
        <rFont val="Calibri"/>
        <family val="2"/>
        <charset val="238"/>
      </rPr>
      <t xml:space="preserve"> </t>
    </r>
  </si>
  <si>
    <t>Inne sprawy sporne:</t>
  </si>
  <si>
    <r>
      <t xml:space="preserve">* </t>
    </r>
    <r>
      <rPr>
        <b/>
        <u/>
        <sz val="10"/>
        <rFont val="Calibri"/>
        <family val="2"/>
        <charset val="238"/>
      </rPr>
      <t>Wykorzystanie odpisu</t>
    </r>
    <r>
      <rPr>
        <sz val="10"/>
        <rFont val="Calibri"/>
        <family val="2"/>
        <charset val="238"/>
      </rPr>
      <t xml:space="preserve"> następuje, gdy należność objęta odpisem zostanie umorzona, przedawni się lub zostanie uznana za nieściągalną (art 35b ust 3 UoR).</t>
    </r>
  </si>
  <si>
    <r>
      <t xml:space="preserve">** </t>
    </r>
    <r>
      <rPr>
        <b/>
        <u/>
        <sz val="10"/>
        <rFont val="Calibri"/>
        <family val="2"/>
        <charset val="238"/>
      </rPr>
      <t>Rozwiązanie odpisu</t>
    </r>
    <r>
      <rPr>
        <sz val="10"/>
        <rFont val="Calibri"/>
        <family val="2"/>
        <charset val="238"/>
      </rPr>
      <t xml:space="preserve"> następuje, gdy ustanie przyczyna, dla której dokonano odpis aktualizujący (art 35c UoR) - nastąpiła zapłata lub utworzony odpis stał się zbędny.</t>
    </r>
  </si>
  <si>
    <r>
      <t xml:space="preserve">Przychody netto ze sprzedaży produktów </t>
    </r>
    <r>
      <rPr>
        <sz val="10"/>
        <rFont val="Calibri"/>
        <family val="2"/>
        <charset val="238"/>
      </rPr>
      <t>w tym:</t>
    </r>
  </si>
  <si>
    <r>
      <t xml:space="preserve">II.3.1. Informacja o stanie zatrudnienia </t>
    </r>
    <r>
      <rPr>
        <sz val="10"/>
        <color indexed="8"/>
        <rFont val="Calibri"/>
        <family val="2"/>
        <charset val="238"/>
      </rPr>
      <t>(osoby)</t>
    </r>
  </si>
  <si>
    <t>II.2.4. Informacja o kwocie należności z tytułu podatków realizowanych przez organy podatkowe podległe ministrowi właściwemu do spraw finansów publicznych wykazywanych w sprawozdaniu z wykonania planu dochodów budżetowych</t>
  </si>
  <si>
    <r>
      <t>Koszty mediów, dystrybucja energii</t>
    </r>
    <r>
      <rPr>
        <sz val="10"/>
        <rFont val="Calibri"/>
        <family val="2"/>
        <charset val="238"/>
      </rPr>
      <t xml:space="preserve"> (dot. oświetlenia ulic, sygnalizacji świetlnej...)</t>
    </r>
  </si>
  <si>
    <t>przychody z tyt. opłat za pobyt (DPS, DDz, żłobki, przedszkola…)</t>
  </si>
  <si>
    <t xml:space="preserve">Wartość początkowa na koniec roku </t>
  </si>
  <si>
    <t>Odpisy na początek roku</t>
  </si>
  <si>
    <t>Odpisy na koniec roku</t>
  </si>
  <si>
    <r>
      <t>Należności długoterminowe</t>
    </r>
    <r>
      <rPr>
        <sz val="10"/>
        <rFont val="Calibri"/>
        <family val="2"/>
        <charset val="238"/>
      </rPr>
      <t>:</t>
    </r>
  </si>
  <si>
    <r>
      <t>Należności krótkoterminowe</t>
    </r>
    <r>
      <rPr>
        <sz val="10"/>
        <rFont val="Calibri"/>
        <family val="2"/>
        <charset val="238"/>
      </rPr>
      <t>:</t>
    </r>
  </si>
  <si>
    <t>Środki trwałe oddane do użytkowania na dzień bilansowy</t>
  </si>
  <si>
    <t>Środki trwałe w budowie na dzień bilansowy</t>
  </si>
  <si>
    <t>II.2.2 Koszt wytworzenia środków trwałych w budowie poniesiony w okresie</t>
  </si>
  <si>
    <t>Wykorzystane</t>
  </si>
  <si>
    <t xml:space="preserve">Rozwiązane </t>
  </si>
  <si>
    <t>odpisane przedawnione, nieściągnięte lub umorzone zobowiązania</t>
  </si>
  <si>
    <t>Stan zatrudnienia na koniec 
roku obrotowego (osoby)</t>
  </si>
  <si>
    <t>Wartość początkowa na początek roku</t>
  </si>
  <si>
    <r>
      <t xml:space="preserve">Zysk/(strata) netto za rok zakończony dnia 31 grudnia </t>
    </r>
    <r>
      <rPr>
        <b/>
        <sz val="10"/>
        <rFont val="Calibri"/>
        <family val="2"/>
        <charset val="238"/>
      </rPr>
      <t>bieżącego roku</t>
    </r>
  </si>
  <si>
    <r>
      <t>Kapitały własne na dzień 31 grudnia</t>
    </r>
    <r>
      <rPr>
        <b/>
        <sz val="10"/>
        <rFont val="Calibri"/>
        <family val="2"/>
        <charset val="238"/>
      </rPr>
      <t xml:space="preserve"> bieżącego roku</t>
    </r>
  </si>
  <si>
    <r>
      <t>Stan na</t>
    </r>
    <r>
      <rPr>
        <b/>
        <sz val="10"/>
        <rFont val="Calibri"/>
        <family val="2"/>
        <charset val="238"/>
      </rPr>
      <t xml:space="preserve"> koniec roku</t>
    </r>
  </si>
  <si>
    <t xml:space="preserve"> w tym należności finansowe (pożyczki zagrożone)</t>
  </si>
  <si>
    <t>w tym należności finansowe (pożyczki zagrożone)</t>
  </si>
  <si>
    <r>
      <t xml:space="preserve">na odszkodowania z tytułu bezumownego korzystania z </t>
    </r>
    <r>
      <rPr>
        <b/>
        <sz val="10"/>
        <rFont val="Calibri"/>
        <family val="2"/>
        <charset val="238"/>
      </rPr>
      <t>nieruchomości</t>
    </r>
  </si>
  <si>
    <t>odszkod. z tytułu decyzji sprzedażowych lokali oraz z tytułu utraty wartości sprzedanych lokali, zapłaty za wykup lokalu użytkowego</t>
  </si>
  <si>
    <t xml:space="preserve">Inne </t>
  </si>
  <si>
    <r>
      <t xml:space="preserve">Wartość początkowa na początek </t>
    </r>
    <r>
      <rPr>
        <b/>
        <sz val="10"/>
        <rFont val="Calibri"/>
        <family val="2"/>
        <charset val="238"/>
      </rPr>
      <t>roku</t>
    </r>
  </si>
  <si>
    <r>
      <t xml:space="preserve">Wartość netto na początek </t>
    </r>
    <r>
      <rPr>
        <b/>
        <sz val="10"/>
        <rFont val="Calibri"/>
        <family val="2"/>
        <charset val="238"/>
      </rPr>
      <t>roku</t>
    </r>
  </si>
  <si>
    <r>
      <t xml:space="preserve">Wartość netto na koniec </t>
    </r>
    <r>
      <rPr>
        <b/>
        <sz val="10"/>
        <rFont val="Calibri"/>
        <family val="2"/>
        <charset val="238"/>
      </rPr>
      <t>roku</t>
    </r>
  </si>
  <si>
    <r>
      <t xml:space="preserve">Rok </t>
    </r>
    <r>
      <rPr>
        <b/>
        <sz val="10"/>
        <rFont val="Calibri"/>
        <family val="2"/>
        <charset val="238"/>
      </rPr>
      <t>bieżący</t>
    </r>
  </si>
  <si>
    <r>
      <t>inne</t>
    </r>
    <r>
      <rPr>
        <i/>
        <strike/>
        <sz val="10"/>
        <rFont val="Calibri"/>
        <family val="2"/>
        <charset val="238"/>
      </rPr>
      <t/>
    </r>
  </si>
  <si>
    <t>opłaty za dzierżawę, najem niezwiązane z działalnością statutową</t>
  </si>
  <si>
    <t>opłaty za wyżywienie niezwiązane z działalnością statutową</t>
  </si>
  <si>
    <t>rozwiązanie odpisów aktualizujących wartość  śr. trwałych, śr. trwałych w budowie oraz wartości niematerialnych i prawnych</t>
  </si>
  <si>
    <t>utworzenie odpisów aktualizujących wartość śr. trwałych, śr. trwałych w budowie oraz wartości niematerialnych i prawnych</t>
  </si>
  <si>
    <t>utworzenie odpisu aktualizującego wartość nieruchomości inwestycyjnych</t>
  </si>
  <si>
    <t>utworzenie odpisu aktualizującego wartość należności</t>
  </si>
  <si>
    <t>inne koszty operacyjne (koszty postępowania sądowego, egzekucyjnego lub komorniczego, opłaty notarialne, skarbowe, koszty z tyt. zaokrąglenia podatków m. in. podatku VAT, niedobory inwentaryzacyjne uznane za niezawinione, odszkodowania w spawach o roszczenia ze stosunku pracy, zwrot dotacji z lat ubiegłych itp.)</t>
  </si>
  <si>
    <r>
      <rPr>
        <b/>
        <sz val="10"/>
        <rFont val="Calibri"/>
        <family val="2"/>
        <charset val="238"/>
      </rPr>
      <t>inne</t>
    </r>
    <r>
      <rPr>
        <sz val="10"/>
        <rFont val="Calibri"/>
        <family val="2"/>
        <charset val="238"/>
      </rPr>
      <t xml:space="preserve"> (zwroty kosztów sądowych, komorniczych lub zastępstwa procesowego, wynagrodzenie dla płatnika za terminową zapłatę, opłaty za ksero, przychody z tyt. zaokrąglenia podatków m. in. podatku VAT,  zwroty VAT z lat. ub., zwroty kosztów upomnienia, nadwyżki inwentar., sprzedaż złomu, makulatury, sprzedaż materiałów przetargowych, opłata za wyrejestrowanie pojazdu itp.)</t>
    </r>
  </si>
  <si>
    <t>Kwota należności z tytułu podatków realizowanych przez organy podatkowe podległe ministrowi właściwemu do spraw finansów publicznych wykazywanych w sprawozdaniu z wykonania planu dochodów budżetowych</t>
  </si>
  <si>
    <t>Miejskie Przedsiębiorstwo Wodociągów i Kanalizacji w m.st. Warszawie S.A.</t>
  </si>
  <si>
    <t>koszty działań związanych z przeciwdziałaniem i usuwaniem skutków COVID-19 (m.in. zakup środków dezynfekujących, środków ochrony osobistej, dopłaty do czynszu) - sfinansowane ze środków własnych</t>
  </si>
  <si>
    <t>koszty działań związanych z pomocą obywatelom Ukrainy w związku z działaniami wojennymi prowadzonymi na terytorium Ukrainy (sfinansowane ze środków UNICEF, Funduszu Pomocy Ukrainie oraz ze środków własnych)</t>
  </si>
  <si>
    <t>Kierownik jednostki</t>
  </si>
  <si>
    <t xml:space="preserve">    Główny księgowy</t>
  </si>
  <si>
    <t>Suma pasywów</t>
  </si>
  <si>
    <t>Suma aktywów</t>
  </si>
  <si>
    <t>IV. Rozliczenia międzyokresowe</t>
  </si>
  <si>
    <t>7. Inne krótkoterminowe aktywa finansowe</t>
  </si>
  <si>
    <t>6. Inne papiery wartościowe</t>
  </si>
  <si>
    <t>5. Akcje lub udziały</t>
  </si>
  <si>
    <t>4. Inne środki pieniężne</t>
  </si>
  <si>
    <t>3. Środki pieniężne państwowego funduszu celowego</t>
  </si>
  <si>
    <t>2. Środki pieniężne na rachunkach bankowych</t>
  </si>
  <si>
    <t xml:space="preserve">1. Środki pieniężne w kasie </t>
  </si>
  <si>
    <t>III. Krótkoterminowe aktywa finansowe</t>
  </si>
  <si>
    <t>5. Rozliczenia z tytułu środków na wydatki budżetowe i z tytułu dochodów budżetowych</t>
  </si>
  <si>
    <t>4. Pozostałe należności</t>
  </si>
  <si>
    <t>3. Należności z tytułu ubezpieczeń i innych świadczeń</t>
  </si>
  <si>
    <t>2. Należności od budżetów</t>
  </si>
  <si>
    <t>II. Inne rozliczenia międzyokresowe</t>
  </si>
  <si>
    <t>1. Należności z tytułu dostaw i usług</t>
  </si>
  <si>
    <t>I. Rozliczenia międzyokresowe przychodów</t>
  </si>
  <si>
    <t>II. Należności krótkoterminowe</t>
  </si>
  <si>
    <t xml:space="preserve">IV. Rozliczenia międzyokresowe </t>
  </si>
  <si>
    <t>4. Towary</t>
  </si>
  <si>
    <t>III Rezerwy na zobowiązania</t>
  </si>
  <si>
    <t>3. Produkty gotowe</t>
  </si>
  <si>
    <t>8.2. Inne fundusze</t>
  </si>
  <si>
    <t>2. Półprodukty i produkty w toku</t>
  </si>
  <si>
    <t>8.1. Zakładowy Fundusz Świadczeń Socjalnych</t>
  </si>
  <si>
    <t>1. Materiały</t>
  </si>
  <si>
    <t>8. Fundusze specjalne</t>
  </si>
  <si>
    <t xml:space="preserve"> I. Zapasy</t>
  </si>
  <si>
    <t>7. Rozliczenia z tytułu środków na wydatki budżetowe i z tytułu dochodów budżetowych</t>
  </si>
  <si>
    <t>B. Aktywa obrotowe</t>
  </si>
  <si>
    <t>6. Sumy obce (depozytowe, zabezpieczenie wykonania umów)</t>
  </si>
  <si>
    <t>VI. Wartość mienia zlikwidowanych jednostek</t>
  </si>
  <si>
    <t>5. Pozostałe zobowiązania</t>
  </si>
  <si>
    <t>V. Nieruchomości inwestycyjne</t>
  </si>
  <si>
    <t>4. Zobowiązania z tytułu wynagrodzeń</t>
  </si>
  <si>
    <t>3. Inne długoterminowe aktywa finansowe</t>
  </si>
  <si>
    <t>3. Zobowiązania z tytułu ubezpieczeń i innych świadczeń</t>
  </si>
  <si>
    <t xml:space="preserve">2. Inne papiery wartościowe </t>
  </si>
  <si>
    <t>2. Zobowiązania wobec budżetów</t>
  </si>
  <si>
    <t xml:space="preserve"> 1 Akcje i udziały</t>
  </si>
  <si>
    <t>1. Zobowiązania z tytułu dostaw i usług</t>
  </si>
  <si>
    <t>IV. Długoterminowe aktywa finansowe</t>
  </si>
  <si>
    <t>II. Zobowiązania krótkoterminowe</t>
  </si>
  <si>
    <t>III. Należności długoterminowe</t>
  </si>
  <si>
    <t>I. Zobowiązania długoterminowe</t>
  </si>
  <si>
    <t>3. Zaliczki na środki trwałe w budowie (inwestycje)</t>
  </si>
  <si>
    <t>D. Zobowiązania  i rezerwy na zobowiązania</t>
  </si>
  <si>
    <t>2. Środki trwałe w budowie  (inwestycje)</t>
  </si>
  <si>
    <t xml:space="preserve"> 1.5. Inne środki trwałe</t>
  </si>
  <si>
    <t>C. Państwowe fundusze celowe</t>
  </si>
  <si>
    <t xml:space="preserve"> 1.4. Środki transportu</t>
  </si>
  <si>
    <t>B. Fundusze placówek</t>
  </si>
  <si>
    <t xml:space="preserve"> 1.3. Urządzenia techniczne i maszyny</t>
  </si>
  <si>
    <t>IV. Fundusz mienia zlikwidowanych  jednostek</t>
  </si>
  <si>
    <t xml:space="preserve"> 1.2. Budynki, lokale i obiekty inżynierii     lądowej i wodnej</t>
  </si>
  <si>
    <t>II. Odpisy z wyniku finansowego (nadwyżka środków obrotowych) ( - )</t>
  </si>
  <si>
    <t>1.1.1. Grunty stanowiące własność jednostki samorządu terytorialnego, przekazane w użytkowanie wieczyste innym podmiotom</t>
  </si>
  <si>
    <t>2. Strata netto ( - )</t>
  </si>
  <si>
    <t xml:space="preserve"> 1.1. Grunty</t>
  </si>
  <si>
    <t>1. Zysk netto ( + )</t>
  </si>
  <si>
    <t>1. Środki trwałe</t>
  </si>
  <si>
    <t>II. Wynik finansowy netto (+,-)</t>
  </si>
  <si>
    <t>II. Rzeczowe aktywa trwałe</t>
  </si>
  <si>
    <t xml:space="preserve"> I. Fundusz jednostki</t>
  </si>
  <si>
    <t>I. Wartości niematerialnei prawne</t>
  </si>
  <si>
    <t>A. FUNDUSZE</t>
  </si>
  <si>
    <t>A. AKTYWA TRWAŁE</t>
  </si>
  <si>
    <t>Stan na                                                                                             koniec roku</t>
  </si>
  <si>
    <t>PASYWA</t>
  </si>
  <si>
    <t>Stan na                                                                                              koniec roku</t>
  </si>
  <si>
    <t>AKTYWA</t>
  </si>
  <si>
    <t>Numer identyfikacyjny REGON</t>
  </si>
  <si>
    <t>Wysyłać bez pisma przewodniego</t>
  </si>
  <si>
    <t>sporządzony</t>
  </si>
  <si>
    <t>ul. 1 Praskiego Pułku 33</t>
  </si>
  <si>
    <t>jednostki budżetowej</t>
  </si>
  <si>
    <t>05-075 Warszawa-Wesoła</t>
  </si>
  <si>
    <t>00-024 Warszawa</t>
  </si>
  <si>
    <t>gospodarstwa pomocniczego</t>
  </si>
  <si>
    <t>Urząd Dzielnicy Wesoła</t>
  </si>
  <si>
    <t>Al. Jerozolimskie 44</t>
  </si>
  <si>
    <t>zakładu budżetowego</t>
  </si>
  <si>
    <t>Urząd Miasta Stołecznego Warszawy</t>
  </si>
  <si>
    <t>Urząd m.st. Warszawy</t>
  </si>
  <si>
    <t>jednostki budżetowej,</t>
  </si>
  <si>
    <t>jednostki sprawozdawczej</t>
  </si>
  <si>
    <t>Adresat:</t>
  </si>
  <si>
    <t>BILANS</t>
  </si>
  <si>
    <t>Nazwa i adres</t>
  </si>
  <si>
    <t>CZĄSTKOWY BILANS JEDNOSTKOWY URZĘDU MIASTA STOŁECZNEGO WARSZAWY</t>
  </si>
  <si>
    <t>………………………….....</t>
  </si>
  <si>
    <t>………………………………….</t>
  </si>
  <si>
    <t xml:space="preserve">Kierownik jednostki </t>
  </si>
  <si>
    <t xml:space="preserve">Główny Księgowy </t>
  </si>
  <si>
    <t>Zysk (strata) netto (I-J-K)</t>
  </si>
  <si>
    <t>L.</t>
  </si>
  <si>
    <t>Pozostałe obowiązkowe zmniejszenia zysku (zwiększenia straty)</t>
  </si>
  <si>
    <t>K.</t>
  </si>
  <si>
    <t>Podatek dochodowy</t>
  </si>
  <si>
    <t>J.</t>
  </si>
  <si>
    <t>Zysk (strata) brutto (F+G-H)</t>
  </si>
  <si>
    <t>I.</t>
  </si>
  <si>
    <t>II.</t>
  </si>
  <si>
    <t>Odsetki</t>
  </si>
  <si>
    <t>Koszty finansowe</t>
  </si>
  <si>
    <t xml:space="preserve">H. </t>
  </si>
  <si>
    <t>III.</t>
  </si>
  <si>
    <t>Przychody finansowe</t>
  </si>
  <si>
    <t>G.</t>
  </si>
  <si>
    <t>Zysk (strata) z działalności operacyjnej (C+D-E)</t>
  </si>
  <si>
    <t>F.</t>
  </si>
  <si>
    <t>Koszty inwestycji finansowanych ze środków własnych samorządowych zakładów budżetowych i dochodów jednostek budżetowych gromadzonych na wydzielonym rachunku</t>
  </si>
  <si>
    <t>E.</t>
  </si>
  <si>
    <t>pokrycie amortyzacji</t>
  </si>
  <si>
    <t>Inne przychody operacyjne</t>
  </si>
  <si>
    <t>Zysk ze zbycia niefinansowych aktywów trwałych</t>
  </si>
  <si>
    <t>D.</t>
  </si>
  <si>
    <t>Zysk (strata) z działalności podstawowej (A-B)</t>
  </si>
  <si>
    <t>C.</t>
  </si>
  <si>
    <t>Pozostałe obciążenia</t>
  </si>
  <si>
    <t>X.</t>
  </si>
  <si>
    <t>Inne świadczenia finansowane z budżetu</t>
  </si>
  <si>
    <t>IX.</t>
  </si>
  <si>
    <t>Wartość sprzedanych towarów i materiałów</t>
  </si>
  <si>
    <t>VIII.</t>
  </si>
  <si>
    <t>Pozostałe koszty rodzajowe</t>
  </si>
  <si>
    <t>VII.</t>
  </si>
  <si>
    <t>Ubezpieczenia społeczne i inne świadczenia dla pracowników</t>
  </si>
  <si>
    <t>VI.</t>
  </si>
  <si>
    <t>Wynagrodzenia</t>
  </si>
  <si>
    <t>V.</t>
  </si>
  <si>
    <t>Podatki i opłaty</t>
  </si>
  <si>
    <t>IV.</t>
  </si>
  <si>
    <t>Zużycie materiałów i energii</t>
  </si>
  <si>
    <t>Amortyzacja</t>
  </si>
  <si>
    <t>Koszty działalności operacyjnej</t>
  </si>
  <si>
    <t>B.</t>
  </si>
  <si>
    <t>Przychody z tytułu dochodów budżetowych</t>
  </si>
  <si>
    <t>Dotacje na finansowanie działalności podstawowej</t>
  </si>
  <si>
    <t>Przychody netto ze sprzedaży towarów i materiałów</t>
  </si>
  <si>
    <t>Koszt wytworzenia produktów na własne potrzeby jednostki</t>
  </si>
  <si>
    <t>Zmiana stanu produktów (zwiększenie - wartość dodatnia, zmniejszenie - wartość ujemna)</t>
  </si>
  <si>
    <t>w tym: dotacje zaliczane do przychodów (podmiotowe, przedmiotowe, na pierwsze wyposażenie w środki obrotowe)</t>
  </si>
  <si>
    <t>Przychody netto ze sprzedaży produktów</t>
  </si>
  <si>
    <t>Przychody netto z podstawowej działalności operacyjnej</t>
  </si>
  <si>
    <t>A.</t>
  </si>
  <si>
    <t>Stan na koniec roku bieżącego</t>
  </si>
  <si>
    <t>Stan na koniec roku poprzedniego</t>
  </si>
  <si>
    <t>Wysłać bez pisma przewodniego</t>
  </si>
  <si>
    <t>00-024 WARSZAWA</t>
  </si>
  <si>
    <t>(wariant porównawczy)</t>
  </si>
  <si>
    <t>WARSZAWY</t>
  </si>
  <si>
    <t>STOŁECZNEGO</t>
  </si>
  <si>
    <t>05-075 Warszawa</t>
  </si>
  <si>
    <t>URZĄD MIASTA</t>
  </si>
  <si>
    <t xml:space="preserve">jednostki </t>
  </si>
  <si>
    <t>Rachunek zysków i strat</t>
  </si>
  <si>
    <t>Urząd Dzielnicy Wesoła m.st. Warszawy</t>
  </si>
  <si>
    <t>Nazwa i adres jednostki sprawozdawczej</t>
  </si>
  <si>
    <t>…………………………………….</t>
  </si>
  <si>
    <t>…………………………..</t>
  </si>
  <si>
    <t>………………………………………….</t>
  </si>
  <si>
    <t xml:space="preserve">1. </t>
  </si>
  <si>
    <t>Informacje uzupełniające istotne dla oceny rzetelności i przejrzystości sytuacji finansowej:</t>
  </si>
  <si>
    <t>IV. Fundusz (II+/-III)</t>
  </si>
  <si>
    <t>3. nadwyżka środków obrotowych</t>
  </si>
  <si>
    <t>2. strata netto (-)</t>
  </si>
  <si>
    <t>1. zysk netto (+)</t>
  </si>
  <si>
    <t>III. Wynik finansowy netto za rok bieżący</t>
  </si>
  <si>
    <t xml:space="preserve">II. Fundusz jednostki na koniec okresu (BZ) </t>
  </si>
  <si>
    <t>2.9. Inne zmniejszenia</t>
  </si>
  <si>
    <t>2.8. Aktywa przekazane w ramach centralnego zaopatrzenia</t>
  </si>
  <si>
    <t>2.7. Pasywa przejęte od zlikwidowanych lub połączonych jednostek</t>
  </si>
  <si>
    <t>2.6. Wartość sprzedanych i nieodpłatnie przekazanych środków trwałych i środków trwałych w budowie oraz wartości niematerialnych i prawnych</t>
  </si>
  <si>
    <t>2.5. Aktualizacja wyceny środków trwałych</t>
  </si>
  <si>
    <t>2.4. Dotacje i środki na inwestycje</t>
  </si>
  <si>
    <t>2.3. Rozliczenie wyniku finansowego i środków obrotowych za rok ubiegły</t>
  </si>
  <si>
    <t>2.2. Zrealizowane dochody budżetowe</t>
  </si>
  <si>
    <t>2.1. Strata za rok ubiegły</t>
  </si>
  <si>
    <t>2. Zmniejszenia funduszu jednostki (z tytułu)</t>
  </si>
  <si>
    <t>1.10. Inne zwiększenia</t>
  </si>
  <si>
    <t>1.9. Pozostałe odpisy z wyniku finansowego za rok bieżący</t>
  </si>
  <si>
    <t>1.8. Aktywa otrzymane w ramach centralnego zaopatrzenia</t>
  </si>
  <si>
    <t>1.7. Aktywa przejęte od zlikwidowanych lub połączonych jednostek</t>
  </si>
  <si>
    <t>1.6. Nieodpłatnie otrzymane środki trwałe iśrodki trwałe w budowie oraz wartości niematerialne i prawne</t>
  </si>
  <si>
    <t>1.5. Aktualizacja wyceny środków trwałych</t>
  </si>
  <si>
    <t>1.4. Środki na inwestycje</t>
  </si>
  <si>
    <t>1.3. Zrealizowane płatności ze środków europejskich</t>
  </si>
  <si>
    <t>1.2. Zrealizowane wydatki budżetowe</t>
  </si>
  <si>
    <t>1.1. Zysk bilansowy za rok ubiegły</t>
  </si>
  <si>
    <t>1. Zwiększenia funduszu (z tytułu)</t>
  </si>
  <si>
    <t>I. Fundusz jednostki na początek okresu (BO)</t>
  </si>
  <si>
    <t xml:space="preserve">w funduszu jednoski </t>
  </si>
  <si>
    <t xml:space="preserve">Zestawienie zmian </t>
  </si>
  <si>
    <t>na dzień 31 grudnia 2022 roku</t>
  </si>
  <si>
    <t>sporządzony na dzień 31 grudnia 2022 r.</t>
  </si>
  <si>
    <t>015259663</t>
  </si>
  <si>
    <t xml:space="preserve"> 015259663</t>
  </si>
  <si>
    <t>sporządzone na dzień 31 grudnia 2022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</si>
</sst>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&quot;DM&quot;_-;\-* #,##0.00\ &quot;DM&quot;_-;_-* &quot;-&quot;??\ &quot;DM&quot;_-;_-@_-"/>
    <numFmt numFmtId="165" formatCode="#,##0.00;[Red]#,##0.00"/>
  </numFmts>
  <fonts count="70" x14ac:knownFonts="1">
    <font>
      <sz val="10"/>
      <name val="Arial"/>
    </font>
    <font>
      <sz val="10"/>
      <name val="Arial"/>
      <family val="2"/>
      <charset val="238"/>
    </font>
    <font>
      <sz val="10"/>
      <name val="Arial CE"/>
      <charset val="238"/>
    </font>
    <font>
      <b/>
      <sz val="10"/>
      <name val="Book Antiqua"/>
      <family val="1"/>
      <charset val="238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1"/>
      <color indexed="16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0"/>
      <name val="Arial"/>
      <family val="2"/>
      <charset val="238"/>
    </font>
    <font>
      <b/>
      <sz val="11"/>
      <color indexed="8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53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39"/>
      <name val="Arial"/>
      <family val="2"/>
    </font>
    <font>
      <sz val="19"/>
      <color indexed="48"/>
      <name val="Arial"/>
      <family val="2"/>
      <charset val="238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sz val="8"/>
      <name val="Arial"/>
      <family val="2"/>
      <charset val="238"/>
    </font>
    <font>
      <sz val="10"/>
      <color indexed="8"/>
      <name val="Times New Roman"/>
      <family val="1"/>
      <charset val="238"/>
    </font>
    <font>
      <b/>
      <sz val="11"/>
      <color indexed="8"/>
      <name val="Calibri"/>
      <family val="2"/>
      <charset val="238"/>
    </font>
    <font>
      <sz val="10"/>
      <name val="Calibri"/>
      <family val="2"/>
      <charset val="238"/>
    </font>
    <font>
      <b/>
      <sz val="10"/>
      <name val="Calibri"/>
      <family val="2"/>
      <charset val="238"/>
    </font>
    <font>
      <sz val="10"/>
      <color indexed="8"/>
      <name val="Calibri"/>
      <family val="2"/>
      <charset val="238"/>
    </font>
    <font>
      <b/>
      <sz val="10"/>
      <color indexed="8"/>
      <name val="Calibri"/>
      <family val="2"/>
      <charset val="238"/>
    </font>
    <font>
      <b/>
      <i/>
      <sz val="10"/>
      <name val="Calibri"/>
      <family val="2"/>
      <charset val="238"/>
    </font>
    <font>
      <b/>
      <u/>
      <sz val="10"/>
      <color indexed="8"/>
      <name val="Calibri"/>
      <family val="2"/>
      <charset val="238"/>
    </font>
    <font>
      <b/>
      <sz val="11"/>
      <name val="Calibri"/>
      <family val="2"/>
      <charset val="238"/>
    </font>
    <font>
      <sz val="11"/>
      <name val="Calibri"/>
      <family val="2"/>
      <charset val="238"/>
    </font>
    <font>
      <b/>
      <strike/>
      <sz val="10"/>
      <name val="Calibri"/>
      <family val="2"/>
      <charset val="238"/>
    </font>
    <font>
      <b/>
      <sz val="10"/>
      <color indexed="8"/>
      <name val="Calibri"/>
      <family val="2"/>
      <charset val="238"/>
    </font>
    <font>
      <i/>
      <sz val="10"/>
      <color indexed="8"/>
      <name val="Calibri"/>
      <family val="2"/>
      <charset val="238"/>
    </font>
    <font>
      <sz val="10"/>
      <color indexed="12"/>
      <name val="Calibri"/>
      <family val="2"/>
      <charset val="238"/>
    </font>
    <font>
      <i/>
      <sz val="10"/>
      <name val="Calibri"/>
      <family val="2"/>
      <charset val="238"/>
    </font>
    <font>
      <b/>
      <u/>
      <sz val="10"/>
      <name val="Calibri"/>
      <family val="2"/>
      <charset val="238"/>
    </font>
    <font>
      <b/>
      <sz val="10"/>
      <color indexed="12"/>
      <name val="Calibri"/>
      <family val="2"/>
      <charset val="238"/>
    </font>
    <font>
      <i/>
      <strike/>
      <sz val="10"/>
      <name val="Calibri"/>
      <family val="2"/>
      <charset val="238"/>
    </font>
    <font>
      <b/>
      <sz val="10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sz val="10"/>
      <color rgb="FFFF0000"/>
      <name val="Calibri"/>
      <family val="2"/>
      <charset val="238"/>
    </font>
    <font>
      <b/>
      <sz val="10"/>
      <color rgb="FFFF0000"/>
      <name val="Calibri"/>
      <family val="2"/>
      <charset val="238"/>
    </font>
    <font>
      <sz val="10"/>
      <color rgb="FF000000"/>
      <name val="Calibri"/>
      <family val="2"/>
      <charset val="238"/>
    </font>
    <font>
      <sz val="11"/>
      <color theme="1"/>
      <name val="Calibri"/>
      <family val="2"/>
      <charset val="238"/>
    </font>
    <font>
      <i/>
      <sz val="12"/>
      <name val="Calibri"/>
      <family val="2"/>
      <charset val="238"/>
    </font>
    <font>
      <b/>
      <sz val="10"/>
      <name val="Arial"/>
      <family val="2"/>
    </font>
    <font>
      <b/>
      <sz val="10"/>
      <name val="Arial CE"/>
      <charset val="238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Arial CE"/>
      <family val="2"/>
      <charset val="238"/>
    </font>
    <font>
      <sz val="8"/>
      <name val="Arial"/>
      <family val="2"/>
    </font>
    <font>
      <b/>
      <strike/>
      <sz val="10"/>
      <name val="Arial"/>
      <family val="2"/>
    </font>
    <font>
      <b/>
      <sz val="12"/>
      <name val="Arial"/>
      <family val="2"/>
    </font>
    <font>
      <u/>
      <sz val="10"/>
      <name val="Arial"/>
      <family val="2"/>
      <charset val="238"/>
    </font>
    <font>
      <b/>
      <vertAlign val="superscript"/>
      <sz val="10"/>
      <name val="Arial"/>
      <family val="2"/>
      <charset val="238"/>
    </font>
  </fonts>
  <fills count="47">
    <fill>
      <patternFill patternType="none"/>
    </fill>
    <fill>
      <patternFill patternType="gray125"/>
    </fill>
    <fill>
      <patternFill patternType="solid">
        <fgColor indexed="40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54"/>
      </patternFill>
    </fill>
    <fill>
      <patternFill patternType="solid">
        <fgColor indexed="57"/>
      </patternFill>
    </fill>
    <fill>
      <patternFill patternType="solid">
        <fgColor indexed="48"/>
        <bgColor indexed="48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25"/>
        <bgColor indexed="25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3"/>
        <bgColor indexed="23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9"/>
        <bgColor indexed="9"/>
      </patternFill>
    </fill>
    <fill>
      <patternFill patternType="solid">
        <fgColor indexed="50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42"/>
        <bgColor indexed="42"/>
      </patternFill>
    </fill>
    <fill>
      <patternFill patternType="solid">
        <fgColor indexed="43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15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/>
      <bottom style="double">
        <color indexed="5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medium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89">
    <xf numFmtId="0" fontId="0" fillId="0" borderId="0"/>
    <xf numFmtId="0" fontId="4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22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16" borderId="0" applyNumberFormat="0" applyBorder="0" applyAlignment="0" applyProtection="0"/>
    <xf numFmtId="0" fontId="4" fillId="25" borderId="0" applyNumberFormat="0" applyBorder="0" applyAlignment="0" applyProtection="0"/>
    <xf numFmtId="0" fontId="6" fillId="16" borderId="0" applyNumberFormat="0" applyBorder="0" applyAlignment="0" applyProtection="0"/>
    <xf numFmtId="0" fontId="7" fillId="28" borderId="1" applyNumberFormat="0" applyAlignment="0" applyProtection="0"/>
    <xf numFmtId="0" fontId="8" fillId="17" borderId="2" applyNumberFormat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10" fillId="32" borderId="0" applyNumberFormat="0" applyBorder="0" applyAlignment="0" applyProtection="0"/>
    <xf numFmtId="0" fontId="11" fillId="33" borderId="0" applyNumberFormat="0" applyBorder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4" fillId="0" borderId="0" applyNumberFormat="0" applyFill="0" applyBorder="0" applyAlignment="0" applyProtection="0"/>
    <xf numFmtId="0" fontId="15" fillId="25" borderId="1" applyNumberFormat="0" applyAlignment="0" applyProtection="0"/>
    <xf numFmtId="0" fontId="16" fillId="0" borderId="7" applyNumberFormat="0" applyFill="0" applyAlignment="0" applyProtection="0"/>
    <xf numFmtId="0" fontId="17" fillId="25" borderId="0" applyNumberFormat="0" applyBorder="0" applyAlignment="0" applyProtection="0"/>
    <xf numFmtId="0" fontId="21" fillId="0" borderId="0"/>
    <xf numFmtId="0" fontId="2" fillId="0" borderId="0"/>
    <xf numFmtId="0" fontId="9" fillId="0" borderId="0"/>
    <xf numFmtId="0" fontId="2" fillId="0" borderId="0"/>
    <xf numFmtId="0" fontId="9" fillId="24" borderId="8" applyNumberFormat="0" applyFont="0" applyAlignment="0" applyProtection="0"/>
    <xf numFmtId="0" fontId="18" fillId="28" borderId="3" applyNumberFormat="0" applyAlignment="0" applyProtection="0"/>
    <xf numFmtId="4" fontId="19" fillId="34" borderId="9" applyNumberFormat="0" applyProtection="0">
      <alignment vertical="center"/>
    </xf>
    <xf numFmtId="4" fontId="20" fillId="34" borderId="9" applyNumberFormat="0" applyProtection="0">
      <alignment vertical="center"/>
    </xf>
    <xf numFmtId="4" fontId="19" fillId="34" borderId="9" applyNumberFormat="0" applyProtection="0">
      <alignment horizontal="left" vertical="center" indent="1"/>
    </xf>
    <xf numFmtId="0" fontId="19" fillId="34" borderId="9" applyNumberFormat="0" applyProtection="0">
      <alignment horizontal="left" vertical="top" indent="1"/>
    </xf>
    <xf numFmtId="4" fontId="19" fillId="2" borderId="0" applyNumberFormat="0" applyProtection="0">
      <alignment horizontal="left" vertical="center" indent="1"/>
    </xf>
    <xf numFmtId="4" fontId="21" fillId="7" borderId="9" applyNumberFormat="0" applyProtection="0">
      <alignment horizontal="right" vertical="center"/>
    </xf>
    <xf numFmtId="4" fontId="21" fillId="3" borderId="9" applyNumberFormat="0" applyProtection="0">
      <alignment horizontal="right" vertical="center"/>
    </xf>
    <xf numFmtId="4" fontId="21" fillId="26" borderId="9" applyNumberFormat="0" applyProtection="0">
      <alignment horizontal="right" vertical="center"/>
    </xf>
    <xf numFmtId="4" fontId="21" fillId="27" borderId="9" applyNumberFormat="0" applyProtection="0">
      <alignment horizontal="right" vertical="center"/>
    </xf>
    <xf numFmtId="4" fontId="21" fillId="35" borderId="9" applyNumberFormat="0" applyProtection="0">
      <alignment horizontal="right" vertical="center"/>
    </xf>
    <xf numFmtId="4" fontId="21" fillId="36" borderId="9" applyNumberFormat="0" applyProtection="0">
      <alignment horizontal="right" vertical="center"/>
    </xf>
    <xf numFmtId="4" fontId="21" fillId="9" borderId="9" applyNumberFormat="0" applyProtection="0">
      <alignment horizontal="right" vertical="center"/>
    </xf>
    <xf numFmtId="4" fontId="21" fillId="29" borderId="9" applyNumberFormat="0" applyProtection="0">
      <alignment horizontal="right" vertical="center"/>
    </xf>
    <xf numFmtId="4" fontId="21" fillId="37" borderId="9" applyNumberFormat="0" applyProtection="0">
      <alignment horizontal="right" vertical="center"/>
    </xf>
    <xf numFmtId="4" fontId="19" fillId="38" borderId="10" applyNumberFormat="0" applyProtection="0">
      <alignment horizontal="left" vertical="center" indent="1"/>
    </xf>
    <xf numFmtId="4" fontId="21" fillId="39" borderId="0" applyNumberFormat="0" applyProtection="0">
      <alignment horizontal="left" vertical="center" indent="1"/>
    </xf>
    <xf numFmtId="4" fontId="22" fillId="8" borderId="0" applyNumberFormat="0" applyProtection="0">
      <alignment horizontal="left" vertical="center" indent="1"/>
    </xf>
    <xf numFmtId="4" fontId="21" fillId="2" borderId="9" applyNumberFormat="0" applyProtection="0">
      <alignment horizontal="right" vertical="center"/>
    </xf>
    <xf numFmtId="4" fontId="23" fillId="39" borderId="0" applyNumberFormat="0" applyProtection="0">
      <alignment horizontal="left" vertical="center" indent="1"/>
    </xf>
    <xf numFmtId="4" fontId="23" fillId="2" borderId="0" applyNumberFormat="0" applyProtection="0">
      <alignment horizontal="left" vertical="center" indent="1"/>
    </xf>
    <xf numFmtId="0" fontId="9" fillId="8" borderId="9" applyNumberFormat="0" applyProtection="0">
      <alignment horizontal="left" vertical="center" indent="1"/>
    </xf>
    <xf numFmtId="0" fontId="9" fillId="8" borderId="9" applyNumberFormat="0" applyProtection="0">
      <alignment horizontal="left" vertical="top" indent="1"/>
    </xf>
    <xf numFmtId="0" fontId="9" fillId="2" borderId="9" applyNumberFormat="0" applyProtection="0">
      <alignment horizontal="left" vertical="center" indent="1"/>
    </xf>
    <xf numFmtId="0" fontId="9" fillId="2" borderId="9" applyNumberFormat="0" applyProtection="0">
      <alignment horizontal="left" vertical="top" indent="1"/>
    </xf>
    <xf numFmtId="0" fontId="9" fillId="6" borderId="9" applyNumberFormat="0" applyProtection="0">
      <alignment horizontal="left" vertical="center" indent="1"/>
    </xf>
    <xf numFmtId="0" fontId="9" fillId="6" borderId="9" applyNumberFormat="0" applyProtection="0">
      <alignment horizontal="left" vertical="top" indent="1"/>
    </xf>
    <xf numFmtId="0" fontId="9" fillId="39" borderId="9" applyNumberFormat="0" applyProtection="0">
      <alignment horizontal="left" vertical="center" indent="1"/>
    </xf>
    <xf numFmtId="0" fontId="9" fillId="39" borderId="9" applyNumberFormat="0" applyProtection="0">
      <alignment horizontal="left" vertical="top" indent="1"/>
    </xf>
    <xf numFmtId="0" fontId="9" fillId="5" borderId="11" applyNumberFormat="0">
      <protection locked="0"/>
    </xf>
    <xf numFmtId="4" fontId="21" fillId="4" borderId="9" applyNumberFormat="0" applyProtection="0">
      <alignment vertical="center"/>
    </xf>
    <xf numFmtId="4" fontId="24" fillId="4" borderId="9" applyNumberFormat="0" applyProtection="0">
      <alignment vertical="center"/>
    </xf>
    <xf numFmtId="4" fontId="21" fillId="4" borderId="9" applyNumberFormat="0" applyProtection="0">
      <alignment horizontal="left" vertical="center" indent="1"/>
    </xf>
    <xf numFmtId="0" fontId="21" fillId="4" borderId="9" applyNumberFormat="0" applyProtection="0">
      <alignment horizontal="left" vertical="top" indent="1"/>
    </xf>
    <xf numFmtId="4" fontId="21" fillId="39" borderId="9" applyNumberFormat="0" applyProtection="0">
      <alignment horizontal="right" vertical="center"/>
    </xf>
    <xf numFmtId="4" fontId="24" fillId="39" borderId="9" applyNumberFormat="0" applyProtection="0">
      <alignment horizontal="right" vertical="center"/>
    </xf>
    <xf numFmtId="4" fontId="21" fillId="2" borderId="9" applyNumberFormat="0" applyProtection="0">
      <alignment horizontal="left" vertical="center" indent="1"/>
    </xf>
    <xf numFmtId="0" fontId="21" fillId="2" borderId="9" applyNumberFormat="0" applyProtection="0">
      <alignment horizontal="left" vertical="top" indent="1"/>
    </xf>
    <xf numFmtId="4" fontId="25" fillId="40" borderId="0" applyNumberFormat="0" applyProtection="0">
      <alignment horizontal="left" vertical="center" indent="1"/>
    </xf>
    <xf numFmtId="4" fontId="26" fillId="39" borderId="9" applyNumberFormat="0" applyProtection="0">
      <alignment horizontal="right" vertical="center"/>
    </xf>
    <xf numFmtId="0" fontId="27" fillId="0" borderId="0" applyNumberFormat="0" applyFill="0" applyBorder="0" applyAlignment="0" applyProtection="0"/>
    <xf numFmtId="0" fontId="10" fillId="0" borderId="12" applyNumberFormat="0" applyFill="0" applyAlignment="0" applyProtection="0"/>
    <xf numFmtId="164" fontId="9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1" fillId="0" borderId="0"/>
  </cellStyleXfs>
  <cellXfs count="1162">
    <xf numFmtId="0" fontId="0" fillId="0" borderId="0" xfId="0"/>
    <xf numFmtId="0" fontId="32" fillId="0" borderId="0" xfId="0" applyFont="1" applyAlignment="1"/>
    <xf numFmtId="0" fontId="33" fillId="0" borderId="0" xfId="0" applyFont="1" applyAlignment="1"/>
    <xf numFmtId="0" fontId="33" fillId="0" borderId="0" xfId="0" applyFont="1" applyAlignment="1">
      <alignment horizontal="left"/>
    </xf>
    <xf numFmtId="4" fontId="32" fillId="0" borderId="0" xfId="0" applyNumberFormat="1" applyFont="1" applyAlignment="1">
      <alignment horizontal="left"/>
    </xf>
    <xf numFmtId="0" fontId="32" fillId="0" borderId="0" xfId="42" applyFont="1" applyAlignment="1">
      <alignment horizontal="left" wrapText="1"/>
    </xf>
    <xf numFmtId="4" fontId="34" fillId="0" borderId="0" xfId="0" applyNumberFormat="1" applyFont="1" applyAlignment="1">
      <alignment vertical="center"/>
    </xf>
    <xf numFmtId="0" fontId="48" fillId="0" borderId="13" xfId="0" applyFont="1" applyFill="1" applyBorder="1" applyAlignment="1">
      <alignment horizontal="center" wrapText="1"/>
    </xf>
    <xf numFmtId="0" fontId="48" fillId="0" borderId="14" xfId="0" applyFont="1" applyFill="1" applyBorder="1" applyAlignment="1">
      <alignment horizontal="center" wrapText="1"/>
    </xf>
    <xf numFmtId="0" fontId="32" fillId="0" borderId="0" xfId="0" applyFont="1" applyAlignment="1">
      <alignment vertical="center"/>
    </xf>
    <xf numFmtId="4" fontId="48" fillId="0" borderId="82" xfId="0" applyNumberFormat="1" applyFont="1" applyFill="1" applyBorder="1" applyAlignment="1">
      <alignment horizontal="right"/>
    </xf>
    <xf numFmtId="4" fontId="48" fillId="0" borderId="83" xfId="0" applyNumberFormat="1" applyFont="1" applyFill="1" applyBorder="1" applyAlignment="1">
      <alignment horizontal="right"/>
    </xf>
    <xf numFmtId="4" fontId="48" fillId="0" borderId="11" xfId="0" applyNumberFormat="1" applyFont="1" applyFill="1" applyBorder="1" applyAlignment="1">
      <alignment horizontal="right"/>
    </xf>
    <xf numFmtId="4" fontId="48" fillId="0" borderId="85" xfId="0" applyNumberFormat="1" applyFont="1" applyFill="1" applyBorder="1" applyAlignment="1">
      <alignment horizontal="right"/>
    </xf>
    <xf numFmtId="4" fontId="48" fillId="42" borderId="82" xfId="0" applyNumberFormat="1" applyFont="1" applyFill="1" applyBorder="1" applyAlignment="1">
      <alignment horizontal="right"/>
    </xf>
    <xf numFmtId="4" fontId="48" fillId="42" borderId="83" xfId="0" applyNumberFormat="1" applyFont="1" applyFill="1" applyBorder="1" applyAlignment="1">
      <alignment horizontal="right"/>
    </xf>
    <xf numFmtId="4" fontId="48" fillId="42" borderId="87" xfId="0" applyNumberFormat="1" applyFont="1" applyFill="1" applyBorder="1" applyAlignment="1">
      <alignment horizontal="right"/>
    </xf>
    <xf numFmtId="4" fontId="48" fillId="42" borderId="88" xfId="0" applyNumberFormat="1" applyFont="1" applyFill="1" applyBorder="1" applyAlignment="1">
      <alignment horizontal="right"/>
    </xf>
    <xf numFmtId="0" fontId="49" fillId="0" borderId="0" xfId="0" applyFont="1" applyFill="1" applyBorder="1"/>
    <xf numFmtId="4" fontId="48" fillId="0" borderId="0" xfId="0" applyNumberFormat="1" applyFont="1" applyFill="1" applyBorder="1" applyAlignment="1">
      <alignment horizontal="right"/>
    </xf>
    <xf numFmtId="0" fontId="50" fillId="0" borderId="0" xfId="0" applyFont="1" applyAlignment="1">
      <alignment horizontal="left"/>
    </xf>
    <xf numFmtId="0" fontId="32" fillId="0" borderId="0" xfId="0" applyFont="1"/>
    <xf numFmtId="4" fontId="48" fillId="43" borderId="89" xfId="0" applyNumberFormat="1" applyFont="1" applyFill="1" applyBorder="1" applyAlignment="1">
      <alignment horizontal="right"/>
    </xf>
    <xf numFmtId="4" fontId="48" fillId="44" borderId="89" xfId="0" applyNumberFormat="1" applyFont="1" applyFill="1" applyBorder="1" applyAlignment="1">
      <alignment horizontal="right"/>
    </xf>
    <xf numFmtId="4" fontId="48" fillId="44" borderId="90" xfId="0" applyNumberFormat="1" applyFont="1" applyFill="1" applyBorder="1" applyAlignment="1">
      <alignment horizontal="right"/>
    </xf>
    <xf numFmtId="4" fontId="48" fillId="0" borderId="89" xfId="0" applyNumberFormat="1" applyFont="1" applyFill="1" applyBorder="1" applyAlignment="1">
      <alignment horizontal="right"/>
    </xf>
    <xf numFmtId="4" fontId="48" fillId="43" borderId="91" xfId="0" applyNumberFormat="1" applyFont="1" applyFill="1" applyBorder="1" applyAlignment="1">
      <alignment horizontal="right"/>
    </xf>
    <xf numFmtId="0" fontId="32" fillId="0" borderId="0" xfId="40" applyFont="1" applyFill="1" applyAlignment="1" applyProtection="1">
      <alignment vertical="center" wrapText="1"/>
    </xf>
    <xf numFmtId="0" fontId="32" fillId="0" borderId="0" xfId="40" applyFont="1" applyFill="1" applyAlignment="1" applyProtection="1">
      <alignment vertical="center"/>
    </xf>
    <xf numFmtId="0" fontId="33" fillId="42" borderId="15" xfId="40" applyFont="1" applyFill="1" applyBorder="1" applyAlignment="1" applyProtection="1">
      <alignment horizontal="center" vertical="center" wrapText="1"/>
    </xf>
    <xf numFmtId="4" fontId="33" fillId="42" borderId="15" xfId="40" applyNumberFormat="1" applyFont="1" applyFill="1" applyBorder="1" applyAlignment="1" applyProtection="1">
      <alignment horizontal="center" vertical="center" wrapText="1"/>
    </xf>
    <xf numFmtId="0" fontId="33" fillId="42" borderId="16" xfId="40" applyFont="1" applyFill="1" applyBorder="1" applyAlignment="1" applyProtection="1">
      <alignment horizontal="center" vertical="center" wrapText="1"/>
    </xf>
    <xf numFmtId="4" fontId="33" fillId="0" borderId="17" xfId="40" applyNumberFormat="1" applyFont="1" applyFill="1" applyBorder="1" applyAlignment="1" applyProtection="1">
      <alignment horizontal="center" vertical="center" wrapText="1"/>
    </xf>
    <xf numFmtId="0" fontId="33" fillId="0" borderId="18" xfId="40" applyFont="1" applyFill="1" applyBorder="1" applyAlignment="1" applyProtection="1">
      <alignment horizontal="center" vertical="center" wrapText="1"/>
    </xf>
    <xf numFmtId="4" fontId="33" fillId="42" borderId="19" xfId="40" applyNumberFormat="1" applyFont="1" applyFill="1" applyBorder="1" applyAlignment="1" applyProtection="1">
      <alignment vertical="center"/>
    </xf>
    <xf numFmtId="4" fontId="33" fillId="42" borderId="20" xfId="40" applyNumberFormat="1" applyFont="1" applyFill="1" applyBorder="1" applyAlignment="1" applyProtection="1">
      <alignment vertical="center"/>
    </xf>
    <xf numFmtId="0" fontId="33" fillId="0" borderId="21" xfId="40" applyFont="1" applyFill="1" applyBorder="1" applyAlignment="1" applyProtection="1">
      <alignment vertical="center" wrapText="1"/>
    </xf>
    <xf numFmtId="4" fontId="33" fillId="0" borderId="21" xfId="40" applyNumberFormat="1" applyFont="1" applyFill="1" applyBorder="1" applyAlignment="1" applyProtection="1">
      <alignment vertical="center"/>
    </xf>
    <xf numFmtId="4" fontId="33" fillId="0" borderId="22" xfId="40" applyNumberFormat="1" applyFont="1" applyFill="1" applyBorder="1" applyAlignment="1" applyProtection="1">
      <alignment vertical="center"/>
    </xf>
    <xf numFmtId="4" fontId="33" fillId="42" borderId="23" xfId="40" applyNumberFormat="1" applyFont="1" applyFill="1" applyBorder="1" applyAlignment="1" applyProtection="1">
      <alignment vertical="center"/>
    </xf>
    <xf numFmtId="4" fontId="33" fillId="42" borderId="24" xfId="40" applyNumberFormat="1" applyFont="1" applyFill="1" applyBorder="1" applyAlignment="1" applyProtection="1">
      <alignment vertical="center"/>
    </xf>
    <xf numFmtId="0" fontId="32" fillId="0" borderId="0" xfId="40" applyFont="1" applyFill="1" applyBorder="1" applyAlignment="1" applyProtection="1">
      <alignment vertical="center"/>
    </xf>
    <xf numFmtId="0" fontId="32" fillId="0" borderId="18" xfId="40" applyFont="1" applyFill="1" applyBorder="1" applyAlignment="1" applyProtection="1">
      <alignment vertical="center"/>
    </xf>
    <xf numFmtId="4" fontId="40" fillId="0" borderId="21" xfId="40" applyNumberFormat="1" applyFont="1" applyFill="1" applyBorder="1" applyAlignment="1" applyProtection="1">
      <alignment vertical="center"/>
    </xf>
    <xf numFmtId="0" fontId="48" fillId="43" borderId="92" xfId="0" applyFont="1" applyFill="1" applyBorder="1" applyAlignment="1">
      <alignment horizontal="center" wrapText="1"/>
    </xf>
    <xf numFmtId="0" fontId="48" fillId="43" borderId="93" xfId="0" applyFont="1" applyFill="1" applyBorder="1" applyAlignment="1">
      <alignment horizontal="center" wrapText="1"/>
    </xf>
    <xf numFmtId="0" fontId="48" fillId="43" borderId="94" xfId="0" applyFont="1" applyFill="1" applyBorder="1" applyAlignment="1">
      <alignment horizontal="center" wrapText="1"/>
    </xf>
    <xf numFmtId="0" fontId="49" fillId="0" borderId="84" xfId="0" applyFont="1" applyBorder="1" applyAlignment="1">
      <alignment wrapText="1"/>
    </xf>
    <xf numFmtId="4" fontId="49" fillId="0" borderId="82" xfId="0" applyNumberFormat="1" applyFont="1" applyBorder="1" applyAlignment="1">
      <alignment horizontal="right"/>
    </xf>
    <xf numFmtId="4" fontId="49" fillId="0" borderId="83" xfId="0" applyNumberFormat="1" applyFont="1" applyFill="1" applyBorder="1" applyAlignment="1">
      <alignment horizontal="right"/>
    </xf>
    <xf numFmtId="0" fontId="49" fillId="0" borderId="95" xfId="0" applyFont="1" applyBorder="1" applyAlignment="1">
      <alignment wrapText="1"/>
    </xf>
    <xf numFmtId="0" fontId="49" fillId="0" borderId="96" xfId="0" applyFont="1" applyBorder="1" applyAlignment="1">
      <alignment wrapText="1"/>
    </xf>
    <xf numFmtId="0" fontId="49" fillId="0" borderId="97" xfId="0" applyFont="1" applyFill="1" applyBorder="1" applyAlignment="1">
      <alignment wrapText="1"/>
    </xf>
    <xf numFmtId="0" fontId="49" fillId="0" borderId="98" xfId="0" applyFont="1" applyBorder="1" applyAlignment="1">
      <alignment wrapText="1"/>
    </xf>
    <xf numFmtId="4" fontId="49" fillId="0" borderId="99" xfId="0" applyNumberFormat="1" applyFont="1" applyBorder="1" applyAlignment="1">
      <alignment horizontal="right"/>
    </xf>
    <xf numFmtId="2" fontId="49" fillId="0" borderId="99" xfId="0" applyNumberFormat="1" applyFont="1" applyBorder="1" applyAlignment="1">
      <alignment horizontal="right"/>
    </xf>
    <xf numFmtId="2" fontId="49" fillId="0" borderId="100" xfId="0" applyNumberFormat="1" applyFont="1" applyFill="1" applyBorder="1" applyAlignment="1">
      <alignment horizontal="right"/>
    </xf>
    <xf numFmtId="0" fontId="48" fillId="43" borderId="25" xfId="0" applyFont="1" applyFill="1" applyBorder="1" applyAlignment="1">
      <alignment horizontal="center" wrapText="1"/>
    </xf>
    <xf numFmtId="0" fontId="48" fillId="43" borderId="11" xfId="0" applyFont="1" applyFill="1" applyBorder="1" applyAlignment="1">
      <alignment horizontal="center" wrapText="1"/>
    </xf>
    <xf numFmtId="0" fontId="48" fillId="43" borderId="22" xfId="0" applyFont="1" applyFill="1" applyBorder="1" applyAlignment="1">
      <alignment horizontal="center" wrapText="1"/>
    </xf>
    <xf numFmtId="0" fontId="48" fillId="43" borderId="26" xfId="0" applyFont="1" applyFill="1" applyBorder="1" applyAlignment="1">
      <alignment horizontal="center" wrapText="1"/>
    </xf>
    <xf numFmtId="0" fontId="48" fillId="43" borderId="27" xfId="0" applyFont="1" applyFill="1" applyBorder="1" applyAlignment="1">
      <alignment horizontal="center" wrapText="1"/>
    </xf>
    <xf numFmtId="0" fontId="48" fillId="43" borderId="28" xfId="0" applyFont="1" applyFill="1" applyBorder="1" applyAlignment="1">
      <alignment horizontal="center" wrapText="1"/>
    </xf>
    <xf numFmtId="0" fontId="48" fillId="0" borderId="21" xfId="0" applyFont="1" applyBorder="1" applyAlignment="1">
      <alignment wrapText="1"/>
    </xf>
    <xf numFmtId="4" fontId="48" fillId="0" borderId="25" xfId="0" applyNumberFormat="1" applyFont="1" applyBorder="1" applyAlignment="1">
      <alignment horizontal="right"/>
    </xf>
    <xf numFmtId="4" fontId="48" fillId="0" borderId="11" xfId="0" applyNumberFormat="1" applyFont="1" applyBorder="1" applyAlignment="1">
      <alignment horizontal="right"/>
    </xf>
    <xf numFmtId="4" fontId="34" fillId="0" borderId="11" xfId="0" applyNumberFormat="1" applyFont="1" applyBorder="1" applyAlignment="1">
      <alignment vertical="center"/>
    </xf>
    <xf numFmtId="4" fontId="34" fillId="0" borderId="22" xfId="0" applyNumberFormat="1" applyFont="1" applyBorder="1" applyAlignment="1">
      <alignment vertical="center"/>
    </xf>
    <xf numFmtId="4" fontId="34" fillId="0" borderId="29" xfId="0" applyNumberFormat="1" applyFont="1" applyBorder="1" applyAlignment="1">
      <alignment vertical="center"/>
    </xf>
    <xf numFmtId="4" fontId="48" fillId="0" borderId="22" xfId="0" applyNumberFormat="1" applyFont="1" applyBorder="1" applyAlignment="1">
      <alignment horizontal="right"/>
    </xf>
    <xf numFmtId="2" fontId="49" fillId="0" borderId="25" xfId="0" applyNumberFormat="1" applyFont="1" applyBorder="1" applyAlignment="1">
      <alignment wrapText="1"/>
    </xf>
    <xf numFmtId="2" fontId="49" fillId="0" borderId="11" xfId="0" applyNumberFormat="1" applyFont="1" applyBorder="1" applyAlignment="1">
      <alignment wrapText="1"/>
    </xf>
    <xf numFmtId="2" fontId="49" fillId="0" borderId="22" xfId="0" applyNumberFormat="1" applyFont="1" applyBorder="1" applyAlignment="1">
      <alignment wrapText="1"/>
    </xf>
    <xf numFmtId="4" fontId="49" fillId="0" borderId="30" xfId="0" applyNumberFormat="1" applyFont="1" applyBorder="1" applyAlignment="1">
      <alignment horizontal="right"/>
    </xf>
    <xf numFmtId="2" fontId="49" fillId="0" borderId="31" xfId="0" applyNumberFormat="1" applyFont="1" applyBorder="1" applyAlignment="1">
      <alignment horizontal="right"/>
    </xf>
    <xf numFmtId="4" fontId="34" fillId="0" borderId="31" xfId="0" applyNumberFormat="1" applyFont="1" applyBorder="1" applyAlignment="1">
      <alignment vertical="center"/>
    </xf>
    <xf numFmtId="4" fontId="34" fillId="0" borderId="24" xfId="0" applyNumberFormat="1" applyFont="1" applyBorder="1" applyAlignment="1">
      <alignment vertical="center"/>
    </xf>
    <xf numFmtId="4" fontId="34" fillId="0" borderId="30" xfId="0" applyNumberFormat="1" applyFont="1" applyBorder="1" applyAlignment="1">
      <alignment vertical="center"/>
    </xf>
    <xf numFmtId="2" fontId="49" fillId="0" borderId="24" xfId="0" applyNumberFormat="1" applyFont="1" applyBorder="1" applyAlignment="1">
      <alignment horizontal="right"/>
    </xf>
    <xf numFmtId="0" fontId="48" fillId="42" borderId="23" xfId="0" applyFont="1" applyFill="1" applyBorder="1" applyAlignment="1">
      <alignment wrapText="1"/>
    </xf>
    <xf numFmtId="4" fontId="48" fillId="42" borderId="32" xfId="0" applyNumberFormat="1" applyFont="1" applyFill="1" applyBorder="1" applyAlignment="1">
      <alignment horizontal="right"/>
    </xf>
    <xf numFmtId="4" fontId="48" fillId="42" borderId="33" xfId="0" applyNumberFormat="1" applyFont="1" applyFill="1" applyBorder="1" applyAlignment="1">
      <alignment horizontal="right"/>
    </xf>
    <xf numFmtId="4" fontId="48" fillId="42" borderId="34" xfId="0" applyNumberFormat="1" applyFont="1" applyFill="1" applyBorder="1" applyAlignment="1">
      <alignment horizontal="right"/>
    </xf>
    <xf numFmtId="4" fontId="48" fillId="42" borderId="13" xfId="0" applyNumberFormat="1" applyFont="1" applyFill="1" applyBorder="1" applyAlignment="1">
      <alignment horizontal="right"/>
    </xf>
    <xf numFmtId="4" fontId="48" fillId="42" borderId="35" xfId="0" applyNumberFormat="1" applyFont="1" applyFill="1" applyBorder="1" applyAlignment="1">
      <alignment horizontal="right"/>
    </xf>
    <xf numFmtId="0" fontId="49" fillId="43" borderId="36" xfId="0" applyFont="1" applyFill="1" applyBorder="1" applyAlignment="1">
      <alignment horizontal="center" wrapText="1"/>
    </xf>
    <xf numFmtId="0" fontId="49" fillId="0" borderId="30" xfId="0" applyFont="1" applyBorder="1" applyAlignment="1">
      <alignment wrapText="1"/>
    </xf>
    <xf numFmtId="4" fontId="49" fillId="0" borderId="31" xfId="0" applyNumberFormat="1" applyFont="1" applyBorder="1" applyAlignment="1">
      <alignment horizontal="right"/>
    </xf>
    <xf numFmtId="4" fontId="49" fillId="0" borderId="37" xfId="0" applyNumberFormat="1" applyFont="1" applyBorder="1" applyAlignment="1">
      <alignment horizontal="right"/>
    </xf>
    <xf numFmtId="4" fontId="49" fillId="0" borderId="83" xfId="0" applyNumberFormat="1" applyFont="1" applyBorder="1" applyAlignment="1">
      <alignment horizontal="right"/>
    </xf>
    <xf numFmtId="4" fontId="49" fillId="0" borderId="96" xfId="0" applyNumberFormat="1" applyFont="1" applyBorder="1" applyAlignment="1">
      <alignment horizontal="right"/>
    </xf>
    <xf numFmtId="4" fontId="49" fillId="0" borderId="97" xfId="0" applyNumberFormat="1" applyFont="1" applyBorder="1" applyAlignment="1">
      <alignment horizontal="right"/>
    </xf>
    <xf numFmtId="4" fontId="49" fillId="0" borderId="101" xfId="0" applyNumberFormat="1" applyFont="1" applyFill="1" applyBorder="1" applyAlignment="1">
      <alignment horizontal="right"/>
    </xf>
    <xf numFmtId="4" fontId="49" fillId="0" borderId="102" xfId="0" applyNumberFormat="1" applyFont="1" applyFill="1" applyBorder="1" applyAlignment="1">
      <alignment horizontal="right"/>
    </xf>
    <xf numFmtId="4" fontId="49" fillId="0" borderId="82" xfId="0" applyNumberFormat="1" applyFont="1" applyFill="1" applyBorder="1" applyAlignment="1">
      <alignment horizontal="right"/>
    </xf>
    <xf numFmtId="4" fontId="41" fillId="41" borderId="15" xfId="0" applyNumberFormat="1" applyFont="1" applyFill="1" applyBorder="1" applyAlignment="1">
      <alignment horizontal="center" vertical="center" wrapText="1"/>
    </xf>
    <xf numFmtId="4" fontId="41" fillId="41" borderId="38" xfId="0" applyNumberFormat="1" applyFont="1" applyFill="1" applyBorder="1" applyAlignment="1">
      <alignment horizontal="center" vertical="center" wrapText="1"/>
    </xf>
    <xf numFmtId="4" fontId="33" fillId="42" borderId="38" xfId="0" applyNumberFormat="1" applyFont="1" applyFill="1" applyBorder="1" applyAlignment="1">
      <alignment horizontal="center" vertical="center" wrapText="1"/>
    </xf>
    <xf numFmtId="4" fontId="41" fillId="0" borderId="19" xfId="0" applyNumberFormat="1" applyFont="1" applyFill="1" applyBorder="1" applyAlignment="1">
      <alignment vertical="center"/>
    </xf>
    <xf numFmtId="4" fontId="41" fillId="0" borderId="39" xfId="0" applyNumberFormat="1" applyFont="1" applyBorder="1" applyAlignment="1">
      <alignment vertical="center"/>
    </xf>
    <xf numFmtId="4" fontId="41" fillId="0" borderId="19" xfId="0" applyNumberFormat="1" applyFont="1" applyBorder="1" applyAlignment="1">
      <alignment vertical="center"/>
    </xf>
    <xf numFmtId="4" fontId="41" fillId="0" borderId="20" xfId="0" applyNumberFormat="1" applyFont="1" applyBorder="1" applyAlignment="1">
      <alignment vertical="center"/>
    </xf>
    <xf numFmtId="4" fontId="41" fillId="0" borderId="29" xfId="0" applyNumberFormat="1" applyFont="1" applyBorder="1" applyAlignment="1">
      <alignment vertical="center"/>
    </xf>
    <xf numFmtId="4" fontId="41" fillId="0" borderId="40" xfId="0" applyNumberFormat="1" applyFont="1" applyBorder="1" applyAlignment="1">
      <alignment vertical="center"/>
    </xf>
    <xf numFmtId="4" fontId="41" fillId="0" borderId="21" xfId="0" applyNumberFormat="1" applyFont="1" applyFill="1" applyBorder="1" applyAlignment="1">
      <alignment vertical="center"/>
    </xf>
    <xf numFmtId="4" fontId="41" fillId="0" borderId="41" xfId="0" applyNumberFormat="1" applyFont="1" applyBorder="1" applyAlignment="1">
      <alignment vertical="center"/>
    </xf>
    <xf numFmtId="4" fontId="41" fillId="0" borderId="21" xfId="0" applyNumberFormat="1" applyFont="1" applyBorder="1" applyAlignment="1">
      <alignment vertical="center"/>
    </xf>
    <xf numFmtId="4" fontId="41" fillId="0" borderId="22" xfId="0" applyNumberFormat="1" applyFont="1" applyBorder="1" applyAlignment="1">
      <alignment vertical="center"/>
    </xf>
    <xf numFmtId="4" fontId="34" fillId="0" borderId="40" xfId="0" applyNumberFormat="1" applyFont="1" applyBorder="1" applyAlignment="1">
      <alignment vertical="center"/>
    </xf>
    <xf numFmtId="3" fontId="34" fillId="0" borderId="21" xfId="0" applyNumberFormat="1" applyFont="1" applyFill="1" applyBorder="1" applyAlignment="1">
      <alignment vertical="center"/>
    </xf>
    <xf numFmtId="4" fontId="34" fillId="0" borderId="41" xfId="0" applyNumberFormat="1" applyFont="1" applyBorder="1" applyAlignment="1">
      <alignment vertical="center"/>
    </xf>
    <xf numFmtId="4" fontId="34" fillId="0" borderId="21" xfId="0" applyNumberFormat="1" applyFont="1" applyBorder="1" applyAlignment="1">
      <alignment vertical="center"/>
    </xf>
    <xf numFmtId="4" fontId="34" fillId="0" borderId="42" xfId="0" applyNumberFormat="1" applyFont="1" applyBorder="1" applyAlignment="1">
      <alignment vertical="center"/>
    </xf>
    <xf numFmtId="4" fontId="34" fillId="0" borderId="43" xfId="0" applyNumberFormat="1" applyFont="1" applyBorder="1" applyAlignment="1">
      <alignment vertical="center"/>
    </xf>
    <xf numFmtId="3" fontId="34" fillId="0" borderId="44" xfId="0" applyNumberFormat="1" applyFont="1" applyFill="1" applyBorder="1" applyAlignment="1">
      <alignment vertical="center"/>
    </xf>
    <xf numFmtId="4" fontId="34" fillId="0" borderId="45" xfId="0" applyNumberFormat="1" applyFont="1" applyBorder="1" applyAlignment="1">
      <alignment vertical="center"/>
    </xf>
    <xf numFmtId="4" fontId="34" fillId="0" borderId="44" xfId="0" applyNumberFormat="1" applyFont="1" applyBorder="1" applyAlignment="1">
      <alignment vertical="center"/>
    </xf>
    <xf numFmtId="4" fontId="34" fillId="0" borderId="46" xfId="0" applyNumberFormat="1" applyFont="1" applyBorder="1" applyAlignment="1">
      <alignment vertical="center"/>
    </xf>
    <xf numFmtId="4" fontId="41" fillId="41" borderId="47" xfId="0" applyNumberFormat="1" applyFont="1" applyFill="1" applyBorder="1" applyAlignment="1">
      <alignment vertical="center"/>
    </xf>
    <xf numFmtId="4" fontId="41" fillId="41" borderId="48" xfId="0" applyNumberFormat="1" applyFont="1" applyFill="1" applyBorder="1" applyAlignment="1">
      <alignment vertical="center"/>
    </xf>
    <xf numFmtId="4" fontId="41" fillId="41" borderId="15" xfId="0" applyNumberFormat="1" applyFont="1" applyFill="1" applyBorder="1" applyAlignment="1">
      <alignment vertical="center"/>
    </xf>
    <xf numFmtId="4" fontId="41" fillId="0" borderId="49" xfId="0" applyNumberFormat="1" applyFont="1" applyFill="1" applyBorder="1" applyAlignment="1">
      <alignment vertical="center"/>
    </xf>
    <xf numFmtId="4" fontId="41" fillId="0" borderId="50" xfId="0" applyNumberFormat="1" applyFont="1" applyBorder="1" applyAlignment="1">
      <alignment vertical="center"/>
    </xf>
    <xf numFmtId="4" fontId="41" fillId="0" borderId="49" xfId="0" applyNumberFormat="1" applyFont="1" applyBorder="1" applyAlignment="1">
      <alignment vertical="center"/>
    </xf>
    <xf numFmtId="4" fontId="41" fillId="0" borderId="28" xfId="0" applyNumberFormat="1" applyFont="1" applyBorder="1" applyAlignment="1">
      <alignment vertical="center"/>
    </xf>
    <xf numFmtId="4" fontId="41" fillId="0" borderId="26" xfId="0" applyNumberFormat="1" applyFont="1" applyBorder="1" applyAlignment="1">
      <alignment vertical="center"/>
    </xf>
    <xf numFmtId="4" fontId="41" fillId="0" borderId="51" xfId="0" applyNumberFormat="1" applyFont="1" applyBorder="1" applyAlignment="1">
      <alignment vertical="center"/>
    </xf>
    <xf numFmtId="4" fontId="41" fillId="41" borderId="38" xfId="0" applyNumberFormat="1" applyFont="1" applyFill="1" applyBorder="1" applyAlignment="1">
      <alignment vertical="center"/>
    </xf>
    <xf numFmtId="4" fontId="41" fillId="41" borderId="16" xfId="0" applyNumberFormat="1" applyFont="1" applyFill="1" applyBorder="1" applyAlignment="1">
      <alignment vertical="center"/>
    </xf>
    <xf numFmtId="4" fontId="34" fillId="0" borderId="0" xfId="0" applyNumberFormat="1" applyFont="1" applyFill="1" applyBorder="1" applyAlignment="1" applyProtection="1">
      <alignment vertical="center"/>
      <protection locked="0"/>
    </xf>
    <xf numFmtId="4" fontId="33" fillId="41" borderId="52" xfId="0" applyNumberFormat="1" applyFont="1" applyFill="1" applyBorder="1" applyAlignment="1" applyProtection="1">
      <alignment horizontal="center" vertical="center" wrapText="1"/>
      <protection locked="0"/>
    </xf>
    <xf numFmtId="4" fontId="34" fillId="41" borderId="53" xfId="0" applyNumberFormat="1" applyFont="1" applyFill="1" applyBorder="1" applyAlignment="1" applyProtection="1">
      <alignment horizontal="center" vertical="center" wrapText="1"/>
      <protection locked="0"/>
    </xf>
    <xf numFmtId="4" fontId="34" fillId="41" borderId="52" xfId="0" applyNumberFormat="1" applyFont="1" applyFill="1" applyBorder="1" applyAlignment="1" applyProtection="1">
      <alignment horizontal="center" vertical="center" wrapText="1"/>
      <protection locked="0"/>
    </xf>
    <xf numFmtId="49" fontId="34" fillId="0" borderId="19" xfId="0" applyNumberFormat="1" applyFont="1" applyFill="1" applyBorder="1" applyAlignment="1" applyProtection="1">
      <alignment vertical="center"/>
      <protection locked="0"/>
    </xf>
    <xf numFmtId="4" fontId="41" fillId="0" borderId="54" xfId="0" applyNumberFormat="1" applyFont="1" applyFill="1" applyBorder="1" applyAlignment="1" applyProtection="1">
      <alignment vertical="center"/>
      <protection locked="0"/>
    </xf>
    <xf numFmtId="4" fontId="34" fillId="0" borderId="19" xfId="0" applyNumberFormat="1" applyFont="1" applyFill="1" applyBorder="1" applyAlignment="1" applyProtection="1">
      <alignment vertical="center"/>
      <protection locked="0"/>
    </xf>
    <xf numFmtId="4" fontId="41" fillId="0" borderId="19" xfId="0" applyNumberFormat="1" applyFont="1" applyFill="1" applyBorder="1" applyAlignment="1" applyProtection="1">
      <alignment vertical="center"/>
      <protection locked="0"/>
    </xf>
    <xf numFmtId="49" fontId="41" fillId="0" borderId="49" xfId="0" applyNumberFormat="1" applyFont="1" applyFill="1" applyBorder="1" applyAlignment="1" applyProtection="1">
      <alignment vertical="center"/>
      <protection locked="0"/>
    </xf>
    <xf numFmtId="4" fontId="41" fillId="0" borderId="55" xfId="0" applyNumberFormat="1" applyFont="1" applyFill="1" applyBorder="1" applyAlignment="1" applyProtection="1">
      <alignment vertical="center"/>
      <protection locked="0"/>
    </xf>
    <xf numFmtId="4" fontId="41" fillId="0" borderId="49" xfId="0" applyNumberFormat="1" applyFont="1" applyFill="1" applyBorder="1" applyAlignment="1" applyProtection="1">
      <alignment vertical="center"/>
      <protection locked="0"/>
    </xf>
    <xf numFmtId="4" fontId="34" fillId="0" borderId="17" xfId="0" applyNumberFormat="1" applyFont="1" applyFill="1" applyBorder="1" applyAlignment="1" applyProtection="1">
      <alignment vertical="center"/>
      <protection locked="0"/>
    </xf>
    <xf numFmtId="49" fontId="34" fillId="0" borderId="49" xfId="0" applyNumberFormat="1" applyFont="1" applyFill="1" applyBorder="1" applyAlignment="1" applyProtection="1">
      <alignment vertical="center"/>
      <protection locked="0"/>
    </xf>
    <xf numFmtId="4" fontId="41" fillId="0" borderId="56" xfId="0" applyNumberFormat="1" applyFont="1" applyFill="1" applyBorder="1" applyAlignment="1" applyProtection="1">
      <alignment vertical="center"/>
    </xf>
    <xf numFmtId="4" fontId="34" fillId="0" borderId="21" xfId="0" applyNumberFormat="1" applyFont="1" applyFill="1" applyBorder="1" applyAlignment="1" applyProtection="1">
      <alignment vertical="center"/>
      <protection locked="0"/>
    </xf>
    <xf numFmtId="4" fontId="41" fillId="0" borderId="21" xfId="0" applyNumberFormat="1" applyFont="1" applyFill="1" applyBorder="1" applyAlignment="1" applyProtection="1">
      <alignment vertical="center"/>
      <protection locked="0"/>
    </xf>
    <xf numFmtId="4" fontId="34" fillId="0" borderId="56" xfId="0" applyNumberFormat="1" applyFont="1" applyFill="1" applyBorder="1" applyAlignment="1" applyProtection="1">
      <alignment vertical="center"/>
    </xf>
    <xf numFmtId="49" fontId="34" fillId="0" borderId="21" xfId="0" applyNumberFormat="1" applyFont="1" applyFill="1" applyBorder="1" applyAlignment="1" applyProtection="1">
      <alignment vertical="center"/>
      <protection locked="0"/>
    </xf>
    <xf numFmtId="4" fontId="41" fillId="42" borderId="57" xfId="0" applyNumberFormat="1" applyFont="1" applyFill="1" applyBorder="1" applyAlignment="1" applyProtection="1">
      <alignment vertical="center"/>
      <protection locked="0"/>
    </xf>
    <xf numFmtId="4" fontId="41" fillId="42" borderId="15" xfId="0" applyNumberFormat="1" applyFont="1" applyFill="1" applyBorder="1" applyAlignment="1" applyProtection="1">
      <alignment vertical="center"/>
      <protection locked="0"/>
    </xf>
    <xf numFmtId="0" fontId="34" fillId="0" borderId="0" xfId="0" applyNumberFormat="1" applyFont="1" applyAlignment="1" applyProtection="1">
      <alignment horizontal="center" vertical="center"/>
      <protection locked="0"/>
    </xf>
    <xf numFmtId="4" fontId="34" fillId="0" borderId="0" xfId="0" applyNumberFormat="1" applyFont="1" applyFill="1" applyAlignment="1" applyProtection="1">
      <alignment vertical="center"/>
      <protection locked="0"/>
    </xf>
    <xf numFmtId="4" fontId="34" fillId="0" borderId="0" xfId="0" applyNumberFormat="1" applyFont="1" applyAlignment="1" applyProtection="1">
      <alignment vertical="center"/>
      <protection locked="0"/>
    </xf>
    <xf numFmtId="4" fontId="33" fillId="42" borderId="16" xfId="0" applyNumberFormat="1" applyFont="1" applyFill="1" applyBorder="1" applyAlignment="1" applyProtection="1">
      <alignment horizontal="center" vertical="center" wrapText="1"/>
      <protection locked="0"/>
    </xf>
    <xf numFmtId="4" fontId="41" fillId="41" borderId="38" xfId="0" applyNumberFormat="1" applyFont="1" applyFill="1" applyBorder="1" applyAlignment="1" applyProtection="1">
      <alignment horizontal="center" vertical="center" wrapText="1"/>
      <protection locked="0"/>
    </xf>
    <xf numFmtId="4" fontId="41" fillId="42" borderId="15" xfId="0" applyNumberFormat="1" applyFont="1" applyFill="1" applyBorder="1" applyAlignment="1" applyProtection="1">
      <alignment horizontal="center" vertical="center" wrapText="1"/>
      <protection locked="0"/>
    </xf>
    <xf numFmtId="4" fontId="34" fillId="0" borderId="58" xfId="0" applyNumberFormat="1" applyFont="1" applyBorder="1" applyAlignment="1" applyProtection="1">
      <alignment horizontal="right" vertical="center" wrapText="1"/>
      <protection locked="0"/>
    </xf>
    <xf numFmtId="4" fontId="41" fillId="0" borderId="59" xfId="0" applyNumberFormat="1" applyFont="1" applyFill="1" applyBorder="1" applyAlignment="1" applyProtection="1">
      <alignment horizontal="right" vertical="center" wrapText="1"/>
    </xf>
    <xf numFmtId="4" fontId="34" fillId="0" borderId="11" xfId="0" applyNumberFormat="1" applyFont="1" applyBorder="1" applyAlignment="1" applyProtection="1">
      <alignment horizontal="right" vertical="center" wrapText="1"/>
      <protection locked="0"/>
    </xf>
    <xf numFmtId="4" fontId="41" fillId="0" borderId="60" xfId="0" applyNumberFormat="1" applyFont="1" applyFill="1" applyBorder="1" applyAlignment="1" applyProtection="1">
      <alignment horizontal="right" vertical="center" wrapText="1"/>
    </xf>
    <xf numFmtId="4" fontId="34" fillId="0" borderId="31" xfId="0" applyNumberFormat="1" applyFont="1" applyBorder="1" applyAlignment="1" applyProtection="1">
      <alignment horizontal="right" vertical="center" wrapText="1"/>
      <protection locked="0"/>
    </xf>
    <xf numFmtId="4" fontId="41" fillId="0" borderId="61" xfId="0" applyNumberFormat="1" applyFont="1" applyFill="1" applyBorder="1" applyAlignment="1" applyProtection="1">
      <alignment horizontal="right" vertical="center" wrapText="1"/>
    </xf>
    <xf numFmtId="4" fontId="34" fillId="42" borderId="58" xfId="0" applyNumberFormat="1" applyFont="1" applyFill="1" applyBorder="1" applyAlignment="1" applyProtection="1">
      <alignment horizontal="right" vertical="center" wrapText="1"/>
      <protection locked="0"/>
    </xf>
    <xf numFmtId="4" fontId="41" fillId="42" borderId="62" xfId="0" applyNumberFormat="1" applyFont="1" applyFill="1" applyBorder="1" applyAlignment="1" applyProtection="1">
      <alignment horizontal="right" vertical="center" wrapText="1"/>
    </xf>
    <xf numFmtId="4" fontId="34" fillId="0" borderId="60" xfId="0" applyNumberFormat="1" applyFont="1" applyFill="1" applyBorder="1" applyAlignment="1" applyProtection="1">
      <alignment horizontal="right" vertical="center" wrapText="1"/>
    </xf>
    <xf numFmtId="4" fontId="42" fillId="0" borderId="56" xfId="0" applyNumberFormat="1" applyFont="1" applyFill="1" applyBorder="1" applyAlignment="1">
      <alignment horizontal="left" vertical="center" wrapText="1"/>
    </xf>
    <xf numFmtId="4" fontId="34" fillId="0" borderId="37" xfId="0" applyNumberFormat="1" applyFont="1" applyFill="1" applyBorder="1" applyAlignment="1" applyProtection="1">
      <alignment horizontal="right" vertical="center" wrapText="1"/>
    </xf>
    <xf numFmtId="4" fontId="41" fillId="41" borderId="34" xfId="0" applyNumberFormat="1" applyFont="1" applyFill="1" applyBorder="1" applyAlignment="1" applyProtection="1">
      <alignment horizontal="right" vertical="center" wrapText="1"/>
    </xf>
    <xf numFmtId="4" fontId="41" fillId="41" borderId="33" xfId="0" applyNumberFormat="1" applyFont="1" applyFill="1" applyBorder="1" applyAlignment="1" applyProtection="1">
      <alignment horizontal="right" vertical="center" wrapText="1"/>
    </xf>
    <xf numFmtId="4" fontId="33" fillId="42" borderId="38" xfId="0" applyNumberFormat="1" applyFont="1" applyFill="1" applyBorder="1" applyAlignment="1" applyProtection="1">
      <alignment horizontal="center" vertical="center" wrapText="1"/>
      <protection locked="0"/>
    </xf>
    <xf numFmtId="4" fontId="33" fillId="41" borderId="15" xfId="0" applyNumberFormat="1" applyFont="1" applyFill="1" applyBorder="1" applyAlignment="1" applyProtection="1">
      <alignment horizontal="center" vertical="center" wrapText="1"/>
      <protection locked="0"/>
    </xf>
    <xf numFmtId="4" fontId="33" fillId="41" borderId="15" xfId="0" applyNumberFormat="1" applyFont="1" applyFill="1" applyBorder="1" applyAlignment="1" applyProtection="1">
      <alignment horizontal="right" vertical="center" wrapText="1"/>
    </xf>
    <xf numFmtId="4" fontId="34" fillId="0" borderId="50" xfId="0" applyNumberFormat="1" applyFont="1" applyBorder="1" applyAlignment="1" applyProtection="1">
      <alignment horizontal="right" vertical="center" wrapText="1"/>
      <protection locked="0"/>
    </xf>
    <xf numFmtId="4" fontId="34" fillId="0" borderId="49" xfId="0" applyNumberFormat="1" applyFont="1" applyBorder="1" applyAlignment="1" applyProtection="1">
      <alignment horizontal="right" vertical="center" wrapText="1"/>
      <protection locked="0"/>
    </xf>
    <xf numFmtId="4" fontId="34" fillId="0" borderId="41" xfId="0" applyNumberFormat="1" applyFont="1" applyBorder="1" applyAlignment="1" applyProtection="1">
      <alignment horizontal="right" vertical="center" wrapText="1"/>
      <protection locked="0"/>
    </xf>
    <xf numFmtId="4" fontId="34" fillId="0" borderId="21" xfId="0" applyNumberFormat="1" applyFont="1" applyBorder="1" applyAlignment="1" applyProtection="1">
      <alignment horizontal="right" vertical="center" wrapText="1"/>
      <protection locked="0"/>
    </xf>
    <xf numFmtId="4" fontId="33" fillId="41" borderId="38" xfId="0" applyNumberFormat="1" applyFont="1" applyFill="1" applyBorder="1" applyAlignment="1" applyProtection="1">
      <alignment horizontal="right" vertical="center" wrapText="1"/>
    </xf>
    <xf numFmtId="4" fontId="41" fillId="41" borderId="38" xfId="0" applyNumberFormat="1" applyFont="1" applyFill="1" applyBorder="1" applyAlignment="1" applyProtection="1">
      <alignment horizontal="right" vertical="center" wrapText="1"/>
    </xf>
    <xf numFmtId="4" fontId="41" fillId="42" borderId="15" xfId="0" applyNumberFormat="1" applyFont="1" applyFill="1" applyBorder="1" applyAlignment="1" applyProtection="1">
      <alignment horizontal="right" vertical="center" wrapText="1"/>
    </xf>
    <xf numFmtId="4" fontId="41" fillId="41" borderId="16" xfId="0" applyNumberFormat="1" applyFont="1" applyFill="1" applyBorder="1" applyAlignment="1" applyProtection="1">
      <alignment horizontal="right" vertical="center" wrapText="1"/>
    </xf>
    <xf numFmtId="4" fontId="34" fillId="0" borderId="0" xfId="0" applyNumberFormat="1" applyFont="1" applyAlignment="1">
      <alignment vertical="center" wrapText="1"/>
    </xf>
    <xf numFmtId="4" fontId="33" fillId="41" borderId="15" xfId="0" applyNumberFormat="1" applyFont="1" applyFill="1" applyBorder="1" applyAlignment="1">
      <alignment horizontal="center" vertical="center" wrapText="1"/>
    </xf>
    <xf numFmtId="4" fontId="34" fillId="0" borderId="39" xfId="0" applyNumberFormat="1" applyFont="1" applyFill="1" applyBorder="1" applyAlignment="1">
      <alignment horizontal="right" vertical="center" wrapText="1"/>
    </xf>
    <xf numFmtId="4" fontId="34" fillId="0" borderId="19" xfId="0" applyNumberFormat="1" applyFont="1" applyFill="1" applyBorder="1" applyAlignment="1">
      <alignment horizontal="right" vertical="center" wrapText="1"/>
    </xf>
    <xf numFmtId="4" fontId="34" fillId="0" borderId="24" xfId="0" applyNumberFormat="1" applyFont="1" applyFill="1" applyBorder="1" applyAlignment="1">
      <alignment horizontal="right" vertical="center" wrapText="1"/>
    </xf>
    <xf numFmtId="4" fontId="34" fillId="0" borderId="49" xfId="0" applyNumberFormat="1" applyFont="1" applyFill="1" applyBorder="1" applyAlignment="1">
      <alignment horizontal="right" vertical="center" wrapText="1"/>
    </xf>
    <xf numFmtId="4" fontId="41" fillId="41" borderId="14" xfId="0" applyNumberFormat="1" applyFont="1" applyFill="1" applyBorder="1" applyAlignment="1">
      <alignment horizontal="right" vertical="center" wrapText="1"/>
    </xf>
    <xf numFmtId="4" fontId="41" fillId="41" borderId="15" xfId="0" applyNumberFormat="1" applyFont="1" applyFill="1" applyBorder="1" applyAlignment="1">
      <alignment horizontal="right" vertical="center" wrapText="1"/>
    </xf>
    <xf numFmtId="4" fontId="41" fillId="41" borderId="63" xfId="0" applyNumberFormat="1" applyFont="1" applyFill="1" applyBorder="1" applyAlignment="1">
      <alignment horizontal="center" vertical="center"/>
    </xf>
    <xf numFmtId="4" fontId="33" fillId="42" borderId="15" xfId="0" applyNumberFormat="1" applyFont="1" applyFill="1" applyBorder="1" applyAlignment="1">
      <alignment horizontal="center" vertical="center" wrapText="1"/>
    </xf>
    <xf numFmtId="4" fontId="41" fillId="42" borderId="15" xfId="0" applyNumberFormat="1" applyFont="1" applyFill="1" applyBorder="1" applyAlignment="1">
      <alignment horizontal="center" vertical="center" wrapText="1"/>
    </xf>
    <xf numFmtId="4" fontId="41" fillId="42" borderId="38" xfId="0" applyNumberFormat="1" applyFont="1" applyFill="1" applyBorder="1" applyAlignment="1">
      <alignment horizontal="center" vertical="center" wrapText="1"/>
    </xf>
    <xf numFmtId="4" fontId="33" fillId="42" borderId="63" xfId="0" applyNumberFormat="1" applyFont="1" applyFill="1" applyBorder="1" applyAlignment="1">
      <alignment horizontal="left" vertical="center" wrapText="1"/>
    </xf>
    <xf numFmtId="4" fontId="34" fillId="0" borderId="21" xfId="0" applyNumberFormat="1" applyFont="1" applyFill="1" applyBorder="1" applyAlignment="1">
      <alignment horizontal="left" vertical="center" wrapText="1"/>
    </xf>
    <xf numFmtId="4" fontId="34" fillId="0" borderId="49" xfId="0" applyNumberFormat="1" applyFont="1" applyFill="1" applyBorder="1" applyAlignment="1">
      <alignment vertical="center"/>
    </xf>
    <xf numFmtId="4" fontId="34" fillId="0" borderId="50" xfId="0" applyNumberFormat="1" applyFont="1" applyFill="1" applyBorder="1" applyAlignment="1">
      <alignment vertical="center"/>
    </xf>
    <xf numFmtId="4" fontId="34" fillId="0" borderId="21" xfId="0" applyNumberFormat="1" applyFont="1" applyFill="1" applyBorder="1" applyAlignment="1">
      <alignment vertical="center"/>
    </xf>
    <xf numFmtId="4" fontId="34" fillId="0" borderId="41" xfId="0" applyNumberFormat="1" applyFont="1" applyFill="1" applyBorder="1" applyAlignment="1">
      <alignment vertical="center"/>
    </xf>
    <xf numFmtId="4" fontId="42" fillId="0" borderId="64" xfId="0" applyNumberFormat="1" applyFont="1" applyFill="1" applyBorder="1" applyAlignment="1">
      <alignment horizontal="left" vertical="center" wrapText="1"/>
    </xf>
    <xf numFmtId="4" fontId="34" fillId="0" borderId="17" xfId="0" applyNumberFormat="1" applyFont="1" applyFill="1" applyBorder="1" applyAlignment="1">
      <alignment vertical="center"/>
    </xf>
    <xf numFmtId="4" fontId="34" fillId="0" borderId="0" xfId="0" applyNumberFormat="1" applyFont="1" applyFill="1" applyBorder="1" applyAlignment="1">
      <alignment vertical="center"/>
    </xf>
    <xf numFmtId="4" fontId="41" fillId="41" borderId="57" xfId="0" applyNumberFormat="1" applyFont="1" applyFill="1" applyBorder="1" applyAlignment="1">
      <alignment horizontal="left" vertical="center"/>
    </xf>
    <xf numFmtId="4" fontId="41" fillId="41" borderId="57" xfId="0" applyNumberFormat="1" applyFont="1" applyFill="1" applyBorder="1" applyAlignment="1">
      <alignment vertical="center"/>
    </xf>
    <xf numFmtId="4" fontId="34" fillId="0" borderId="0" xfId="0" applyNumberFormat="1" applyFont="1" applyBorder="1" applyAlignment="1">
      <alignment vertical="center"/>
    </xf>
    <xf numFmtId="4" fontId="34" fillId="0" borderId="39" xfId="0" applyNumberFormat="1" applyFont="1" applyBorder="1" applyAlignment="1" applyProtection="1">
      <alignment horizontal="right" vertical="center"/>
      <protection locked="0"/>
    </xf>
    <xf numFmtId="4" fontId="34" fillId="0" borderId="19" xfId="0" applyNumberFormat="1" applyFont="1" applyBorder="1" applyAlignment="1" applyProtection="1">
      <alignment horizontal="right" vertical="center" wrapText="1"/>
      <protection locked="0"/>
    </xf>
    <xf numFmtId="4" fontId="34" fillId="0" borderId="41" xfId="0" applyNumberFormat="1" applyFont="1" applyBorder="1" applyAlignment="1" applyProtection="1">
      <alignment horizontal="right" vertical="center"/>
      <protection locked="0"/>
    </xf>
    <xf numFmtId="4" fontId="34" fillId="0" borderId="45" xfId="0" applyNumberFormat="1" applyFont="1" applyBorder="1" applyAlignment="1" applyProtection="1">
      <alignment horizontal="right" vertical="center"/>
      <protection locked="0"/>
    </xf>
    <xf numFmtId="4" fontId="34" fillId="0" borderId="44" xfId="0" applyNumberFormat="1" applyFont="1" applyBorder="1" applyAlignment="1" applyProtection="1">
      <alignment horizontal="right" vertical="center" wrapText="1"/>
      <protection locked="0"/>
    </xf>
    <xf numFmtId="4" fontId="34" fillId="0" borderId="65" xfId="0" applyNumberFormat="1" applyFont="1" applyBorder="1" applyAlignment="1" applyProtection="1">
      <alignment horizontal="right" vertical="center"/>
      <protection locked="0"/>
    </xf>
    <xf numFmtId="4" fontId="34" fillId="0" borderId="56" xfId="0" applyNumberFormat="1" applyFont="1" applyBorder="1" applyAlignment="1" applyProtection="1">
      <alignment horizontal="right" vertical="center"/>
      <protection locked="0"/>
    </xf>
    <xf numFmtId="4" fontId="34" fillId="0" borderId="0" xfId="0" applyNumberFormat="1" applyFont="1" applyBorder="1" applyAlignment="1" applyProtection="1">
      <alignment horizontal="right" vertical="center"/>
      <protection locked="0"/>
    </xf>
    <xf numFmtId="4" fontId="34" fillId="0" borderId="17" xfId="0" applyNumberFormat="1" applyFont="1" applyBorder="1" applyAlignment="1" applyProtection="1">
      <alignment horizontal="right" vertical="center" wrapText="1"/>
      <protection locked="0"/>
    </xf>
    <xf numFmtId="4" fontId="41" fillId="42" borderId="16" xfId="0" applyNumberFormat="1" applyFont="1" applyFill="1" applyBorder="1" applyAlignment="1" applyProtection="1">
      <alignment horizontal="right" vertical="center"/>
    </xf>
    <xf numFmtId="4" fontId="41" fillId="41" borderId="15" xfId="0" applyNumberFormat="1" applyFont="1" applyFill="1" applyBorder="1" applyAlignment="1" applyProtection="1">
      <alignment horizontal="right" vertical="center"/>
    </xf>
    <xf numFmtId="4" fontId="33" fillId="0" borderId="57" xfId="0" applyNumberFormat="1" applyFont="1" applyFill="1" applyBorder="1" applyAlignment="1" applyProtection="1">
      <alignment vertical="center" wrapText="1"/>
      <protection locked="0"/>
    </xf>
    <xf numFmtId="4" fontId="41" fillId="0" borderId="66" xfId="0" applyNumberFormat="1" applyFont="1" applyBorder="1" applyAlignment="1" applyProtection="1">
      <alignment horizontal="right" vertical="center" wrapText="1"/>
      <protection locked="0"/>
    </xf>
    <xf numFmtId="4" fontId="41" fillId="0" borderId="52" xfId="0" applyNumberFormat="1" applyFont="1" applyFill="1" applyBorder="1" applyAlignment="1" applyProtection="1">
      <alignment horizontal="right" vertical="center" wrapText="1"/>
    </xf>
    <xf numFmtId="4" fontId="41" fillId="0" borderId="15" xfId="0" applyNumberFormat="1" applyFont="1" applyFill="1" applyBorder="1" applyAlignment="1" applyProtection="1">
      <alignment horizontal="right" vertical="center" wrapText="1"/>
      <protection locked="0"/>
    </xf>
    <xf numFmtId="4" fontId="41" fillId="0" borderId="15" xfId="0" applyNumberFormat="1" applyFont="1" applyFill="1" applyBorder="1" applyAlignment="1" applyProtection="1">
      <alignment horizontal="right" vertical="center" wrapText="1"/>
    </xf>
    <xf numFmtId="4" fontId="33" fillId="42" borderId="53" xfId="0" applyNumberFormat="1" applyFont="1" applyFill="1" applyBorder="1" applyAlignment="1" applyProtection="1">
      <alignment horizontal="center" vertical="center" wrapText="1"/>
      <protection locked="0"/>
    </xf>
    <xf numFmtId="4" fontId="41" fillId="42" borderId="15" xfId="0" applyNumberFormat="1" applyFont="1" applyFill="1" applyBorder="1" applyAlignment="1" applyProtection="1">
      <alignment horizontal="right" vertical="center"/>
    </xf>
    <xf numFmtId="4" fontId="41" fillId="0" borderId="50" xfId="0" applyNumberFormat="1" applyFont="1" applyFill="1" applyBorder="1" applyAlignment="1" applyProtection="1">
      <alignment horizontal="right" vertical="center"/>
      <protection locked="0"/>
    </xf>
    <xf numFmtId="4" fontId="41" fillId="0" borderId="49" xfId="0" applyNumberFormat="1" applyFont="1" applyFill="1" applyBorder="1" applyAlignment="1" applyProtection="1">
      <alignment horizontal="right" vertical="center"/>
      <protection locked="0"/>
    </xf>
    <xf numFmtId="4" fontId="34" fillId="0" borderId="50" xfId="0" applyNumberFormat="1" applyFont="1" applyFill="1" applyBorder="1" applyAlignment="1" applyProtection="1">
      <alignment horizontal="right" vertical="center"/>
      <protection locked="0"/>
    </xf>
    <xf numFmtId="4" fontId="34" fillId="0" borderId="49" xfId="0" applyNumberFormat="1" applyFont="1" applyFill="1" applyBorder="1" applyAlignment="1" applyProtection="1">
      <alignment horizontal="right" vertical="center"/>
      <protection locked="0"/>
    </xf>
    <xf numFmtId="4" fontId="34" fillId="0" borderId="41" xfId="0" applyNumberFormat="1" applyFont="1" applyFill="1" applyBorder="1" applyAlignment="1" applyProtection="1">
      <alignment horizontal="right" vertical="center"/>
      <protection locked="0"/>
    </xf>
    <xf numFmtId="4" fontId="34" fillId="0" borderId="21" xfId="0" applyNumberFormat="1" applyFont="1" applyFill="1" applyBorder="1" applyAlignment="1" applyProtection="1">
      <alignment horizontal="right" vertical="center"/>
      <protection locked="0"/>
    </xf>
    <xf numFmtId="4" fontId="34" fillId="0" borderId="21" xfId="0" applyNumberFormat="1" applyFont="1" applyBorder="1" applyAlignment="1" applyProtection="1">
      <alignment horizontal="right" vertical="center"/>
      <protection locked="0"/>
    </xf>
    <xf numFmtId="4" fontId="34" fillId="0" borderId="44" xfId="0" applyNumberFormat="1" applyFont="1" applyBorder="1" applyAlignment="1" applyProtection="1">
      <alignment horizontal="right" vertical="center"/>
      <protection locked="0"/>
    </xf>
    <xf numFmtId="4" fontId="34" fillId="0" borderId="67" xfId="0" applyNumberFormat="1" applyFont="1" applyBorder="1" applyAlignment="1" applyProtection="1">
      <alignment horizontal="right" vertical="center"/>
      <protection locked="0"/>
    </xf>
    <xf numFmtId="4" fontId="34" fillId="0" borderId="23" xfId="0" applyNumberFormat="1" applyFont="1" applyBorder="1" applyAlignment="1" applyProtection="1">
      <alignment horizontal="right" vertical="center"/>
      <protection locked="0"/>
    </xf>
    <xf numFmtId="4" fontId="41" fillId="42" borderId="16" xfId="0" applyNumberFormat="1" applyFont="1" applyFill="1" applyBorder="1" applyAlignment="1" applyProtection="1">
      <alignment vertical="center"/>
      <protection locked="0"/>
    </xf>
    <xf numFmtId="4" fontId="33" fillId="42" borderId="57" xfId="0" applyNumberFormat="1" applyFont="1" applyFill="1" applyBorder="1" applyAlignment="1" applyProtection="1">
      <alignment horizontal="center" vertical="center" wrapText="1"/>
      <protection locked="0"/>
    </xf>
    <xf numFmtId="4" fontId="41" fillId="0" borderId="49" xfId="0" applyNumberFormat="1" applyFont="1" applyBorder="1" applyAlignment="1" applyProtection="1">
      <alignment vertical="center"/>
      <protection locked="0"/>
    </xf>
    <xf numFmtId="4" fontId="41" fillId="0" borderId="28" xfId="0" applyNumberFormat="1" applyFont="1" applyBorder="1" applyAlignment="1" applyProtection="1">
      <alignment vertical="center"/>
      <protection locked="0"/>
    </xf>
    <xf numFmtId="4" fontId="41" fillId="42" borderId="15" xfId="0" applyNumberFormat="1" applyFont="1" applyFill="1" applyBorder="1" applyAlignment="1" applyProtection="1">
      <alignment vertical="center"/>
    </xf>
    <xf numFmtId="4" fontId="34" fillId="0" borderId="0" xfId="0" applyNumberFormat="1" applyFont="1" applyAlignment="1">
      <alignment horizontal="justify" vertical="center"/>
    </xf>
    <xf numFmtId="4" fontId="33" fillId="42" borderId="57" xfId="0" applyNumberFormat="1" applyFont="1" applyFill="1" applyBorder="1" applyAlignment="1">
      <alignment horizontal="center" vertical="center" wrapText="1"/>
    </xf>
    <xf numFmtId="0" fontId="32" fillId="0" borderId="0" xfId="0" applyFont="1" applyFill="1" applyAlignment="1"/>
    <xf numFmtId="4" fontId="34" fillId="0" borderId="38" xfId="0" applyNumberFormat="1" applyFont="1" applyFill="1" applyBorder="1" applyAlignment="1" applyProtection="1">
      <alignment horizontal="right" vertical="center"/>
      <protection locked="0"/>
    </xf>
    <xf numFmtId="4" fontId="34" fillId="0" borderId="15" xfId="0" applyNumberFormat="1" applyFont="1" applyFill="1" applyBorder="1" applyAlignment="1" applyProtection="1">
      <alignment horizontal="right" vertical="center"/>
      <protection locked="0"/>
    </xf>
    <xf numFmtId="4" fontId="43" fillId="0" borderId="0" xfId="0" applyNumberFormat="1" applyFont="1" applyFill="1" applyAlignment="1" applyProtection="1">
      <alignment vertical="center"/>
      <protection locked="0"/>
    </xf>
    <xf numFmtId="4" fontId="34" fillId="42" borderId="35" xfId="0" applyNumberFormat="1" applyFont="1" applyFill="1" applyBorder="1" applyAlignment="1" applyProtection="1">
      <alignment horizontal="center" vertical="center" wrapText="1"/>
      <protection locked="0"/>
    </xf>
    <xf numFmtId="4" fontId="34" fillId="42" borderId="34" xfId="0" applyNumberFormat="1" applyFont="1" applyFill="1" applyBorder="1" applyAlignment="1" applyProtection="1">
      <alignment horizontal="center" vertical="center" wrapText="1"/>
      <protection locked="0"/>
    </xf>
    <xf numFmtId="4" fontId="34" fillId="42" borderId="13" xfId="0" applyNumberFormat="1" applyFont="1" applyFill="1" applyBorder="1" applyAlignment="1" applyProtection="1">
      <alignment horizontal="center" vertical="center" wrapText="1"/>
      <protection locked="0"/>
    </xf>
    <xf numFmtId="4" fontId="34" fillId="42" borderId="15" xfId="0" applyNumberFormat="1" applyFont="1" applyFill="1" applyBorder="1" applyAlignment="1" applyProtection="1">
      <alignment horizontal="center" vertical="center" wrapText="1"/>
      <protection locked="0"/>
    </xf>
    <xf numFmtId="4" fontId="41" fillId="0" borderId="47" xfId="0" applyNumberFormat="1" applyFont="1" applyFill="1" applyBorder="1" applyAlignment="1" applyProtection="1">
      <alignment horizontal="right" vertical="center" wrapText="1"/>
      <protection locked="0"/>
    </xf>
    <xf numFmtId="4" fontId="41" fillId="0" borderId="68" xfId="0" applyNumberFormat="1" applyFont="1" applyFill="1" applyBorder="1" applyAlignment="1" applyProtection="1">
      <alignment horizontal="right" vertical="center" wrapText="1"/>
      <protection locked="0"/>
    </xf>
    <xf numFmtId="4" fontId="41" fillId="0" borderId="16" xfId="0" applyNumberFormat="1" applyFont="1" applyFill="1" applyBorder="1" applyAlignment="1" applyProtection="1">
      <alignment horizontal="right" vertical="center" wrapText="1"/>
      <protection locked="0"/>
    </xf>
    <xf numFmtId="4" fontId="41" fillId="0" borderId="69" xfId="0" applyNumberFormat="1" applyFont="1" applyFill="1" applyBorder="1" applyAlignment="1" applyProtection="1">
      <alignment horizontal="right" vertical="center" wrapText="1"/>
      <protection locked="0"/>
    </xf>
    <xf numFmtId="4" fontId="41" fillId="0" borderId="15" xfId="0" applyNumberFormat="1" applyFont="1" applyFill="1" applyBorder="1" applyAlignment="1" applyProtection="1">
      <alignment vertical="center" wrapText="1"/>
      <protection locked="0"/>
    </xf>
    <xf numFmtId="4" fontId="41" fillId="0" borderId="47" xfId="0" applyNumberFormat="1" applyFont="1" applyFill="1" applyBorder="1" applyAlignment="1" applyProtection="1">
      <alignment vertical="center" wrapText="1"/>
      <protection locked="0"/>
    </xf>
    <xf numFmtId="4" fontId="41" fillId="0" borderId="68" xfId="0" applyNumberFormat="1" applyFont="1" applyFill="1" applyBorder="1" applyAlignment="1" applyProtection="1">
      <alignment vertical="center" wrapText="1"/>
      <protection locked="0"/>
    </xf>
    <xf numFmtId="4" fontId="41" fillId="0" borderId="69" xfId="0" applyNumberFormat="1" applyFont="1" applyFill="1" applyBorder="1" applyAlignment="1" applyProtection="1">
      <alignment vertical="center" wrapText="1"/>
      <protection locked="0"/>
    </xf>
    <xf numFmtId="4" fontId="33" fillId="0" borderId="0" xfId="0" applyNumberFormat="1" applyFont="1" applyFill="1" applyBorder="1" applyAlignment="1">
      <alignment horizontal="left" vertical="center" wrapText="1"/>
    </xf>
    <xf numFmtId="4" fontId="41" fillId="0" borderId="0" xfId="0" applyNumberFormat="1" applyFont="1" applyFill="1" applyBorder="1" applyAlignment="1" applyProtection="1">
      <alignment horizontal="right" vertical="center" wrapText="1"/>
    </xf>
    <xf numFmtId="4" fontId="32" fillId="0" borderId="0" xfId="0" applyNumberFormat="1" applyFont="1" applyBorder="1" applyAlignment="1" applyProtection="1">
      <alignment horizontal="left" vertical="center"/>
      <protection locked="0"/>
    </xf>
    <xf numFmtId="4" fontId="33" fillId="42" borderId="70" xfId="0" applyNumberFormat="1" applyFont="1" applyFill="1" applyBorder="1" applyAlignment="1" applyProtection="1">
      <alignment horizontal="center" vertical="center" wrapText="1"/>
      <protection locked="0"/>
    </xf>
    <xf numFmtId="4" fontId="41" fillId="0" borderId="19" xfId="0" applyNumberFormat="1" applyFont="1" applyBorder="1" applyAlignment="1" applyProtection="1">
      <alignment horizontal="right" vertical="center" wrapText="1"/>
      <protection locked="0"/>
    </xf>
    <xf numFmtId="4" fontId="41" fillId="0" borderId="0" xfId="0" applyNumberFormat="1" applyFont="1" applyFill="1" applyBorder="1" applyAlignment="1">
      <alignment horizontal="left" vertical="center"/>
    </xf>
    <xf numFmtId="4" fontId="41" fillId="0" borderId="21" xfId="0" applyNumberFormat="1" applyFont="1" applyBorder="1" applyAlignment="1" applyProtection="1">
      <alignment horizontal="right" vertical="center" wrapText="1"/>
      <protection locked="0"/>
    </xf>
    <xf numFmtId="4" fontId="41" fillId="0" borderId="0" xfId="0" applyNumberFormat="1" applyFont="1" applyFill="1" applyBorder="1" applyAlignment="1">
      <alignment horizontal="center" vertical="center"/>
    </xf>
    <xf numFmtId="4" fontId="34" fillId="0" borderId="0" xfId="0" applyNumberFormat="1" applyFont="1" applyFill="1" applyBorder="1" applyAlignment="1">
      <alignment horizontal="right" vertical="center"/>
    </xf>
    <xf numFmtId="4" fontId="41" fillId="0" borderId="21" xfId="0" applyNumberFormat="1" applyFont="1" applyFill="1" applyBorder="1" applyAlignment="1" applyProtection="1">
      <alignment horizontal="right" vertical="center" wrapText="1"/>
    </xf>
    <xf numFmtId="4" fontId="34" fillId="0" borderId="21" xfId="0" applyNumberFormat="1" applyFont="1" applyFill="1" applyBorder="1" applyAlignment="1" applyProtection="1">
      <alignment horizontal="right" vertical="center" wrapText="1"/>
      <protection locked="0"/>
    </xf>
    <xf numFmtId="4" fontId="41" fillId="42" borderId="57" xfId="0" applyNumberFormat="1" applyFont="1" applyFill="1" applyBorder="1" applyAlignment="1">
      <alignment horizontal="left" vertical="center"/>
    </xf>
    <xf numFmtId="4" fontId="41" fillId="42" borderId="38" xfId="0" applyNumberFormat="1" applyFont="1" applyFill="1" applyBorder="1" applyAlignment="1">
      <alignment horizontal="left" vertical="center"/>
    </xf>
    <xf numFmtId="4" fontId="41" fillId="42" borderId="16" xfId="0" applyNumberFormat="1" applyFont="1" applyFill="1" applyBorder="1" applyAlignment="1">
      <alignment horizontal="left" vertical="center"/>
    </xf>
    <xf numFmtId="4" fontId="32" fillId="0" borderId="0" xfId="0" applyNumberFormat="1" applyFont="1" applyBorder="1" applyAlignment="1">
      <alignment horizontal="left" vertical="center"/>
    </xf>
    <xf numFmtId="4" fontId="32" fillId="0" borderId="0" xfId="0" applyNumberFormat="1" applyFont="1" applyBorder="1" applyAlignment="1">
      <alignment vertical="center"/>
    </xf>
    <xf numFmtId="4" fontId="32" fillId="0" borderId="39" xfId="0" applyNumberFormat="1" applyFont="1" applyFill="1" applyBorder="1" applyAlignment="1">
      <alignment horizontal="right" vertical="center" wrapText="1"/>
    </xf>
    <xf numFmtId="4" fontId="32" fillId="0" borderId="19" xfId="0" applyNumberFormat="1" applyFont="1" applyFill="1" applyBorder="1" applyAlignment="1">
      <alignment horizontal="right" vertical="center" wrapText="1"/>
    </xf>
    <xf numFmtId="4" fontId="32" fillId="0" borderId="50" xfId="0" applyNumberFormat="1" applyFont="1" applyFill="1" applyBorder="1" applyAlignment="1">
      <alignment horizontal="right" vertical="center" wrapText="1"/>
    </xf>
    <xf numFmtId="4" fontId="32" fillId="0" borderId="49" xfId="0" applyNumberFormat="1" applyFont="1" applyFill="1" applyBorder="1" applyAlignment="1">
      <alignment horizontal="right" vertical="center" wrapText="1"/>
    </xf>
    <xf numFmtId="4" fontId="32" fillId="0" borderId="45" xfId="0" applyNumberFormat="1" applyFont="1" applyFill="1" applyBorder="1" applyAlignment="1">
      <alignment horizontal="right" vertical="center" wrapText="1"/>
    </xf>
    <xf numFmtId="4" fontId="32" fillId="0" borderId="44" xfId="0" applyNumberFormat="1" applyFont="1" applyFill="1" applyBorder="1" applyAlignment="1">
      <alignment horizontal="right" vertical="center" wrapText="1"/>
    </xf>
    <xf numFmtId="4" fontId="32" fillId="0" borderId="67" xfId="0" applyNumberFormat="1" applyFont="1" applyFill="1" applyBorder="1" applyAlignment="1">
      <alignment horizontal="right" vertical="center" wrapText="1"/>
    </xf>
    <xf numFmtId="4" fontId="32" fillId="0" borderId="23" xfId="0" applyNumberFormat="1" applyFont="1" applyFill="1" applyBorder="1" applyAlignment="1">
      <alignment horizontal="right" vertical="center" wrapText="1"/>
    </xf>
    <xf numFmtId="4" fontId="41" fillId="42" borderId="57" xfId="0" applyNumberFormat="1" applyFont="1" applyFill="1" applyBorder="1" applyAlignment="1" applyProtection="1">
      <alignment horizontal="center" vertical="center"/>
      <protection locked="0"/>
    </xf>
    <xf numFmtId="4" fontId="41" fillId="0" borderId="15" xfId="0" applyNumberFormat="1" applyFont="1" applyFill="1" applyBorder="1" applyAlignment="1" applyProtection="1">
      <alignment vertical="center"/>
    </xf>
    <xf numFmtId="4" fontId="34" fillId="0" borderId="19" xfId="0" applyNumberFormat="1" applyFont="1" applyBorder="1" applyAlignment="1" applyProtection="1">
      <alignment vertical="center"/>
      <protection locked="0"/>
    </xf>
    <xf numFmtId="4" fontId="34" fillId="0" borderId="21" xfId="0" applyNumberFormat="1" applyFont="1" applyBorder="1" applyAlignment="1" applyProtection="1">
      <alignment vertical="center"/>
      <protection locked="0"/>
    </xf>
    <xf numFmtId="4" fontId="34" fillId="0" borderId="22" xfId="0" applyNumberFormat="1" applyFont="1" applyBorder="1" applyAlignment="1" applyProtection="1">
      <alignment vertical="center"/>
      <protection locked="0"/>
    </xf>
    <xf numFmtId="4" fontId="44" fillId="0" borderId="23" xfId="0" applyNumberFormat="1" applyFont="1" applyFill="1" applyBorder="1" applyAlignment="1" applyProtection="1">
      <alignment vertical="center"/>
      <protection locked="0"/>
    </xf>
    <xf numFmtId="4" fontId="34" fillId="0" borderId="23" xfId="0" applyNumberFormat="1" applyFont="1" applyBorder="1" applyAlignment="1" applyProtection="1">
      <alignment vertical="center"/>
      <protection locked="0"/>
    </xf>
    <xf numFmtId="4" fontId="34" fillId="0" borderId="24" xfId="0" applyNumberFormat="1" applyFont="1" applyBorder="1" applyAlignment="1" applyProtection="1">
      <alignment vertical="center"/>
      <protection locked="0"/>
    </xf>
    <xf numFmtId="4" fontId="34" fillId="0" borderId="49" xfId="0" applyNumberFormat="1" applyFont="1" applyBorder="1" applyAlignment="1" applyProtection="1">
      <alignment vertical="center"/>
      <protection locked="0"/>
    </xf>
    <xf numFmtId="4" fontId="34" fillId="0" borderId="28" xfId="0" applyNumberFormat="1" applyFont="1" applyBorder="1" applyAlignment="1" applyProtection="1">
      <alignment vertical="center"/>
      <protection locked="0"/>
    </xf>
    <xf numFmtId="4" fontId="44" fillId="0" borderId="71" xfId="0" applyNumberFormat="1" applyFont="1" applyFill="1" applyBorder="1" applyAlignment="1" applyProtection="1">
      <alignment vertical="center"/>
      <protection locked="0"/>
    </xf>
    <xf numFmtId="4" fontId="34" fillId="0" borderId="17" xfId="0" applyNumberFormat="1" applyFont="1" applyBorder="1" applyAlignment="1" applyProtection="1">
      <alignment vertical="center"/>
      <protection locked="0"/>
    </xf>
    <xf numFmtId="4" fontId="41" fillId="42" borderId="57" xfId="0" applyNumberFormat="1" applyFont="1" applyFill="1" applyBorder="1" applyAlignment="1">
      <alignment horizontal="center" vertical="center"/>
    </xf>
    <xf numFmtId="4" fontId="34" fillId="0" borderId="63" xfId="0" applyNumberFormat="1" applyFont="1" applyFill="1" applyBorder="1" applyAlignment="1">
      <alignment vertical="center"/>
    </xf>
    <xf numFmtId="4" fontId="33" fillId="0" borderId="0" xfId="0" applyNumberFormat="1" applyFont="1" applyFill="1" applyBorder="1" applyAlignment="1" applyProtection="1">
      <alignment horizontal="center" vertical="center" wrapText="1"/>
      <protection locked="0"/>
    </xf>
    <xf numFmtId="4" fontId="41" fillId="0" borderId="0" xfId="0" applyNumberFormat="1" applyFont="1" applyFill="1" applyBorder="1" applyAlignment="1" applyProtection="1">
      <alignment vertical="center"/>
    </xf>
    <xf numFmtId="4" fontId="41" fillId="0" borderId="0" xfId="0" applyNumberFormat="1" applyFont="1" applyFill="1" applyBorder="1" applyAlignment="1" applyProtection="1">
      <alignment vertical="center"/>
      <protection locked="0"/>
    </xf>
    <xf numFmtId="4" fontId="34" fillId="0" borderId="0" xfId="0" applyNumberFormat="1" applyFont="1" applyFill="1" applyBorder="1" applyAlignment="1" applyProtection="1">
      <alignment vertical="center"/>
    </xf>
    <xf numFmtId="4" fontId="42" fillId="0" borderId="0" xfId="0" applyNumberFormat="1" applyFont="1" applyFill="1" applyBorder="1" applyAlignment="1" applyProtection="1">
      <alignment vertical="center"/>
      <protection locked="0"/>
    </xf>
    <xf numFmtId="4" fontId="34" fillId="0" borderId="21" xfId="0" applyNumberFormat="1" applyFont="1" applyBorder="1" applyAlignment="1" applyProtection="1">
      <alignment vertical="center" wrapText="1"/>
      <protection locked="0"/>
    </xf>
    <xf numFmtId="4" fontId="34" fillId="0" borderId="44" xfId="0" applyNumberFormat="1" applyFont="1" applyBorder="1" applyAlignment="1" applyProtection="1">
      <alignment vertical="center"/>
      <protection locked="0"/>
    </xf>
    <xf numFmtId="4" fontId="34" fillId="0" borderId="46" xfId="0" applyNumberFormat="1" applyFont="1" applyBorder="1" applyAlignment="1" applyProtection="1">
      <alignment vertical="center"/>
      <protection locked="0"/>
    </xf>
    <xf numFmtId="4" fontId="34" fillId="0" borderId="15" xfId="0" applyNumberFormat="1" applyFont="1" applyBorder="1" applyAlignment="1" applyProtection="1">
      <alignment vertical="center"/>
      <protection locked="0"/>
    </xf>
    <xf numFmtId="4" fontId="42" fillId="0" borderId="21" xfId="0" applyNumberFormat="1" applyFont="1" applyBorder="1" applyAlignment="1" applyProtection="1">
      <alignment vertical="center"/>
      <protection locked="0"/>
    </xf>
    <xf numFmtId="4" fontId="42" fillId="0" borderId="22" xfId="0" applyNumberFormat="1" applyFont="1" applyBorder="1" applyAlignment="1" applyProtection="1">
      <alignment vertical="center"/>
      <protection locked="0"/>
    </xf>
    <xf numFmtId="4" fontId="34" fillId="0" borderId="16" xfId="0" applyNumberFormat="1" applyFont="1" applyBorder="1" applyAlignment="1" applyProtection="1">
      <alignment vertical="center"/>
      <protection locked="0"/>
    </xf>
    <xf numFmtId="4" fontId="34" fillId="0" borderId="15" xfId="0" applyNumberFormat="1" applyFont="1" applyFill="1" applyBorder="1" applyAlignment="1" applyProtection="1">
      <alignment vertical="center"/>
    </xf>
    <xf numFmtId="4" fontId="41" fillId="0" borderId="15" xfId="0" applyNumberFormat="1" applyFont="1" applyBorder="1" applyAlignment="1" applyProtection="1">
      <alignment vertical="center"/>
      <protection locked="0"/>
    </xf>
    <xf numFmtId="4" fontId="41" fillId="0" borderId="21" xfId="0" applyNumberFormat="1" applyFont="1" applyFill="1" applyBorder="1" applyAlignment="1" applyProtection="1">
      <alignment vertical="center"/>
    </xf>
    <xf numFmtId="4" fontId="34" fillId="0" borderId="21" xfId="0" applyNumberFormat="1" applyFont="1" applyFill="1" applyBorder="1" applyAlignment="1" applyProtection="1">
      <alignment vertical="center"/>
    </xf>
    <xf numFmtId="4" fontId="34" fillId="0" borderId="0" xfId="0" applyNumberFormat="1" applyFont="1" applyFill="1" applyAlignment="1">
      <alignment vertical="center"/>
    </xf>
    <xf numFmtId="4" fontId="34" fillId="0" borderId="20" xfId="0" applyNumberFormat="1" applyFont="1" applyBorder="1" applyAlignment="1" applyProtection="1">
      <alignment vertical="center"/>
      <protection locked="0"/>
    </xf>
    <xf numFmtId="0" fontId="34" fillId="0" borderId="0" xfId="0" applyNumberFormat="1" applyFont="1" applyAlignment="1">
      <alignment vertical="center"/>
    </xf>
    <xf numFmtId="4" fontId="41" fillId="41" borderId="15" xfId="0" applyNumberFormat="1" applyFont="1" applyFill="1" applyBorder="1" applyAlignment="1">
      <alignment horizontal="center" vertical="center"/>
    </xf>
    <xf numFmtId="4" fontId="41" fillId="41" borderId="38" xfId="0" applyNumberFormat="1" applyFont="1" applyFill="1" applyBorder="1" applyAlignment="1">
      <alignment horizontal="center" vertical="center"/>
    </xf>
    <xf numFmtId="4" fontId="34" fillId="0" borderId="56" xfId="0" applyNumberFormat="1" applyFont="1" applyFill="1" applyBorder="1" applyAlignment="1" applyProtection="1">
      <alignment vertical="center"/>
      <protection locked="0"/>
    </xf>
    <xf numFmtId="4" fontId="34" fillId="0" borderId="41" xfId="0" applyNumberFormat="1" applyFont="1" applyFill="1" applyBorder="1" applyAlignment="1" applyProtection="1">
      <alignment vertical="center"/>
      <protection locked="0"/>
    </xf>
    <xf numFmtId="4" fontId="34" fillId="0" borderId="65" xfId="0" applyNumberFormat="1" applyFont="1" applyFill="1" applyBorder="1" applyAlignment="1" applyProtection="1">
      <alignment vertical="center"/>
      <protection locked="0"/>
    </xf>
    <xf numFmtId="4" fontId="34" fillId="0" borderId="44" xfId="0" applyNumberFormat="1" applyFont="1" applyFill="1" applyBorder="1" applyAlignment="1" applyProtection="1">
      <alignment vertical="center"/>
      <protection locked="0"/>
    </xf>
    <xf numFmtId="4" fontId="34" fillId="0" borderId="45" xfId="0" applyNumberFormat="1" applyFont="1" applyFill="1" applyBorder="1" applyAlignment="1" applyProtection="1">
      <alignment vertical="center"/>
      <protection locked="0"/>
    </xf>
    <xf numFmtId="4" fontId="34" fillId="0" borderId="35" xfId="0" applyNumberFormat="1" applyFont="1" applyBorder="1" applyAlignment="1">
      <alignment vertical="center" wrapText="1"/>
    </xf>
    <xf numFmtId="4" fontId="34" fillId="0" borderId="33" xfId="0" applyNumberFormat="1" applyFont="1" applyBorder="1" applyAlignment="1">
      <alignment vertical="center" wrapText="1"/>
    </xf>
    <xf numFmtId="4" fontId="41" fillId="0" borderId="55" xfId="0" applyNumberFormat="1" applyFont="1" applyFill="1" applyBorder="1" applyAlignment="1">
      <alignment horizontal="right" vertical="center"/>
    </xf>
    <xf numFmtId="4" fontId="41" fillId="0" borderId="50" xfId="0" applyNumberFormat="1" applyFont="1" applyFill="1" applyBorder="1" applyAlignment="1" applyProtection="1">
      <alignment vertical="center"/>
      <protection locked="0"/>
    </xf>
    <xf numFmtId="4" fontId="41" fillId="0" borderId="56" xfId="0" applyNumberFormat="1" applyFont="1" applyBorder="1" applyAlignment="1">
      <alignment horizontal="right" vertical="center"/>
    </xf>
    <xf numFmtId="4" fontId="41" fillId="0" borderId="71" xfId="0" applyNumberFormat="1" applyFont="1" applyBorder="1" applyAlignment="1">
      <alignment horizontal="right" vertical="center"/>
    </xf>
    <xf numFmtId="4" fontId="34" fillId="0" borderId="23" xfId="0" applyNumberFormat="1" applyFont="1" applyBorder="1" applyAlignment="1">
      <alignment vertical="center"/>
    </xf>
    <xf numFmtId="4" fontId="34" fillId="0" borderId="67" xfId="0" applyNumberFormat="1" applyFont="1" applyBorder="1" applyAlignment="1">
      <alignment vertical="center"/>
    </xf>
    <xf numFmtId="0" fontId="32" fillId="0" borderId="0" xfId="0" applyFont="1" applyAlignment="1">
      <alignment horizontal="left" vertical="center"/>
    </xf>
    <xf numFmtId="0" fontId="48" fillId="0" borderId="0" xfId="0" applyFont="1"/>
    <xf numFmtId="0" fontId="48" fillId="0" borderId="0" xfId="0" applyFont="1" applyAlignment="1">
      <alignment horizontal="left"/>
    </xf>
    <xf numFmtId="4" fontId="41" fillId="0" borderId="0" xfId="0" applyNumberFormat="1" applyFont="1" applyAlignment="1">
      <alignment horizontal="left" vertical="center" wrapText="1"/>
    </xf>
    <xf numFmtId="4" fontId="41" fillId="0" borderId="0" xfId="0" applyNumberFormat="1" applyFont="1" applyAlignment="1">
      <alignment vertical="center" wrapText="1"/>
    </xf>
    <xf numFmtId="0" fontId="32" fillId="0" borderId="0" xfId="41" applyFont="1"/>
    <xf numFmtId="4" fontId="41" fillId="0" borderId="0" xfId="0" applyNumberFormat="1" applyFont="1" applyAlignment="1" applyProtection="1">
      <alignment horizontal="left" vertical="center"/>
      <protection locked="0"/>
    </xf>
    <xf numFmtId="0" fontId="45" fillId="0" borderId="0" xfId="0" applyNumberFormat="1" applyFont="1" applyAlignment="1" applyProtection="1">
      <alignment horizontal="left" vertical="center" wrapText="1"/>
      <protection locked="0"/>
    </xf>
    <xf numFmtId="0" fontId="49" fillId="0" borderId="0" xfId="0" applyFont="1"/>
    <xf numFmtId="0" fontId="32" fillId="0" borderId="0" xfId="40" applyFont="1" applyBorder="1" applyAlignment="1"/>
    <xf numFmtId="0" fontId="32" fillId="0" borderId="0" xfId="40" applyFont="1" applyBorder="1" applyAlignment="1">
      <alignment wrapText="1"/>
    </xf>
    <xf numFmtId="4" fontId="41" fillId="0" borderId="0" xfId="0" applyNumberFormat="1" applyFont="1" applyAlignment="1" applyProtection="1">
      <alignment vertical="center"/>
      <protection locked="0"/>
    </xf>
    <xf numFmtId="4" fontId="46" fillId="0" borderId="0" xfId="0" applyNumberFormat="1" applyFont="1" applyFill="1" applyAlignment="1" applyProtection="1">
      <alignment vertical="center"/>
      <protection locked="0"/>
    </xf>
    <xf numFmtId="4" fontId="41" fillId="0" borderId="0" xfId="0" applyNumberFormat="1" applyFont="1" applyAlignment="1">
      <alignment horizontal="left" vertical="center"/>
    </xf>
    <xf numFmtId="4" fontId="34" fillId="0" borderId="22" xfId="0" applyNumberFormat="1" applyFont="1" applyFill="1" applyBorder="1" applyAlignment="1" applyProtection="1">
      <alignment vertical="center"/>
      <protection locked="0"/>
    </xf>
    <xf numFmtId="4" fontId="34" fillId="0" borderId="63" xfId="0" applyNumberFormat="1" applyFont="1" applyBorder="1" applyAlignment="1" applyProtection="1">
      <alignment vertical="center"/>
      <protection locked="0"/>
    </xf>
    <xf numFmtId="4" fontId="34" fillId="0" borderId="13" xfId="0" applyNumberFormat="1" applyFont="1" applyBorder="1" applyAlignment="1" applyProtection="1">
      <alignment vertical="center"/>
      <protection locked="0"/>
    </xf>
    <xf numFmtId="4" fontId="41" fillId="0" borderId="16" xfId="0" applyNumberFormat="1" applyFont="1" applyBorder="1" applyAlignment="1" applyProtection="1">
      <alignment vertical="center"/>
      <protection locked="0"/>
    </xf>
    <xf numFmtId="4" fontId="41" fillId="0" borderId="17" xfId="0" applyNumberFormat="1" applyFont="1" applyBorder="1" applyAlignment="1" applyProtection="1">
      <alignment vertical="center"/>
      <protection locked="0"/>
    </xf>
    <xf numFmtId="4" fontId="41" fillId="0" borderId="18" xfId="0" applyNumberFormat="1" applyFont="1" applyBorder="1" applyAlignment="1" applyProtection="1">
      <alignment vertical="center"/>
      <protection locked="0"/>
    </xf>
    <xf numFmtId="4" fontId="34" fillId="0" borderId="49" xfId="0" applyNumberFormat="1" applyFont="1" applyFill="1" applyBorder="1" applyAlignment="1" applyProtection="1">
      <alignment vertical="center"/>
    </xf>
    <xf numFmtId="0" fontId="48" fillId="0" borderId="0" xfId="0" applyFont="1" applyFill="1" applyAlignment="1">
      <alignment horizontal="left"/>
    </xf>
    <xf numFmtId="4" fontId="41" fillId="0" borderId="0" xfId="0" applyNumberFormat="1" applyFont="1" applyAlignment="1">
      <alignment vertical="center"/>
    </xf>
    <xf numFmtId="0" fontId="49" fillId="0" borderId="0" xfId="0" applyFont="1" applyBorder="1" applyAlignment="1">
      <alignment wrapText="1"/>
    </xf>
    <xf numFmtId="0" fontId="49" fillId="0" borderId="0" xfId="0" applyFont="1" applyAlignment="1">
      <alignment horizontal="center" wrapText="1"/>
    </xf>
    <xf numFmtId="0" fontId="33" fillId="0" borderId="17" xfId="40" applyFont="1" applyFill="1" applyBorder="1" applyAlignment="1" applyProtection="1">
      <alignment horizontal="left" vertical="center"/>
    </xf>
    <xf numFmtId="0" fontId="33" fillId="0" borderId="64" xfId="40" applyFont="1" applyFill="1" applyBorder="1" applyAlignment="1" applyProtection="1">
      <alignment horizontal="left" vertical="center"/>
    </xf>
    <xf numFmtId="0" fontId="32" fillId="0" borderId="72" xfId="40" applyFont="1" applyFill="1" applyBorder="1" applyAlignment="1" applyProtection="1">
      <alignment vertical="center" wrapText="1"/>
    </xf>
    <xf numFmtId="0" fontId="32" fillId="0" borderId="72" xfId="40" quotePrefix="1" applyFont="1" applyFill="1" applyBorder="1" applyAlignment="1" applyProtection="1">
      <alignment vertical="center" wrapText="1"/>
      <protection locked="0"/>
    </xf>
    <xf numFmtId="4" fontId="32" fillId="0" borderId="72" xfId="40" applyNumberFormat="1" applyFont="1" applyFill="1" applyBorder="1" applyAlignment="1" applyProtection="1">
      <alignment vertical="center"/>
      <protection locked="0"/>
    </xf>
    <xf numFmtId="4" fontId="32" fillId="0" borderId="73" xfId="40" applyNumberFormat="1" applyFont="1" applyFill="1" applyBorder="1" applyAlignment="1" applyProtection="1">
      <alignment vertical="center"/>
    </xf>
    <xf numFmtId="4" fontId="31" fillId="0" borderId="0" xfId="0" applyNumberFormat="1" applyFont="1" applyAlignment="1">
      <alignment horizontal="left" vertical="center"/>
    </xf>
    <xf numFmtId="4" fontId="49" fillId="0" borderId="87" xfId="0" applyNumberFormat="1" applyFont="1" applyFill="1" applyBorder="1" applyAlignment="1">
      <alignment horizontal="right"/>
    </xf>
    <xf numFmtId="4" fontId="49" fillId="0" borderId="88" xfId="0" applyNumberFormat="1" applyFont="1" applyFill="1" applyBorder="1" applyAlignment="1">
      <alignment horizontal="right"/>
    </xf>
    <xf numFmtId="4" fontId="51" fillId="0" borderId="0" xfId="0" applyNumberFormat="1" applyFont="1" applyAlignment="1">
      <alignment vertical="center"/>
    </xf>
    <xf numFmtId="4" fontId="35" fillId="41" borderId="15" xfId="0" applyNumberFormat="1" applyFont="1" applyFill="1" applyBorder="1" applyAlignment="1">
      <alignment horizontal="center" vertical="center" wrapText="1"/>
    </xf>
    <xf numFmtId="4" fontId="52" fillId="0" borderId="0" xfId="0" applyNumberFormat="1" applyFont="1" applyAlignment="1">
      <alignment vertical="center"/>
    </xf>
    <xf numFmtId="4" fontId="52" fillId="0" borderId="0" xfId="0" applyNumberFormat="1" applyFont="1" applyFill="1" applyBorder="1" applyAlignment="1" applyProtection="1">
      <alignment vertical="center"/>
      <protection locked="0"/>
    </xf>
    <xf numFmtId="4" fontId="32" fillId="0" borderId="22" xfId="0" applyNumberFormat="1" applyFont="1" applyFill="1" applyBorder="1" applyAlignment="1" applyProtection="1">
      <alignment vertical="center"/>
      <protection locked="0"/>
    </xf>
    <xf numFmtId="4" fontId="41" fillId="42" borderId="52" xfId="0" applyNumberFormat="1" applyFont="1" applyFill="1" applyBorder="1" applyAlignment="1" applyProtection="1">
      <alignment horizontal="center" vertical="center" wrapText="1"/>
      <protection locked="0"/>
    </xf>
    <xf numFmtId="4" fontId="41" fillId="42" borderId="63" xfId="0" applyNumberFormat="1" applyFont="1" applyFill="1" applyBorder="1" applyAlignment="1" applyProtection="1">
      <alignment horizontal="center" vertical="center" wrapText="1"/>
      <protection locked="0"/>
    </xf>
    <xf numFmtId="4" fontId="32" fillId="0" borderId="21" xfId="0" applyNumberFormat="1" applyFont="1" applyFill="1" applyBorder="1" applyAlignment="1" applyProtection="1">
      <alignment vertical="center"/>
      <protection locked="0"/>
    </xf>
    <xf numFmtId="4" fontId="41" fillId="42" borderId="15" xfId="0" applyNumberFormat="1" applyFont="1" applyFill="1" applyBorder="1" applyAlignment="1">
      <alignment horizontal="center" vertical="center"/>
    </xf>
    <xf numFmtId="4" fontId="35" fillId="42" borderId="15" xfId="0" applyNumberFormat="1" applyFont="1" applyFill="1" applyBorder="1" applyAlignment="1" applyProtection="1">
      <alignment horizontal="center" vertical="center" wrapText="1"/>
      <protection locked="0"/>
    </xf>
    <xf numFmtId="4" fontId="35" fillId="41" borderId="38" xfId="0" applyNumberFormat="1" applyFont="1" applyFill="1" applyBorder="1" applyAlignment="1" applyProtection="1">
      <alignment horizontal="center" vertical="center" wrapText="1"/>
      <protection locked="0"/>
    </xf>
    <xf numFmtId="4" fontId="32" fillId="0" borderId="56" xfId="0" applyNumberFormat="1" applyFont="1" applyFill="1" applyBorder="1" applyAlignment="1" applyProtection="1">
      <alignment vertical="center"/>
      <protection locked="0"/>
    </xf>
    <xf numFmtId="0" fontId="33" fillId="42" borderId="19" xfId="40" applyFont="1" applyFill="1" applyBorder="1" applyAlignment="1" applyProtection="1">
      <alignment vertical="center" wrapText="1"/>
    </xf>
    <xf numFmtId="0" fontId="33" fillId="42" borderId="23" xfId="40" applyFont="1" applyFill="1" applyBorder="1" applyAlignment="1" applyProtection="1">
      <alignment vertical="center" wrapText="1"/>
    </xf>
    <xf numFmtId="0" fontId="48" fillId="42" borderId="103" xfId="0" applyFont="1" applyFill="1" applyBorder="1" applyAlignment="1">
      <alignment horizontal="left" wrapText="1"/>
    </xf>
    <xf numFmtId="4" fontId="41" fillId="42" borderId="19" xfId="40" applyNumberFormat="1" applyFont="1" applyFill="1" applyBorder="1" applyAlignment="1">
      <alignment vertical="center"/>
    </xf>
    <xf numFmtId="0" fontId="48" fillId="42" borderId="104" xfId="0" applyFont="1" applyFill="1" applyBorder="1" applyAlignment="1">
      <alignment horizontal="left" wrapText="1"/>
    </xf>
    <xf numFmtId="4" fontId="41" fillId="42" borderId="63" xfId="40" applyNumberFormat="1" applyFont="1" applyFill="1" applyBorder="1" applyAlignment="1">
      <alignment vertical="center"/>
    </xf>
    <xf numFmtId="4" fontId="33" fillId="42" borderId="16" xfId="0" applyNumberFormat="1" applyFont="1" applyFill="1" applyBorder="1" applyAlignment="1">
      <alignment horizontal="center" vertical="center" wrapText="1"/>
    </xf>
    <xf numFmtId="0" fontId="33" fillId="0" borderId="19" xfId="40" applyFont="1" applyFill="1" applyBorder="1" applyAlignment="1" applyProtection="1">
      <alignment vertical="center" wrapText="1"/>
    </xf>
    <xf numFmtId="4" fontId="33" fillId="0" borderId="15" xfId="0" applyNumberFormat="1" applyFont="1" applyFill="1" applyBorder="1" applyAlignment="1">
      <alignment horizontal="left" vertical="center" wrapText="1"/>
    </xf>
    <xf numFmtId="4" fontId="33" fillId="0" borderId="47" xfId="0" applyNumberFormat="1" applyFont="1" applyFill="1" applyBorder="1" applyAlignment="1" applyProtection="1">
      <alignment horizontal="right" vertical="center" wrapText="1"/>
    </xf>
    <xf numFmtId="4" fontId="33" fillId="0" borderId="15" xfId="0" applyNumberFormat="1" applyFont="1" applyFill="1" applyBorder="1" applyAlignment="1" applyProtection="1">
      <alignment horizontal="right" vertical="center" wrapText="1"/>
    </xf>
    <xf numFmtId="4" fontId="33" fillId="0" borderId="47" xfId="0" applyNumberFormat="1" applyFont="1" applyFill="1" applyBorder="1" applyAlignment="1" applyProtection="1">
      <alignment horizontal="right" vertical="center" wrapText="1"/>
      <protection locked="0"/>
    </xf>
    <xf numFmtId="4" fontId="33" fillId="0" borderId="68" xfId="0" applyNumberFormat="1" applyFont="1" applyFill="1" applyBorder="1" applyAlignment="1" applyProtection="1">
      <alignment horizontal="right" vertical="center" wrapText="1"/>
      <protection locked="0"/>
    </xf>
    <xf numFmtId="4" fontId="33" fillId="0" borderId="16" xfId="0" applyNumberFormat="1" applyFont="1" applyFill="1" applyBorder="1" applyAlignment="1" applyProtection="1">
      <alignment horizontal="right" vertical="center" wrapText="1"/>
      <protection locked="0"/>
    </xf>
    <xf numFmtId="4" fontId="33" fillId="0" borderId="15" xfId="0" applyNumberFormat="1" applyFont="1" applyFill="1" applyBorder="1" applyAlignment="1" applyProtection="1">
      <alignment horizontal="right" vertical="center" wrapText="1"/>
      <protection locked="0"/>
    </xf>
    <xf numFmtId="4" fontId="33" fillId="0" borderId="69" xfId="0" applyNumberFormat="1" applyFont="1" applyFill="1" applyBorder="1" applyAlignment="1" applyProtection="1">
      <alignment horizontal="right" vertical="center" wrapText="1"/>
      <protection locked="0"/>
    </xf>
    <xf numFmtId="4" fontId="33" fillId="0" borderId="15" xfId="0" applyNumberFormat="1" applyFont="1" applyFill="1" applyBorder="1" applyAlignment="1" applyProtection="1">
      <alignment vertical="center" wrapText="1"/>
      <protection locked="0"/>
    </xf>
    <xf numFmtId="4" fontId="49" fillId="0" borderId="96" xfId="0" applyNumberFormat="1" applyFont="1" applyFill="1" applyBorder="1" applyAlignment="1">
      <alignment horizontal="right"/>
    </xf>
    <xf numFmtId="4" fontId="49" fillId="0" borderId="89" xfId="0" applyNumberFormat="1" applyFont="1" applyBorder="1" applyAlignment="1">
      <alignment horizontal="right"/>
    </xf>
    <xf numFmtId="2" fontId="49" fillId="0" borderId="89" xfId="0" applyNumberFormat="1" applyFont="1" applyBorder="1" applyAlignment="1">
      <alignment horizontal="right"/>
    </xf>
    <xf numFmtId="4" fontId="49" fillId="0" borderId="105" xfId="0" applyNumberFormat="1" applyFont="1" applyBorder="1" applyAlignment="1">
      <alignment horizontal="right"/>
    </xf>
    <xf numFmtId="4" fontId="49" fillId="0" borderId="89" xfId="0" applyNumberFormat="1" applyFont="1" applyFill="1" applyBorder="1" applyAlignment="1">
      <alignment horizontal="right"/>
    </xf>
    <xf numFmtId="0" fontId="53" fillId="0" borderId="21" xfId="0" applyFont="1" applyFill="1" applyBorder="1" applyAlignment="1">
      <alignment vertical="center" wrapText="1"/>
    </xf>
    <xf numFmtId="0" fontId="53" fillId="0" borderId="63" xfId="0" applyFont="1" applyFill="1" applyBorder="1" applyAlignment="1">
      <alignment vertical="center" wrapText="1"/>
    </xf>
    <xf numFmtId="165" fontId="34" fillId="0" borderId="11" xfId="0" applyNumberFormat="1" applyFont="1" applyFill="1" applyBorder="1" applyAlignment="1" applyProtection="1">
      <alignment horizontal="right" vertical="center" wrapText="1"/>
      <protection locked="0"/>
    </xf>
    <xf numFmtId="4" fontId="34" fillId="0" borderId="11" xfId="0" applyNumberFormat="1" applyFont="1" applyFill="1" applyBorder="1" applyAlignment="1" applyProtection="1">
      <alignment horizontal="right" vertical="center" wrapText="1"/>
      <protection locked="0"/>
    </xf>
    <xf numFmtId="165" fontId="34" fillId="0" borderId="31" xfId="0" applyNumberFormat="1" applyFont="1" applyFill="1" applyBorder="1" applyAlignment="1" applyProtection="1">
      <alignment horizontal="right" vertical="center" wrapText="1"/>
      <protection locked="0"/>
    </xf>
    <xf numFmtId="4" fontId="34" fillId="0" borderId="31" xfId="0" applyNumberFormat="1" applyFont="1" applyFill="1" applyBorder="1" applyAlignment="1" applyProtection="1">
      <alignment horizontal="right" vertical="center" wrapText="1"/>
      <protection locked="0"/>
    </xf>
    <xf numFmtId="165" fontId="34" fillId="0" borderId="58" xfId="0" applyNumberFormat="1" applyFont="1" applyFill="1" applyBorder="1" applyAlignment="1" applyProtection="1">
      <alignment horizontal="right" vertical="center" wrapText="1"/>
      <protection locked="0"/>
    </xf>
    <xf numFmtId="165" fontId="34" fillId="0" borderId="28" xfId="0" applyNumberFormat="1" applyFont="1" applyFill="1" applyBorder="1" applyAlignment="1" applyProtection="1">
      <alignment horizontal="right" vertical="center" wrapText="1"/>
      <protection locked="0"/>
    </xf>
    <xf numFmtId="165" fontId="34" fillId="0" borderId="27" xfId="0" applyNumberFormat="1" applyFont="1" applyFill="1" applyBorder="1" applyAlignment="1" applyProtection="1">
      <alignment horizontal="right" vertical="center" wrapText="1"/>
      <protection locked="0"/>
    </xf>
    <xf numFmtId="165" fontId="34" fillId="0" borderId="22" xfId="0" applyNumberFormat="1" applyFont="1" applyFill="1" applyBorder="1" applyAlignment="1" applyProtection="1">
      <alignment horizontal="right" vertical="center" wrapText="1"/>
      <protection locked="0"/>
    </xf>
    <xf numFmtId="4" fontId="34" fillId="0" borderId="22" xfId="0" applyNumberFormat="1" applyFont="1" applyBorder="1" applyAlignment="1" applyProtection="1">
      <alignment horizontal="right" vertical="center"/>
      <protection locked="0"/>
    </xf>
    <xf numFmtId="4" fontId="34" fillId="0" borderId="49" xfId="0" applyNumberFormat="1" applyFont="1" applyFill="1" applyBorder="1" applyAlignment="1" applyProtection="1">
      <alignment horizontal="left" vertical="center" wrapText="1"/>
      <protection locked="0"/>
    </xf>
    <xf numFmtId="4" fontId="34" fillId="0" borderId="26" xfId="0" applyNumberFormat="1" applyFont="1" applyFill="1" applyBorder="1" applyAlignment="1" applyProtection="1">
      <alignment horizontal="right" vertical="center" wrapText="1"/>
      <protection locked="0"/>
    </xf>
    <xf numFmtId="4" fontId="34" fillId="0" borderId="27" xfId="0" applyNumberFormat="1" applyFont="1" applyFill="1" applyBorder="1" applyAlignment="1" applyProtection="1">
      <alignment horizontal="right" vertical="center" wrapText="1"/>
      <protection locked="0"/>
    </xf>
    <xf numFmtId="4" fontId="34" fillId="0" borderId="28" xfId="0" applyNumberFormat="1" applyFont="1" applyFill="1" applyBorder="1" applyAlignment="1" applyProtection="1">
      <alignment horizontal="right" vertical="center" wrapText="1"/>
      <protection locked="0"/>
    </xf>
    <xf numFmtId="4" fontId="34" fillId="0" borderId="19" xfId="0" applyNumberFormat="1" applyFont="1" applyFill="1" applyBorder="1" applyAlignment="1" applyProtection="1">
      <alignment horizontal="right" vertical="center" wrapText="1"/>
      <protection locked="0"/>
    </xf>
    <xf numFmtId="4" fontId="34" fillId="0" borderId="75" xfId="0" applyNumberFormat="1" applyFont="1" applyFill="1" applyBorder="1" applyAlignment="1" applyProtection="1">
      <alignment horizontal="right" vertical="center" wrapText="1"/>
      <protection locked="0"/>
    </xf>
    <xf numFmtId="4" fontId="34" fillId="0" borderId="49" xfId="0" applyNumberFormat="1" applyFont="1" applyFill="1" applyBorder="1" applyAlignment="1" applyProtection="1">
      <alignment horizontal="right" vertical="center" wrapText="1"/>
      <protection locked="0"/>
    </xf>
    <xf numFmtId="4" fontId="34" fillId="0" borderId="21" xfId="0" applyNumberFormat="1" applyFont="1" applyFill="1" applyBorder="1" applyAlignment="1" applyProtection="1">
      <alignment horizontal="left" vertical="center" wrapText="1"/>
      <protection locked="0"/>
    </xf>
    <xf numFmtId="4" fontId="34" fillId="0" borderId="29" xfId="0" applyNumberFormat="1" applyFont="1" applyFill="1" applyBorder="1" applyAlignment="1" applyProtection="1">
      <alignment horizontal="right" vertical="center" wrapText="1"/>
      <protection locked="0"/>
    </xf>
    <xf numFmtId="4" fontId="34" fillId="0" borderId="22" xfId="0" applyNumberFormat="1" applyFont="1" applyFill="1" applyBorder="1" applyAlignment="1" applyProtection="1">
      <alignment horizontal="right" vertical="center" wrapText="1"/>
      <protection locked="0"/>
    </xf>
    <xf numFmtId="4" fontId="34" fillId="0" borderId="25" xfId="0" applyNumberFormat="1" applyFont="1" applyFill="1" applyBorder="1" applyAlignment="1" applyProtection="1">
      <alignment horizontal="right" vertical="center" wrapText="1"/>
      <protection locked="0"/>
    </xf>
    <xf numFmtId="4" fontId="32" fillId="0" borderId="21" xfId="0" applyNumberFormat="1" applyFont="1" applyFill="1" applyBorder="1" applyAlignment="1" applyProtection="1">
      <alignment horizontal="left" vertical="center" wrapText="1"/>
      <protection locked="0"/>
    </xf>
    <xf numFmtId="4" fontId="34" fillId="0" borderId="21" xfId="0" applyNumberFormat="1" applyFont="1" applyFill="1" applyBorder="1" applyAlignment="1" applyProtection="1">
      <alignment vertical="center" wrapText="1"/>
      <protection locked="0"/>
    </xf>
    <xf numFmtId="4" fontId="32" fillId="0" borderId="21" xfId="0" applyNumberFormat="1" applyFont="1" applyFill="1" applyBorder="1" applyAlignment="1" applyProtection="1">
      <alignment vertical="center" wrapText="1"/>
      <protection locked="0"/>
    </xf>
    <xf numFmtId="4" fontId="32" fillId="0" borderId="19" xfId="0" applyNumberFormat="1" applyFont="1" applyFill="1" applyBorder="1" applyAlignment="1" applyProtection="1">
      <alignment vertical="center"/>
      <protection locked="0"/>
    </xf>
    <xf numFmtId="4" fontId="32" fillId="0" borderId="55" xfId="0" applyNumberFormat="1" applyFont="1" applyFill="1" applyBorder="1" applyAlignment="1" applyProtection="1">
      <alignment vertical="center"/>
      <protection locked="0"/>
    </xf>
    <xf numFmtId="4" fontId="32" fillId="0" borderId="64" xfId="0" applyNumberFormat="1" applyFont="1" applyFill="1" applyBorder="1" applyAlignment="1" applyProtection="1">
      <alignment vertical="center"/>
      <protection locked="0"/>
    </xf>
    <xf numFmtId="4" fontId="34" fillId="0" borderId="19" xfId="0" applyNumberFormat="1" applyFont="1" applyFill="1" applyBorder="1" applyAlignment="1" applyProtection="1">
      <alignment vertical="center"/>
    </xf>
    <xf numFmtId="4" fontId="35" fillId="0" borderId="21" xfId="0" applyNumberFormat="1" applyFont="1" applyFill="1" applyBorder="1" applyAlignment="1" applyProtection="1">
      <alignment vertical="center"/>
    </xf>
    <xf numFmtId="4" fontId="35" fillId="0" borderId="19" xfId="0" applyNumberFormat="1" applyFont="1" applyFill="1" applyBorder="1" applyAlignment="1" applyProtection="1">
      <alignment vertical="center"/>
    </xf>
    <xf numFmtId="4" fontId="35" fillId="0" borderId="20" xfId="0" applyNumberFormat="1" applyFont="1" applyFill="1" applyBorder="1" applyAlignment="1" applyProtection="1">
      <alignment vertical="center"/>
    </xf>
    <xf numFmtId="0" fontId="33" fillId="42" borderId="15" xfId="40" applyFont="1" applyFill="1" applyBorder="1" applyAlignment="1" applyProtection="1">
      <alignment vertical="center" wrapText="1"/>
    </xf>
    <xf numFmtId="4" fontId="33" fillId="0" borderId="35" xfId="0" applyNumberFormat="1" applyFont="1" applyFill="1" applyBorder="1" applyAlignment="1" applyProtection="1">
      <alignment horizontal="right" vertical="center" wrapText="1"/>
      <protection locked="0"/>
    </xf>
    <xf numFmtId="4" fontId="33" fillId="0" borderId="34" xfId="0" applyNumberFormat="1" applyFont="1" applyFill="1" applyBorder="1" applyAlignment="1" applyProtection="1">
      <alignment horizontal="right" vertical="center" wrapText="1"/>
      <protection locked="0"/>
    </xf>
    <xf numFmtId="4" fontId="33" fillId="0" borderId="13" xfId="0" applyNumberFormat="1" applyFont="1" applyFill="1" applyBorder="1" applyAlignment="1" applyProtection="1">
      <alignment horizontal="right" vertical="center" wrapText="1"/>
      <protection locked="0"/>
    </xf>
    <xf numFmtId="4" fontId="33" fillId="0" borderId="36" xfId="0" applyNumberFormat="1" applyFont="1" applyFill="1" applyBorder="1" applyAlignment="1" applyProtection="1">
      <alignment horizontal="right" vertical="center" wrapText="1"/>
      <protection locked="0"/>
    </xf>
    <xf numFmtId="4" fontId="33" fillId="0" borderId="58" xfId="0" applyNumberFormat="1" applyFont="1" applyFill="1" applyBorder="1" applyAlignment="1" applyProtection="1">
      <alignment horizontal="right" vertical="center" wrapText="1"/>
      <protection locked="0"/>
    </xf>
    <xf numFmtId="4" fontId="33" fillId="0" borderId="20" xfId="0" applyNumberFormat="1" applyFont="1" applyFill="1" applyBorder="1" applyAlignment="1" applyProtection="1">
      <alignment horizontal="right" vertical="center" wrapText="1"/>
      <protection locked="0"/>
    </xf>
    <xf numFmtId="4" fontId="32" fillId="0" borderId="63" xfId="0" applyNumberFormat="1" applyFont="1" applyFill="1" applyBorder="1" applyAlignment="1" applyProtection="1">
      <alignment vertical="center" wrapText="1"/>
      <protection locked="0"/>
    </xf>
    <xf numFmtId="4" fontId="32" fillId="0" borderId="19" xfId="0" applyNumberFormat="1" applyFont="1" applyFill="1" applyBorder="1" applyAlignment="1" applyProtection="1">
      <alignment vertical="center" wrapText="1"/>
      <protection locked="0"/>
    </xf>
    <xf numFmtId="4" fontId="33" fillId="0" borderId="63" xfId="0" applyNumberFormat="1" applyFont="1" applyFill="1" applyBorder="1" applyAlignment="1" applyProtection="1">
      <alignment horizontal="right" vertical="center" wrapText="1"/>
      <protection locked="0"/>
    </xf>
    <xf numFmtId="4" fontId="33" fillId="0" borderId="32" xfId="0" applyNumberFormat="1" applyFont="1" applyFill="1" applyBorder="1" applyAlignment="1" applyProtection="1">
      <alignment horizontal="right" vertical="center" wrapText="1"/>
      <protection locked="0"/>
    </xf>
    <xf numFmtId="4" fontId="33" fillId="0" borderId="19" xfId="0" applyNumberFormat="1" applyFont="1" applyFill="1" applyBorder="1" applyAlignment="1" applyProtection="1">
      <alignment horizontal="right" vertical="center" wrapText="1"/>
      <protection locked="0"/>
    </xf>
    <xf numFmtId="4" fontId="33" fillId="0" borderId="76" xfId="0" applyNumberFormat="1" applyFont="1" applyFill="1" applyBorder="1" applyAlignment="1" applyProtection="1">
      <alignment horizontal="right" vertical="center" wrapText="1"/>
      <protection locked="0"/>
    </xf>
    <xf numFmtId="4" fontId="35" fillId="0" borderId="19" xfId="0" applyNumberFormat="1" applyFont="1" applyBorder="1" applyAlignment="1" applyProtection="1">
      <alignment horizontal="right" vertical="center" wrapText="1"/>
      <protection locked="0"/>
    </xf>
    <xf numFmtId="4" fontId="55" fillId="0" borderId="40" xfId="0" applyNumberFormat="1" applyFont="1" applyFill="1" applyBorder="1" applyAlignment="1" applyProtection="1">
      <alignment vertical="center" wrapText="1"/>
      <protection locked="0"/>
    </xf>
    <xf numFmtId="4" fontId="35" fillId="0" borderId="84" xfId="0" applyNumberFormat="1" applyFont="1" applyFill="1" applyBorder="1" applyAlignment="1">
      <alignment wrapText="1"/>
    </xf>
    <xf numFmtId="4" fontId="48" fillId="0" borderId="84" xfId="0" applyNumberFormat="1" applyFont="1" applyFill="1" applyBorder="1"/>
    <xf numFmtId="4" fontId="49" fillId="0" borderId="84" xfId="0" applyNumberFormat="1" applyFont="1" applyFill="1" applyBorder="1"/>
    <xf numFmtId="4" fontId="48" fillId="42" borderId="84" xfId="0" applyNumberFormat="1" applyFont="1" applyFill="1" applyBorder="1"/>
    <xf numFmtId="4" fontId="48" fillId="42" borderId="86" xfId="0" applyNumberFormat="1" applyFont="1" applyFill="1" applyBorder="1"/>
    <xf numFmtId="4" fontId="35" fillId="42" borderId="58" xfId="0" applyNumberFormat="1" applyFont="1" applyFill="1" applyBorder="1" applyAlignment="1" applyProtection="1">
      <alignment horizontal="right" vertical="center" wrapText="1"/>
      <protection locked="0"/>
    </xf>
    <xf numFmtId="4" fontId="34" fillId="0" borderId="0" xfId="0" applyNumberFormat="1" applyFont="1" applyAlignment="1">
      <alignment vertical="center"/>
    </xf>
    <xf numFmtId="0" fontId="35" fillId="0" borderId="106" xfId="0" applyFont="1" applyFill="1" applyBorder="1"/>
    <xf numFmtId="0" fontId="48" fillId="0" borderId="85" xfId="0" applyFont="1" applyFill="1" applyBorder="1"/>
    <xf numFmtId="0" fontId="49" fillId="0" borderId="106" xfId="0" applyFont="1" applyFill="1" applyBorder="1" applyAlignment="1">
      <alignment horizontal="left" wrapText="1" indent="1"/>
    </xf>
    <xf numFmtId="0" fontId="49" fillId="0" borderId="118" xfId="0" applyFont="1" applyFill="1" applyBorder="1" applyAlignment="1">
      <alignment horizontal="left" wrapText="1" indent="1"/>
    </xf>
    <xf numFmtId="0" fontId="48" fillId="43" borderId="52" xfId="0" applyFont="1" applyFill="1" applyBorder="1" applyAlignment="1">
      <alignment horizontal="center" wrapText="1"/>
    </xf>
    <xf numFmtId="0" fontId="32" fillId="0" borderId="49" xfId="0" applyFont="1" applyBorder="1" applyAlignment="1">
      <alignment horizontal="center" wrapText="1"/>
    </xf>
    <xf numFmtId="4" fontId="33" fillId="42" borderId="57" xfId="0" applyNumberFormat="1" applyFont="1" applyFill="1" applyBorder="1" applyAlignment="1" applyProtection="1">
      <alignment horizontal="center" vertical="center" wrapText="1"/>
      <protection locked="0"/>
    </xf>
    <xf numFmtId="0" fontId="32" fillId="0" borderId="16" xfId="0" applyFont="1" applyBorder="1" applyAlignment="1">
      <alignment horizontal="center" vertical="center"/>
    </xf>
    <xf numFmtId="4" fontId="41" fillId="0" borderId="56" xfId="0" applyNumberFormat="1" applyFont="1" applyBorder="1" applyAlignment="1" applyProtection="1">
      <alignment horizontal="justify" vertical="center"/>
      <protection locked="0"/>
    </xf>
    <xf numFmtId="4" fontId="41" fillId="0" borderId="22" xfId="0" applyNumberFormat="1" applyFont="1" applyBorder="1" applyAlignment="1" applyProtection="1">
      <alignment horizontal="justify" vertical="center"/>
      <protection locked="0"/>
    </xf>
    <xf numFmtId="4" fontId="33" fillId="0" borderId="54" xfId="0" applyNumberFormat="1" applyFont="1" applyFill="1" applyBorder="1" applyAlignment="1">
      <alignment horizontal="left" vertical="center" wrapText="1"/>
    </xf>
    <xf numFmtId="0" fontId="32" fillId="0" borderId="20" xfId="0" applyFont="1" applyFill="1" applyBorder="1" applyAlignment="1">
      <alignment horizontal="left" vertical="center" wrapText="1"/>
    </xf>
    <xf numFmtId="0" fontId="49" fillId="0" borderId="104" xfId="0" applyFont="1" applyFill="1" applyBorder="1" applyAlignment="1">
      <alignment horizontal="left" wrapText="1" indent="1"/>
    </xf>
    <xf numFmtId="0" fontId="49" fillId="0" borderId="122" xfId="0" applyFont="1" applyFill="1" applyBorder="1" applyAlignment="1">
      <alignment horizontal="left" wrapText="1" indent="1"/>
    </xf>
    <xf numFmtId="4" fontId="41" fillId="0" borderId="65" xfId="0" applyNumberFormat="1" applyFont="1" applyBorder="1" applyAlignment="1" applyProtection="1">
      <alignment horizontal="justify" vertical="center"/>
      <protection locked="0"/>
    </xf>
    <xf numFmtId="4" fontId="41" fillId="0" borderId="46" xfId="0" applyNumberFormat="1" applyFont="1" applyBorder="1" applyAlignment="1" applyProtection="1">
      <alignment horizontal="justify" vertical="center"/>
      <protection locked="0"/>
    </xf>
    <xf numFmtId="4" fontId="31" fillId="0" borderId="0" xfId="0" applyNumberFormat="1" applyFont="1" applyFill="1" applyAlignment="1">
      <alignment horizontal="left" vertical="center" wrapText="1"/>
    </xf>
    <xf numFmtId="0" fontId="39" fillId="0" borderId="0" xfId="0" applyFont="1" applyFill="1" applyAlignment="1">
      <alignment vertical="center" wrapText="1"/>
    </xf>
    <xf numFmtId="0" fontId="39" fillId="0" borderId="0" xfId="0" applyFont="1" applyFill="1" applyAlignment="1">
      <alignment vertical="center"/>
    </xf>
    <xf numFmtId="4" fontId="35" fillId="42" borderId="57" xfId="0" applyNumberFormat="1" applyFont="1" applyFill="1" applyBorder="1" applyAlignment="1" applyProtection="1">
      <alignment vertical="center" wrapText="1"/>
      <protection locked="0"/>
    </xf>
    <xf numFmtId="0" fontId="32" fillId="0" borderId="69" xfId="0" applyFont="1" applyBorder="1" applyAlignment="1">
      <alignment vertical="center"/>
    </xf>
    <xf numFmtId="4" fontId="34" fillId="0" borderId="71" xfId="0" applyNumberFormat="1" applyFont="1" applyBorder="1" applyAlignment="1" applyProtection="1">
      <alignment vertical="center" wrapText="1"/>
      <protection locked="0"/>
    </xf>
    <xf numFmtId="4" fontId="34" fillId="0" borderId="24" xfId="0" applyNumberFormat="1" applyFont="1" applyBorder="1" applyAlignment="1" applyProtection="1">
      <alignment vertical="center" wrapText="1"/>
      <protection locked="0"/>
    </xf>
    <xf numFmtId="0" fontId="49" fillId="0" borderId="120" xfId="0" applyFont="1" applyBorder="1" applyAlignment="1">
      <alignment wrapText="1"/>
    </xf>
    <xf numFmtId="0" fontId="49" fillId="0" borderId="121" xfId="0" applyFont="1" applyBorder="1" applyAlignment="1">
      <alignment wrapText="1"/>
    </xf>
    <xf numFmtId="4" fontId="41" fillId="42" borderId="57" xfId="0" applyNumberFormat="1" applyFont="1" applyFill="1" applyBorder="1" applyAlignment="1" applyProtection="1">
      <alignment vertical="center" wrapText="1"/>
      <protection locked="0"/>
    </xf>
    <xf numFmtId="4" fontId="41" fillId="41" borderId="16" xfId="0" applyNumberFormat="1" applyFont="1" applyFill="1" applyBorder="1" applyAlignment="1" applyProtection="1">
      <alignment vertical="center" wrapText="1"/>
      <protection locked="0"/>
    </xf>
    <xf numFmtId="4" fontId="34" fillId="0" borderId="54" xfId="0" applyNumberFormat="1" applyFont="1" applyBorder="1" applyAlignment="1" applyProtection="1">
      <alignment vertical="center" wrapText="1"/>
      <protection locked="0"/>
    </xf>
    <xf numFmtId="4" fontId="34" fillId="0" borderId="20" xfId="0" applyNumberFormat="1" applyFont="1" applyBorder="1" applyAlignment="1" applyProtection="1">
      <alignment vertical="center" wrapText="1"/>
      <protection locked="0"/>
    </xf>
    <xf numFmtId="4" fontId="34" fillId="0" borderId="56" xfId="0" applyNumberFormat="1" applyFont="1" applyBorder="1" applyAlignment="1" applyProtection="1">
      <alignment vertical="center" wrapText="1"/>
      <protection locked="0"/>
    </xf>
    <xf numFmtId="4" fontId="34" fillId="0" borderId="22" xfId="0" applyNumberFormat="1" applyFont="1" applyBorder="1" applyAlignment="1" applyProtection="1">
      <alignment vertical="center" wrapText="1"/>
      <protection locked="0"/>
    </xf>
    <xf numFmtId="4" fontId="34" fillId="0" borderId="56" xfId="0" applyNumberFormat="1" applyFont="1" applyFill="1" applyBorder="1" applyAlignment="1" applyProtection="1">
      <alignment vertical="center" wrapText="1"/>
      <protection locked="0"/>
    </xf>
    <xf numFmtId="0" fontId="32" fillId="0" borderId="25" xfId="0" applyFont="1" applyFill="1" applyBorder="1" applyAlignment="1">
      <alignment vertical="center"/>
    </xf>
    <xf numFmtId="14" fontId="48" fillId="0" borderId="0" xfId="0" applyNumberFormat="1" applyFont="1" applyBorder="1" applyAlignment="1">
      <alignment horizontal="left" wrapText="1"/>
    </xf>
    <xf numFmtId="0" fontId="48" fillId="0" borderId="0" xfId="0" applyFont="1" applyBorder="1" applyAlignment="1">
      <alignment horizontal="left" wrapText="1"/>
    </xf>
    <xf numFmtId="4" fontId="32" fillId="0" borderId="55" xfId="0" applyNumberFormat="1" applyFont="1" applyFill="1" applyBorder="1" applyAlignment="1" applyProtection="1">
      <alignment horizontal="left" vertical="center" wrapText="1"/>
      <protection locked="0"/>
    </xf>
    <xf numFmtId="4" fontId="32" fillId="0" borderId="50" xfId="0" applyNumberFormat="1" applyFont="1" applyFill="1" applyBorder="1" applyAlignment="1" applyProtection="1">
      <alignment horizontal="left" vertical="center" wrapText="1"/>
      <protection locked="0"/>
    </xf>
    <xf numFmtId="4" fontId="32" fillId="0" borderId="28" xfId="0" applyNumberFormat="1" applyFont="1" applyFill="1" applyBorder="1" applyAlignment="1" applyProtection="1">
      <alignment horizontal="left" vertical="center" wrapText="1"/>
      <protection locked="0"/>
    </xf>
    <xf numFmtId="4" fontId="32" fillId="0" borderId="56" xfId="0" applyNumberFormat="1" applyFont="1" applyFill="1" applyBorder="1" applyAlignment="1" applyProtection="1">
      <alignment horizontal="left" vertical="center" wrapText="1" indent="2"/>
      <protection locked="0"/>
    </xf>
    <xf numFmtId="0" fontId="32" fillId="0" borderId="41" xfId="0" applyFont="1" applyFill="1" applyBorder="1" applyAlignment="1">
      <alignment horizontal="left" vertical="center" wrapText="1" indent="2"/>
    </xf>
    <xf numFmtId="0" fontId="32" fillId="0" borderId="22" xfId="0" applyFont="1" applyFill="1" applyBorder="1" applyAlignment="1">
      <alignment horizontal="left" vertical="center" wrapText="1" indent="2"/>
    </xf>
    <xf numFmtId="4" fontId="34" fillId="0" borderId="56" xfId="0" applyNumberFormat="1" applyFont="1" applyFill="1" applyBorder="1" applyAlignment="1">
      <alignment horizontal="left" vertical="center"/>
    </xf>
    <xf numFmtId="4" fontId="34" fillId="0" borderId="56" xfId="0" applyNumberFormat="1" applyFont="1" applyFill="1" applyBorder="1" applyAlignment="1">
      <alignment horizontal="left" vertical="center" wrapText="1"/>
    </xf>
    <xf numFmtId="4" fontId="33" fillId="0" borderId="57" xfId="0" applyNumberFormat="1" applyFont="1" applyFill="1" applyBorder="1" applyAlignment="1" applyProtection="1">
      <alignment vertical="center" wrapText="1"/>
      <protection locked="0"/>
    </xf>
    <xf numFmtId="0" fontId="32" fillId="0" borderId="16" xfId="0" applyFont="1" applyFill="1" applyBorder="1" applyAlignment="1">
      <alignment vertical="center"/>
    </xf>
    <xf numFmtId="4" fontId="34" fillId="0" borderId="71" xfId="0" applyNumberFormat="1" applyFont="1" applyFill="1" applyBorder="1" applyAlignment="1" applyProtection="1">
      <alignment vertical="center" wrapText="1"/>
      <protection locked="0"/>
    </xf>
    <xf numFmtId="0" fontId="32" fillId="0" borderId="81" xfId="0" applyFont="1" applyFill="1" applyBorder="1" applyAlignment="1">
      <alignment vertical="center"/>
    </xf>
    <xf numFmtId="4" fontId="34" fillId="0" borderId="56" xfId="0" applyNumberFormat="1" applyFont="1" applyFill="1" applyBorder="1" applyAlignment="1" applyProtection="1">
      <alignment horizontal="left" vertical="center"/>
      <protection locked="0"/>
    </xf>
    <xf numFmtId="4" fontId="34" fillId="0" borderId="22" xfId="0" applyNumberFormat="1" applyFont="1" applyFill="1" applyBorder="1" applyAlignment="1" applyProtection="1">
      <alignment horizontal="left" vertical="center"/>
      <protection locked="0"/>
    </xf>
    <xf numFmtId="4" fontId="33" fillId="42" borderId="38" xfId="0" applyNumberFormat="1" applyFont="1" applyFill="1" applyBorder="1" applyAlignment="1" applyProtection="1">
      <alignment horizontal="center" vertical="center" wrapText="1"/>
      <protection locked="0"/>
    </xf>
    <xf numFmtId="4" fontId="33" fillId="42" borderId="16" xfId="0" applyNumberFormat="1" applyFont="1" applyFill="1" applyBorder="1" applyAlignment="1" applyProtection="1">
      <alignment horizontal="center" vertical="center" wrapText="1"/>
      <protection locked="0"/>
    </xf>
    <xf numFmtId="4" fontId="34" fillId="0" borderId="56" xfId="0" applyNumberFormat="1" applyFont="1" applyBorder="1" applyAlignment="1" applyProtection="1">
      <alignment horizontal="justify" vertical="center"/>
      <protection locked="0"/>
    </xf>
    <xf numFmtId="4" fontId="34" fillId="0" borderId="22" xfId="0" applyNumberFormat="1" applyFont="1" applyBorder="1" applyAlignment="1" applyProtection="1">
      <alignment horizontal="justify" vertical="center"/>
      <protection locked="0"/>
    </xf>
    <xf numFmtId="0" fontId="32" fillId="0" borderId="0" xfId="0" applyFont="1" applyFill="1" applyBorder="1" applyAlignment="1">
      <alignment wrapText="1"/>
    </xf>
    <xf numFmtId="0" fontId="32" fillId="0" borderId="0" xfId="0" applyFont="1" applyFill="1" applyAlignment="1"/>
    <xf numFmtId="4" fontId="41" fillId="41" borderId="57" xfId="0" applyNumberFormat="1" applyFont="1" applyFill="1" applyBorder="1" applyAlignment="1">
      <alignment horizontal="center" vertical="center" wrapText="1"/>
    </xf>
    <xf numFmtId="0" fontId="32" fillId="0" borderId="16" xfId="0" applyFont="1" applyBorder="1" applyAlignment="1">
      <alignment horizontal="center" vertical="center" wrapText="1"/>
    </xf>
    <xf numFmtId="4" fontId="38" fillId="0" borderId="0" xfId="0" applyNumberFormat="1" applyFont="1" applyFill="1" applyAlignment="1" applyProtection="1">
      <alignment horizontal="left" vertical="center" wrapText="1"/>
      <protection locked="0"/>
    </xf>
    <xf numFmtId="0" fontId="39" fillId="0" borderId="0" xfId="0" applyFont="1" applyAlignment="1">
      <alignment horizontal="left" vertical="center"/>
    </xf>
    <xf numFmtId="4" fontId="34" fillId="0" borderId="56" xfId="0" applyNumberFormat="1" applyFont="1" applyFill="1" applyBorder="1" applyAlignment="1" applyProtection="1">
      <alignment horizontal="left" vertical="center" indent="1"/>
      <protection locked="0"/>
    </xf>
    <xf numFmtId="4" fontId="34" fillId="0" borderId="22" xfId="0" applyNumberFormat="1" applyFont="1" applyFill="1" applyBorder="1" applyAlignment="1" applyProtection="1">
      <alignment horizontal="left" vertical="center" indent="1"/>
      <protection locked="0"/>
    </xf>
    <xf numFmtId="4" fontId="34" fillId="0" borderId="57" xfId="0" applyNumberFormat="1" applyFont="1" applyFill="1" applyBorder="1" applyAlignment="1" applyProtection="1">
      <alignment horizontal="left" vertical="center" wrapText="1"/>
      <protection locked="0"/>
    </xf>
    <xf numFmtId="4" fontId="34" fillId="0" borderId="16" xfId="0" applyNumberFormat="1" applyFont="1" applyFill="1" applyBorder="1" applyAlignment="1" applyProtection="1">
      <alignment horizontal="left" vertical="center" wrapText="1"/>
      <protection locked="0"/>
    </xf>
    <xf numFmtId="4" fontId="41" fillId="42" borderId="57" xfId="0" applyNumberFormat="1" applyFont="1" applyFill="1" applyBorder="1" applyAlignment="1" applyProtection="1">
      <alignment horizontal="left" vertical="center"/>
      <protection locked="0"/>
    </xf>
    <xf numFmtId="4" fontId="41" fillId="42" borderId="16" xfId="0" applyNumberFormat="1" applyFont="1" applyFill="1" applyBorder="1" applyAlignment="1" applyProtection="1">
      <alignment horizontal="left" vertical="center"/>
      <protection locked="0"/>
    </xf>
    <xf numFmtId="4" fontId="41" fillId="42" borderId="52" xfId="0" applyNumberFormat="1" applyFont="1" applyFill="1" applyBorder="1" applyAlignment="1" applyProtection="1">
      <alignment horizontal="center" vertical="center" wrapText="1"/>
      <protection locked="0"/>
    </xf>
    <xf numFmtId="4" fontId="41" fillId="42" borderId="63" xfId="0" applyNumberFormat="1" applyFont="1" applyFill="1" applyBorder="1" applyAlignment="1" applyProtection="1">
      <alignment horizontal="center" vertical="center" wrapText="1"/>
      <protection locked="0"/>
    </xf>
    <xf numFmtId="4" fontId="34" fillId="0" borderId="56" xfId="0" applyNumberFormat="1" applyFont="1" applyFill="1" applyBorder="1" applyAlignment="1" applyProtection="1">
      <alignment vertical="center"/>
      <protection locked="0"/>
    </xf>
    <xf numFmtId="4" fontId="34" fillId="0" borderId="22" xfId="0" applyNumberFormat="1" applyFont="1" applyFill="1" applyBorder="1" applyAlignment="1" applyProtection="1">
      <alignment vertical="center"/>
      <protection locked="0"/>
    </xf>
    <xf numFmtId="4" fontId="34" fillId="0" borderId="22" xfId="0" applyNumberFormat="1" applyFont="1" applyFill="1" applyBorder="1" applyAlignment="1" applyProtection="1">
      <alignment vertical="center" wrapText="1"/>
      <protection locked="0"/>
    </xf>
    <xf numFmtId="4" fontId="41" fillId="0" borderId="56" xfId="0" applyNumberFormat="1" applyFont="1" applyBorder="1" applyAlignment="1" applyProtection="1">
      <alignment horizontal="left" vertical="center" wrapText="1"/>
      <protection locked="0"/>
    </xf>
    <xf numFmtId="4" fontId="41" fillId="0" borderId="22" xfId="0" applyNumberFormat="1" applyFont="1" applyBorder="1" applyAlignment="1" applyProtection="1">
      <alignment horizontal="left" vertical="center" wrapText="1"/>
      <protection locked="0"/>
    </xf>
    <xf numFmtId="4" fontId="34" fillId="0" borderId="56" xfId="0" applyNumberFormat="1" applyFont="1" applyBorder="1" applyAlignment="1" applyProtection="1">
      <alignment horizontal="left" vertical="center" wrapText="1"/>
      <protection locked="0"/>
    </xf>
    <xf numFmtId="4" fontId="34" fillId="0" borderId="22" xfId="0" applyNumberFormat="1" applyFont="1" applyBorder="1" applyAlignment="1" applyProtection="1">
      <alignment horizontal="left" vertical="center" wrapText="1"/>
      <protection locked="0"/>
    </xf>
    <xf numFmtId="4" fontId="35" fillId="0" borderId="0" xfId="0" applyNumberFormat="1" applyFont="1" applyAlignment="1" applyProtection="1">
      <alignment horizontal="left" vertical="center"/>
      <protection locked="0"/>
    </xf>
    <xf numFmtId="4" fontId="41" fillId="0" borderId="0" xfId="0" applyNumberFormat="1" applyFont="1" applyAlignment="1" applyProtection="1">
      <alignment horizontal="left" vertical="center"/>
      <protection locked="0"/>
    </xf>
    <xf numFmtId="4" fontId="32" fillId="0" borderId="64" xfId="0" applyNumberFormat="1" applyFont="1" applyFill="1" applyBorder="1" applyAlignment="1" applyProtection="1">
      <alignment vertical="center" wrapText="1"/>
      <protection locked="0"/>
    </xf>
    <xf numFmtId="4" fontId="32" fillId="0" borderId="0" xfId="0" applyNumberFormat="1" applyFont="1" applyFill="1" applyBorder="1" applyAlignment="1" applyProtection="1">
      <alignment vertical="center" wrapText="1"/>
      <protection locked="0"/>
    </xf>
    <xf numFmtId="4" fontId="32" fillId="0" borderId="18" xfId="0" applyNumberFormat="1" applyFont="1" applyFill="1" applyBorder="1" applyAlignment="1" applyProtection="1">
      <alignment vertical="center" wrapText="1"/>
      <protection locked="0"/>
    </xf>
    <xf numFmtId="4" fontId="32" fillId="0" borderId="54" xfId="0" applyNumberFormat="1" applyFont="1" applyFill="1" applyBorder="1" applyAlignment="1" applyProtection="1">
      <alignment vertical="center"/>
      <protection locked="0"/>
    </xf>
    <xf numFmtId="4" fontId="32" fillId="0" borderId="39" xfId="0" applyNumberFormat="1" applyFont="1" applyFill="1" applyBorder="1" applyAlignment="1" applyProtection="1">
      <alignment vertical="center"/>
      <protection locked="0"/>
    </xf>
    <xf numFmtId="4" fontId="32" fillId="0" borderId="20" xfId="0" applyNumberFormat="1" applyFont="1" applyFill="1" applyBorder="1" applyAlignment="1" applyProtection="1">
      <alignment vertical="center"/>
      <protection locked="0"/>
    </xf>
    <xf numFmtId="4" fontId="41" fillId="0" borderId="71" xfId="0" applyNumberFormat="1" applyFont="1" applyBorder="1" applyAlignment="1" applyProtection="1">
      <alignment horizontal="left" vertical="center" wrapText="1"/>
      <protection locked="0"/>
    </xf>
    <xf numFmtId="4" fontId="41" fillId="0" borderId="24" xfId="0" applyNumberFormat="1" applyFont="1" applyBorder="1" applyAlignment="1" applyProtection="1">
      <alignment horizontal="left" vertical="center" wrapText="1"/>
      <protection locked="0"/>
    </xf>
    <xf numFmtId="4" fontId="34" fillId="0" borderId="56" xfId="0" applyNumberFormat="1" applyFont="1" applyFill="1" applyBorder="1" applyAlignment="1" applyProtection="1">
      <alignment horizontal="left" vertical="center" wrapText="1" indent="1"/>
      <protection locked="0"/>
    </xf>
    <xf numFmtId="4" fontId="34" fillId="0" borderId="22" xfId="0" applyNumberFormat="1" applyFont="1" applyFill="1" applyBorder="1" applyAlignment="1" applyProtection="1">
      <alignment horizontal="left" vertical="center" wrapText="1" indent="1"/>
      <protection locked="0"/>
    </xf>
    <xf numFmtId="4" fontId="41" fillId="41" borderId="57" xfId="0" applyNumberFormat="1" applyFont="1" applyFill="1" applyBorder="1" applyAlignment="1" applyProtection="1">
      <alignment horizontal="justify" vertical="center" wrapText="1"/>
      <protection locked="0"/>
    </xf>
    <xf numFmtId="4" fontId="41" fillId="41" borderId="16" xfId="0" applyNumberFormat="1" applyFont="1" applyFill="1" applyBorder="1" applyAlignment="1" applyProtection="1">
      <alignment horizontal="justify" vertical="center" wrapText="1"/>
      <protection locked="0"/>
    </xf>
    <xf numFmtId="4" fontId="32" fillId="0" borderId="54" xfId="0" applyNumberFormat="1" applyFont="1" applyFill="1" applyBorder="1" applyAlignment="1" applyProtection="1">
      <alignment vertical="center" wrapText="1"/>
      <protection locked="0"/>
    </xf>
    <xf numFmtId="4" fontId="32" fillId="0" borderId="39" xfId="0" applyNumberFormat="1" applyFont="1" applyFill="1" applyBorder="1" applyAlignment="1" applyProtection="1">
      <alignment vertical="center" wrapText="1"/>
      <protection locked="0"/>
    </xf>
    <xf numFmtId="4" fontId="32" fillId="0" borderId="20" xfId="0" applyNumberFormat="1" applyFont="1" applyFill="1" applyBorder="1" applyAlignment="1" applyProtection="1">
      <alignment vertical="center" wrapText="1"/>
      <protection locked="0"/>
    </xf>
    <xf numFmtId="4" fontId="32" fillId="0" borderId="56" xfId="0" applyNumberFormat="1" applyFont="1" applyFill="1" applyBorder="1" applyAlignment="1" applyProtection="1">
      <alignment vertical="center" wrapText="1"/>
      <protection locked="0"/>
    </xf>
    <xf numFmtId="4" fontId="32" fillId="0" borderId="41" xfId="0" applyNumberFormat="1" applyFont="1" applyFill="1" applyBorder="1" applyAlignment="1" applyProtection="1">
      <alignment vertical="center" wrapText="1"/>
      <protection locked="0"/>
    </xf>
    <xf numFmtId="4" fontId="32" fillId="0" borderId="22" xfId="0" applyNumberFormat="1" applyFont="1" applyFill="1" applyBorder="1" applyAlignment="1" applyProtection="1">
      <alignment vertical="center" wrapText="1"/>
      <protection locked="0"/>
    </xf>
    <xf numFmtId="4" fontId="34" fillId="0" borderId="56" xfId="0" applyNumberFormat="1" applyFont="1" applyFill="1" applyBorder="1" applyAlignment="1" applyProtection="1">
      <alignment horizontal="left" vertical="center" wrapText="1"/>
      <protection locked="0"/>
    </xf>
    <xf numFmtId="4" fontId="34" fillId="0" borderId="22" xfId="0" applyNumberFormat="1" applyFont="1" applyFill="1" applyBorder="1" applyAlignment="1" applyProtection="1">
      <alignment horizontal="left" vertical="center" wrapText="1"/>
      <protection locked="0"/>
    </xf>
    <xf numFmtId="4" fontId="33" fillId="42" borderId="57" xfId="0" applyNumberFormat="1" applyFont="1" applyFill="1" applyBorder="1" applyAlignment="1" applyProtection="1">
      <alignment horizontal="left" vertical="center"/>
      <protection locked="0"/>
    </xf>
    <xf numFmtId="4" fontId="33" fillId="42" borderId="38" xfId="0" applyNumberFormat="1" applyFont="1" applyFill="1" applyBorder="1" applyAlignment="1" applyProtection="1">
      <alignment horizontal="left" vertical="center"/>
      <protection locked="0"/>
    </xf>
    <xf numFmtId="4" fontId="33" fillId="42" borderId="16" xfId="0" applyNumberFormat="1" applyFont="1" applyFill="1" applyBorder="1" applyAlignment="1" applyProtection="1">
      <alignment horizontal="left" vertical="center"/>
      <protection locked="0"/>
    </xf>
    <xf numFmtId="4" fontId="33" fillId="42" borderId="57" xfId="0" applyNumberFormat="1" applyFont="1" applyFill="1" applyBorder="1" applyAlignment="1" applyProtection="1">
      <alignment horizontal="center" vertical="center"/>
      <protection locked="0"/>
    </xf>
    <xf numFmtId="4" fontId="33" fillId="42" borderId="38" xfId="0" applyNumberFormat="1" applyFont="1" applyFill="1" applyBorder="1" applyAlignment="1" applyProtection="1">
      <alignment horizontal="center" vertical="center"/>
      <protection locked="0"/>
    </xf>
    <xf numFmtId="4" fontId="33" fillId="42" borderId="16" xfId="0" applyNumberFormat="1" applyFont="1" applyFill="1" applyBorder="1" applyAlignment="1" applyProtection="1">
      <alignment horizontal="center" vertical="center"/>
      <protection locked="0"/>
    </xf>
    <xf numFmtId="4" fontId="32" fillId="0" borderId="55" xfId="0" applyNumberFormat="1" applyFont="1" applyFill="1" applyBorder="1" applyAlignment="1" applyProtection="1">
      <alignment vertical="center"/>
      <protection locked="0"/>
    </xf>
    <xf numFmtId="4" fontId="32" fillId="0" borderId="50" xfId="0" applyNumberFormat="1" applyFont="1" applyFill="1" applyBorder="1" applyAlignment="1" applyProtection="1">
      <alignment vertical="center"/>
      <protection locked="0"/>
    </xf>
    <xf numFmtId="4" fontId="32" fillId="0" borderId="28" xfId="0" applyNumberFormat="1" applyFont="1" applyFill="1" applyBorder="1" applyAlignment="1" applyProtection="1">
      <alignment vertical="center"/>
      <protection locked="0"/>
    </xf>
    <xf numFmtId="4" fontId="32" fillId="0" borderId="56" xfId="0" applyNumberFormat="1" applyFont="1" applyFill="1" applyBorder="1" applyAlignment="1" applyProtection="1">
      <alignment vertical="center"/>
      <protection locked="0"/>
    </xf>
    <xf numFmtId="4" fontId="32" fillId="0" borderId="41" xfId="0" applyNumberFormat="1" applyFont="1" applyFill="1" applyBorder="1" applyAlignment="1" applyProtection="1">
      <alignment vertical="center"/>
      <protection locked="0"/>
    </xf>
    <xf numFmtId="4" fontId="32" fillId="0" borderId="22" xfId="0" applyNumberFormat="1" applyFont="1" applyFill="1" applyBorder="1" applyAlignment="1" applyProtection="1">
      <alignment vertical="center"/>
      <protection locked="0"/>
    </xf>
    <xf numFmtId="4" fontId="33" fillId="0" borderId="57" xfId="0" applyNumberFormat="1" applyFont="1" applyFill="1" applyBorder="1" applyAlignment="1" applyProtection="1">
      <alignment vertical="center"/>
      <protection locked="0"/>
    </xf>
    <xf numFmtId="4" fontId="33" fillId="0" borderId="38" xfId="0" applyNumberFormat="1" applyFont="1" applyFill="1" applyBorder="1" applyAlignment="1" applyProtection="1">
      <alignment vertical="center"/>
      <protection locked="0"/>
    </xf>
    <xf numFmtId="4" fontId="33" fillId="0" borderId="16" xfId="0" applyNumberFormat="1" applyFont="1" applyFill="1" applyBorder="1" applyAlignment="1" applyProtection="1">
      <alignment vertical="center"/>
      <protection locked="0"/>
    </xf>
    <xf numFmtId="4" fontId="34" fillId="0" borderId="71" xfId="0" applyNumberFormat="1" applyFont="1" applyFill="1" applyBorder="1" applyAlignment="1" applyProtection="1">
      <alignment vertical="center"/>
      <protection locked="0"/>
    </xf>
    <xf numFmtId="4" fontId="34" fillId="0" borderId="67" xfId="0" applyNumberFormat="1" applyFont="1" applyFill="1" applyBorder="1" applyAlignment="1" applyProtection="1">
      <alignment vertical="center"/>
      <protection locked="0"/>
    </xf>
    <xf numFmtId="4" fontId="34" fillId="0" borderId="24" xfId="0" applyNumberFormat="1" applyFont="1" applyFill="1" applyBorder="1" applyAlignment="1" applyProtection="1">
      <alignment vertical="center"/>
      <protection locked="0"/>
    </xf>
    <xf numFmtId="4" fontId="41" fillId="0" borderId="54" xfId="0" applyNumberFormat="1" applyFont="1" applyFill="1" applyBorder="1" applyAlignment="1" applyProtection="1">
      <alignment vertical="center" wrapText="1"/>
      <protection locked="0"/>
    </xf>
    <xf numFmtId="4" fontId="41" fillId="0" borderId="39" xfId="0" applyNumberFormat="1" applyFont="1" applyFill="1" applyBorder="1" applyAlignment="1" applyProtection="1">
      <alignment vertical="center" wrapText="1"/>
      <protection locked="0"/>
    </xf>
    <xf numFmtId="4" fontId="41" fillId="0" borderId="20" xfId="0" applyNumberFormat="1" applyFont="1" applyFill="1" applyBorder="1" applyAlignment="1" applyProtection="1">
      <alignment vertical="center" wrapText="1"/>
      <protection locked="0"/>
    </xf>
    <xf numFmtId="4" fontId="33" fillId="0" borderId="57" xfId="0" applyNumberFormat="1" applyFont="1" applyBorder="1" applyAlignment="1" applyProtection="1">
      <alignment horizontal="left" vertical="center" wrapText="1"/>
      <protection locked="0"/>
    </xf>
    <xf numFmtId="4" fontId="33" fillId="0" borderId="38" xfId="0" applyNumberFormat="1" applyFont="1" applyBorder="1" applyAlignment="1" applyProtection="1">
      <alignment horizontal="left" vertical="center" wrapText="1"/>
      <protection locked="0"/>
    </xf>
    <xf numFmtId="4" fontId="33" fillId="0" borderId="16" xfId="0" applyNumberFormat="1" applyFont="1" applyBorder="1" applyAlignment="1" applyProtection="1">
      <alignment horizontal="left" vertical="center" wrapText="1"/>
      <protection locked="0"/>
    </xf>
    <xf numFmtId="4" fontId="41" fillId="0" borderId="56" xfId="0" applyNumberFormat="1" applyFont="1" applyFill="1" applyBorder="1" applyAlignment="1" applyProtection="1">
      <alignment vertical="center" wrapText="1"/>
      <protection locked="0"/>
    </xf>
    <xf numFmtId="4" fontId="41" fillId="0" borderId="41" xfId="0" applyNumberFormat="1" applyFont="1" applyFill="1" applyBorder="1" applyAlignment="1" applyProtection="1">
      <alignment vertical="center" wrapText="1"/>
      <protection locked="0"/>
    </xf>
    <xf numFmtId="4" fontId="41" fillId="0" borderId="22" xfId="0" applyNumberFormat="1" applyFont="1" applyFill="1" applyBorder="1" applyAlignment="1" applyProtection="1">
      <alignment vertical="center" wrapText="1"/>
      <protection locked="0"/>
    </xf>
    <xf numFmtId="4" fontId="33" fillId="0" borderId="74" xfId="0" applyNumberFormat="1" applyFont="1" applyFill="1" applyBorder="1" applyAlignment="1" applyProtection="1">
      <alignment vertical="center" wrapText="1"/>
      <protection locked="0"/>
    </xf>
    <xf numFmtId="4" fontId="33" fillId="0" borderId="14" xfId="0" applyNumberFormat="1" applyFont="1" applyFill="1" applyBorder="1" applyAlignment="1" applyProtection="1">
      <alignment vertical="center" wrapText="1"/>
      <protection locked="0"/>
    </xf>
    <xf numFmtId="4" fontId="33" fillId="0" borderId="13" xfId="0" applyNumberFormat="1" applyFont="1" applyFill="1" applyBorder="1" applyAlignment="1" applyProtection="1">
      <alignment vertical="center" wrapText="1"/>
      <protection locked="0"/>
    </xf>
    <xf numFmtId="4" fontId="34" fillId="0" borderId="56" xfId="0" applyNumberFormat="1" applyFont="1" applyFill="1" applyBorder="1" applyAlignment="1">
      <alignment vertical="center" wrapText="1"/>
    </xf>
    <xf numFmtId="4" fontId="34" fillId="0" borderId="41" xfId="0" applyNumberFormat="1" applyFont="1" applyFill="1" applyBorder="1" applyAlignment="1">
      <alignment vertical="center" wrapText="1"/>
    </xf>
    <xf numFmtId="4" fontId="34" fillId="0" borderId="22" xfId="0" applyNumberFormat="1" applyFont="1" applyFill="1" applyBorder="1" applyAlignment="1">
      <alignment vertical="center" wrapText="1"/>
    </xf>
    <xf numFmtId="4" fontId="32" fillId="0" borderId="71" xfId="0" applyNumberFormat="1" applyFont="1" applyFill="1" applyBorder="1" applyAlignment="1" applyProtection="1">
      <alignment vertical="center" wrapText="1"/>
      <protection locked="0"/>
    </xf>
    <xf numFmtId="4" fontId="32" fillId="0" borderId="67" xfId="0" applyNumberFormat="1" applyFont="1" applyFill="1" applyBorder="1" applyAlignment="1" applyProtection="1">
      <alignment vertical="center" wrapText="1"/>
      <protection locked="0"/>
    </xf>
    <xf numFmtId="4" fontId="32" fillId="0" borderId="24" xfId="0" applyNumberFormat="1" applyFont="1" applyFill="1" applyBorder="1" applyAlignment="1" applyProtection="1">
      <alignment vertical="center" wrapText="1"/>
      <protection locked="0"/>
    </xf>
    <xf numFmtId="4" fontId="34" fillId="0" borderId="41" xfId="0" applyNumberFormat="1" applyFont="1" applyFill="1" applyBorder="1" applyAlignment="1" applyProtection="1">
      <alignment vertical="center" wrapText="1"/>
      <protection locked="0"/>
    </xf>
    <xf numFmtId="4" fontId="34" fillId="0" borderId="67" xfId="0" applyNumberFormat="1" applyFont="1" applyFill="1" applyBorder="1" applyAlignment="1" applyProtection="1">
      <alignment vertical="center" wrapText="1"/>
      <protection locked="0"/>
    </xf>
    <xf numFmtId="4" fontId="34" fillId="0" borderId="24" xfId="0" applyNumberFormat="1" applyFont="1" applyFill="1" applyBorder="1" applyAlignment="1" applyProtection="1">
      <alignment vertical="center" wrapText="1"/>
      <protection locked="0"/>
    </xf>
    <xf numFmtId="4" fontId="33" fillId="42" borderId="57" xfId="0" applyNumberFormat="1" applyFont="1" applyFill="1" applyBorder="1" applyAlignment="1">
      <alignment horizontal="center" vertical="center" wrapText="1"/>
    </xf>
    <xf numFmtId="4" fontId="33" fillId="42" borderId="16" xfId="0" applyNumberFormat="1" applyFont="1" applyFill="1" applyBorder="1" applyAlignment="1">
      <alignment horizontal="center" vertical="center" wrapText="1"/>
    </xf>
    <xf numFmtId="4" fontId="32" fillId="0" borderId="54" xfId="0" applyNumberFormat="1" applyFont="1" applyFill="1" applyBorder="1" applyAlignment="1">
      <alignment vertical="center" wrapText="1"/>
    </xf>
    <xf numFmtId="4" fontId="32" fillId="0" borderId="20" xfId="0" applyNumberFormat="1" applyFont="1" applyFill="1" applyBorder="1" applyAlignment="1">
      <alignment vertical="center" wrapText="1"/>
    </xf>
    <xf numFmtId="4" fontId="41" fillId="42" borderId="74" xfId="0" applyNumberFormat="1" applyFont="1" applyFill="1" applyBorder="1" applyAlignment="1">
      <alignment horizontal="center" vertical="center"/>
    </xf>
    <xf numFmtId="4" fontId="41" fillId="42" borderId="13" xfId="0" applyNumberFormat="1" applyFont="1" applyFill="1" applyBorder="1" applyAlignment="1">
      <alignment horizontal="center" vertical="center"/>
    </xf>
    <xf numFmtId="4" fontId="41" fillId="42" borderId="57" xfId="0" applyNumberFormat="1" applyFont="1" applyFill="1" applyBorder="1" applyAlignment="1">
      <alignment horizontal="center" vertical="center"/>
    </xf>
    <xf numFmtId="4" fontId="41" fillId="42" borderId="16" xfId="0" applyNumberFormat="1" applyFont="1" applyFill="1" applyBorder="1" applyAlignment="1">
      <alignment horizontal="center" vertical="center"/>
    </xf>
    <xf numFmtId="4" fontId="34" fillId="0" borderId="57" xfId="0" applyNumberFormat="1" applyFont="1" applyBorder="1" applyAlignment="1">
      <alignment horizontal="right" vertical="center"/>
    </xf>
    <xf numFmtId="4" fontId="34" fillId="0" borderId="16" xfId="0" applyNumberFormat="1" applyFont="1" applyBorder="1" applyAlignment="1">
      <alignment horizontal="right" vertical="center"/>
    </xf>
    <xf numFmtId="4" fontId="34" fillId="0" borderId="74" xfId="0" applyNumberFormat="1" applyFont="1" applyBorder="1" applyAlignment="1">
      <alignment horizontal="right" vertical="center"/>
    </xf>
    <xf numFmtId="4" fontId="34" fillId="0" borderId="13" xfId="0" applyNumberFormat="1" applyFont="1" applyBorder="1" applyAlignment="1">
      <alignment horizontal="right" vertical="center"/>
    </xf>
    <xf numFmtId="4" fontId="31" fillId="0" borderId="0" xfId="0" applyNumberFormat="1" applyFont="1" applyAlignment="1">
      <alignment horizontal="left" vertical="center" wrapText="1"/>
    </xf>
    <xf numFmtId="0" fontId="39" fillId="0" borderId="0" xfId="0" applyFont="1" applyAlignment="1">
      <alignment horizontal="left" vertical="center" wrapText="1"/>
    </xf>
    <xf numFmtId="4" fontId="32" fillId="0" borderId="56" xfId="0" applyNumberFormat="1" applyFont="1" applyFill="1" applyBorder="1" applyAlignment="1">
      <alignment vertical="center" wrapText="1"/>
    </xf>
    <xf numFmtId="4" fontId="32" fillId="0" borderId="22" xfId="0" applyNumberFormat="1" applyFont="1" applyFill="1" applyBorder="1" applyAlignment="1">
      <alignment vertical="center" wrapText="1"/>
    </xf>
    <xf numFmtId="4" fontId="32" fillId="0" borderId="65" xfId="0" applyNumberFormat="1" applyFont="1" applyFill="1" applyBorder="1" applyAlignment="1">
      <alignment vertical="center" wrapText="1"/>
    </xf>
    <xf numFmtId="4" fontId="32" fillId="0" borderId="46" xfId="0" applyNumberFormat="1" applyFont="1" applyFill="1" applyBorder="1" applyAlignment="1">
      <alignment vertical="center" wrapText="1"/>
    </xf>
    <xf numFmtId="4" fontId="32" fillId="0" borderId="55" xfId="0" applyNumberFormat="1" applyFont="1" applyFill="1" applyBorder="1" applyAlignment="1">
      <alignment vertical="center" wrapText="1"/>
    </xf>
    <xf numFmtId="4" fontId="32" fillId="0" borderId="28" xfId="0" applyNumberFormat="1" applyFont="1" applyFill="1" applyBorder="1" applyAlignment="1">
      <alignment vertical="center" wrapText="1"/>
    </xf>
    <xf numFmtId="4" fontId="32" fillId="0" borderId="71" xfId="0" applyNumberFormat="1" applyFont="1" applyFill="1" applyBorder="1" applyAlignment="1">
      <alignment vertical="center" wrapText="1"/>
    </xf>
    <xf numFmtId="4" fontId="32" fillId="0" borderId="24" xfId="0" applyNumberFormat="1" applyFont="1" applyFill="1" applyBorder="1" applyAlignment="1">
      <alignment vertical="center" wrapText="1"/>
    </xf>
    <xf numFmtId="4" fontId="34" fillId="0" borderId="41" xfId="0" applyNumberFormat="1" applyFont="1" applyFill="1" applyBorder="1" applyAlignment="1" applyProtection="1">
      <alignment vertical="center"/>
      <protection locked="0"/>
    </xf>
    <xf numFmtId="0" fontId="32" fillId="0" borderId="16" xfId="0" applyFont="1" applyBorder="1" applyAlignment="1">
      <alignment horizontal="right" vertical="center"/>
    </xf>
    <xf numFmtId="4" fontId="33" fillId="0" borderId="57" xfId="0" applyNumberFormat="1" applyFont="1" applyFill="1" applyBorder="1" applyAlignment="1">
      <alignment horizontal="center" vertical="center"/>
    </xf>
    <xf numFmtId="4" fontId="33" fillId="0" borderId="16" xfId="0" applyNumberFormat="1" applyFont="1" applyFill="1" applyBorder="1" applyAlignment="1">
      <alignment horizontal="center" vertical="center"/>
    </xf>
    <xf numFmtId="4" fontId="41" fillId="0" borderId="57" xfId="0" applyNumberFormat="1" applyFont="1" applyFill="1" applyBorder="1" applyAlignment="1">
      <alignment horizontal="center" vertical="center"/>
    </xf>
    <xf numFmtId="4" fontId="41" fillId="0" borderId="16" xfId="0" applyNumberFormat="1" applyFont="1" applyFill="1" applyBorder="1" applyAlignment="1">
      <alignment horizontal="center" vertical="center"/>
    </xf>
    <xf numFmtId="4" fontId="32" fillId="0" borderId="0" xfId="0" applyNumberFormat="1" applyFont="1" applyFill="1" applyBorder="1" applyAlignment="1">
      <alignment horizontal="center" vertical="center" wrapText="1"/>
    </xf>
    <xf numFmtId="4" fontId="38" fillId="0" borderId="0" xfId="0" applyNumberFormat="1" applyFont="1" applyFill="1" applyBorder="1" applyAlignment="1">
      <alignment horizontal="left" vertical="center" wrapText="1"/>
    </xf>
    <xf numFmtId="4" fontId="41" fillId="0" borderId="54" xfId="0" applyNumberFormat="1" applyFont="1" applyBorder="1" applyAlignment="1" applyProtection="1">
      <alignment horizontal="left" vertical="center" wrapText="1"/>
      <protection locked="0"/>
    </xf>
    <xf numFmtId="4" fontId="41" fillId="0" borderId="20" xfId="0" applyNumberFormat="1" applyFont="1" applyBorder="1" applyAlignment="1" applyProtection="1">
      <alignment horizontal="left" vertical="center" wrapText="1"/>
      <protection locked="0"/>
    </xf>
    <xf numFmtId="4" fontId="41" fillId="0" borderId="56" xfId="0" applyNumberFormat="1" applyFont="1" applyFill="1" applyBorder="1" applyAlignment="1" applyProtection="1">
      <alignment vertical="center"/>
      <protection locked="0"/>
    </xf>
    <xf numFmtId="4" fontId="41" fillId="0" borderId="22" xfId="0" applyNumberFormat="1" applyFont="1" applyFill="1" applyBorder="1" applyAlignment="1" applyProtection="1">
      <alignment vertical="center"/>
      <protection locked="0"/>
    </xf>
    <xf numFmtId="4" fontId="31" fillId="0" borderId="0" xfId="0" applyNumberFormat="1" applyFont="1" applyFill="1" applyAlignment="1" applyProtection="1">
      <alignment horizontal="left" vertical="center"/>
      <protection locked="0"/>
    </xf>
    <xf numFmtId="0" fontId="39" fillId="0" borderId="0" xfId="0" applyFont="1" applyAlignment="1"/>
    <xf numFmtId="4" fontId="41" fillId="0" borderId="54" xfId="0" applyNumberFormat="1" applyFont="1" applyFill="1" applyBorder="1" applyAlignment="1" applyProtection="1">
      <alignment vertical="center"/>
      <protection locked="0"/>
    </xf>
    <xf numFmtId="4" fontId="41" fillId="0" borderId="20" xfId="0" applyNumberFormat="1" applyFont="1" applyFill="1" applyBorder="1" applyAlignment="1" applyProtection="1">
      <alignment vertical="center"/>
      <protection locked="0"/>
    </xf>
    <xf numFmtId="4" fontId="32" fillId="0" borderId="71" xfId="0" applyNumberFormat="1" applyFont="1" applyFill="1" applyBorder="1" applyAlignment="1" applyProtection="1">
      <alignment horizontal="left" vertical="center" wrapText="1"/>
      <protection locked="0"/>
    </xf>
    <xf numFmtId="4" fontId="32" fillId="0" borderId="24" xfId="0" applyNumberFormat="1" applyFont="1" applyFill="1" applyBorder="1" applyAlignment="1" applyProtection="1">
      <alignment horizontal="left" vertical="center" wrapText="1"/>
      <protection locked="0"/>
    </xf>
    <xf numFmtId="4" fontId="41" fillId="42" borderId="57" xfId="0" applyNumberFormat="1" applyFont="1" applyFill="1" applyBorder="1" applyAlignment="1" applyProtection="1">
      <alignment horizontal="center" vertical="center" wrapText="1"/>
      <protection locked="0"/>
    </xf>
    <xf numFmtId="4" fontId="41" fillId="42" borderId="16" xfId="0" applyNumberFormat="1" applyFont="1" applyFill="1" applyBorder="1" applyAlignment="1" applyProtection="1">
      <alignment horizontal="center" vertical="center" wrapText="1"/>
      <protection locked="0"/>
    </xf>
    <xf numFmtId="4" fontId="33" fillId="41" borderId="57" xfId="0" applyNumberFormat="1" applyFont="1" applyFill="1" applyBorder="1" applyAlignment="1" applyProtection="1">
      <alignment vertical="center"/>
      <protection locked="0"/>
    </xf>
    <xf numFmtId="4" fontId="33" fillId="41" borderId="16" xfId="0" applyNumberFormat="1" applyFont="1" applyFill="1" applyBorder="1" applyAlignment="1" applyProtection="1">
      <alignment vertical="center"/>
      <protection locked="0"/>
    </xf>
    <xf numFmtId="0" fontId="35" fillId="42" borderId="106" xfId="0" applyFont="1" applyFill="1" applyBorder="1"/>
    <xf numFmtId="0" fontId="48" fillId="42" borderId="85" xfId="0" applyFont="1" applyFill="1" applyBorder="1"/>
    <xf numFmtId="164" fontId="41" fillId="42" borderId="57" xfId="86" applyFont="1" applyFill="1" applyBorder="1" applyAlignment="1" applyProtection="1">
      <alignment horizontal="left" vertical="center" wrapText="1"/>
      <protection locked="0"/>
    </xf>
    <xf numFmtId="164" fontId="41" fillId="42" borderId="38" xfId="86" applyFont="1" applyFill="1" applyBorder="1" applyAlignment="1" applyProtection="1">
      <alignment horizontal="left" vertical="center" wrapText="1"/>
      <protection locked="0"/>
    </xf>
    <xf numFmtId="164" fontId="41" fillId="42" borderId="16" xfId="86" applyFont="1" applyFill="1" applyBorder="1" applyAlignment="1" applyProtection="1">
      <alignment horizontal="left" vertical="center" wrapText="1"/>
      <protection locked="0"/>
    </xf>
    <xf numFmtId="4" fontId="33" fillId="0" borderId="56" xfId="0" applyNumberFormat="1" applyFont="1" applyFill="1" applyBorder="1" applyAlignment="1" applyProtection="1">
      <alignment vertical="center" wrapText="1"/>
      <protection locked="0"/>
    </xf>
    <xf numFmtId="0" fontId="32" fillId="0" borderId="25" xfId="0" applyFont="1" applyBorder="1" applyAlignment="1">
      <alignment vertical="center"/>
    </xf>
    <xf numFmtId="4" fontId="41" fillId="42" borderId="54" xfId="0" applyNumberFormat="1" applyFont="1" applyFill="1" applyBorder="1" applyAlignment="1" applyProtection="1">
      <alignment vertical="center" wrapText="1"/>
      <protection locked="0"/>
    </xf>
    <xf numFmtId="0" fontId="32" fillId="42" borderId="76" xfId="0" applyFont="1" applyFill="1" applyBorder="1" applyAlignment="1">
      <alignment vertical="center"/>
    </xf>
    <xf numFmtId="4" fontId="31" fillId="0" borderId="0" xfId="0" applyNumberFormat="1" applyFont="1" applyAlignment="1" applyProtection="1">
      <alignment horizontal="left" vertical="center"/>
      <protection locked="0"/>
    </xf>
    <xf numFmtId="4" fontId="33" fillId="0" borderId="54" xfId="0" applyNumberFormat="1" applyFont="1" applyFill="1" applyBorder="1" applyAlignment="1" applyProtection="1">
      <alignment vertical="center" wrapText="1"/>
      <protection locked="0"/>
    </xf>
    <xf numFmtId="0" fontId="32" fillId="0" borderId="76" xfId="0" applyFont="1" applyBorder="1" applyAlignment="1">
      <alignment vertical="center"/>
    </xf>
    <xf numFmtId="4" fontId="34" fillId="0" borderId="0" xfId="0" applyNumberFormat="1" applyFont="1" applyAlignment="1">
      <alignment vertical="center"/>
    </xf>
    <xf numFmtId="4" fontId="32" fillId="0" borderId="54" xfId="0" applyNumberFormat="1" applyFont="1" applyFill="1" applyBorder="1" applyAlignment="1" applyProtection="1">
      <alignment horizontal="left" vertical="center" wrapText="1"/>
      <protection locked="0"/>
    </xf>
    <xf numFmtId="4" fontId="32" fillId="0" borderId="20" xfId="0" applyNumberFormat="1" applyFont="1" applyFill="1" applyBorder="1" applyAlignment="1" applyProtection="1">
      <alignment horizontal="left" vertical="center" wrapText="1"/>
      <protection locked="0"/>
    </xf>
    <xf numFmtId="0" fontId="32" fillId="0" borderId="16" xfId="0" applyFont="1" applyBorder="1" applyAlignment="1">
      <alignment vertical="center" wrapText="1"/>
    </xf>
    <xf numFmtId="4" fontId="32" fillId="0" borderId="56" xfId="0" applyNumberFormat="1" applyFont="1" applyFill="1" applyBorder="1" applyAlignment="1" applyProtection="1">
      <alignment horizontal="left" vertical="center"/>
      <protection locked="0"/>
    </xf>
    <xf numFmtId="4" fontId="32" fillId="0" borderId="22" xfId="0" applyNumberFormat="1" applyFont="1" applyFill="1" applyBorder="1" applyAlignment="1" applyProtection="1">
      <alignment horizontal="left" vertical="center"/>
      <protection locked="0"/>
    </xf>
    <xf numFmtId="4" fontId="34" fillId="0" borderId="56" xfId="0" applyNumberFormat="1" applyFont="1" applyBorder="1" applyAlignment="1" applyProtection="1">
      <alignment horizontal="left" vertical="center"/>
      <protection locked="0"/>
    </xf>
    <xf numFmtId="4" fontId="34" fillId="0" borderId="22" xfId="0" applyNumberFormat="1" applyFont="1" applyBorder="1" applyAlignment="1" applyProtection="1">
      <alignment horizontal="left" vertical="center"/>
      <protection locked="0"/>
    </xf>
    <xf numFmtId="4" fontId="34" fillId="0" borderId="54" xfId="0" applyNumberFormat="1" applyFont="1" applyFill="1" applyBorder="1" applyAlignment="1">
      <alignment horizontal="left" vertical="center" wrapText="1"/>
    </xf>
    <xf numFmtId="4" fontId="34" fillId="0" borderId="20" xfId="0" applyNumberFormat="1" applyFont="1" applyFill="1" applyBorder="1" applyAlignment="1">
      <alignment horizontal="left" vertical="center" wrapText="1"/>
    </xf>
    <xf numFmtId="4" fontId="32" fillId="0" borderId="56" xfId="0" applyNumberFormat="1" applyFont="1" applyFill="1" applyBorder="1" applyAlignment="1">
      <alignment horizontal="left" vertical="center" wrapText="1"/>
    </xf>
    <xf numFmtId="4" fontId="34" fillId="0" borderId="71" xfId="0" applyNumberFormat="1" applyFont="1" applyBorder="1" applyAlignment="1" applyProtection="1">
      <alignment horizontal="left" vertical="center"/>
      <protection locked="0"/>
    </xf>
    <xf numFmtId="4" fontId="34" fillId="0" borderId="24" xfId="0" applyNumberFormat="1" applyFont="1" applyBorder="1" applyAlignment="1" applyProtection="1">
      <alignment horizontal="left" vertical="center"/>
      <protection locked="0"/>
    </xf>
    <xf numFmtId="4" fontId="41" fillId="41" borderId="57" xfId="0" applyNumberFormat="1" applyFont="1" applyFill="1" applyBorder="1" applyAlignment="1" applyProtection="1">
      <alignment horizontal="justify" vertical="center"/>
      <protection locked="0"/>
    </xf>
    <xf numFmtId="4" fontId="41" fillId="41" borderId="16" xfId="0" applyNumberFormat="1" applyFont="1" applyFill="1" applyBorder="1" applyAlignment="1" applyProtection="1">
      <alignment horizontal="justify" vertical="center"/>
      <protection locked="0"/>
    </xf>
    <xf numFmtId="0" fontId="32" fillId="0" borderId="16" xfId="0" applyFont="1" applyBorder="1" applyAlignment="1">
      <alignment vertical="center"/>
    </xf>
    <xf numFmtId="4" fontId="41" fillId="0" borderId="54" xfId="0" applyNumberFormat="1" applyFont="1" applyBorder="1" applyAlignment="1" applyProtection="1">
      <alignment horizontal="justify" vertical="center"/>
      <protection locked="0"/>
    </xf>
    <xf numFmtId="4" fontId="41" fillId="0" borderId="20" xfId="0" applyNumberFormat="1" applyFont="1" applyBorder="1" applyAlignment="1" applyProtection="1">
      <alignment horizontal="justify" vertical="center"/>
      <protection locked="0"/>
    </xf>
    <xf numFmtId="4" fontId="37" fillId="0" borderId="0" xfId="0" applyNumberFormat="1" applyFont="1" applyFill="1" applyAlignment="1">
      <alignment horizontal="left" vertical="center" wrapText="1"/>
    </xf>
    <xf numFmtId="0" fontId="32" fillId="0" borderId="0" xfId="0" applyFont="1" applyFill="1" applyAlignment="1">
      <alignment horizontal="left" vertical="center" wrapText="1"/>
    </xf>
    <xf numFmtId="4" fontId="33" fillId="41" borderId="57" xfId="0" applyNumberFormat="1" applyFont="1" applyFill="1" applyBorder="1" applyAlignment="1" applyProtection="1">
      <alignment horizontal="left" vertical="center" wrapText="1"/>
      <protection locked="0"/>
    </xf>
    <xf numFmtId="0" fontId="32" fillId="0" borderId="16" xfId="0" applyFont="1" applyBorder="1" applyAlignment="1">
      <alignment horizontal="left" vertical="center"/>
    </xf>
    <xf numFmtId="4" fontId="41" fillId="0" borderId="57" xfId="0" applyNumberFormat="1" applyFont="1" applyFill="1" applyBorder="1" applyAlignment="1" applyProtection="1">
      <alignment vertical="center" wrapText="1"/>
      <protection locked="0"/>
    </xf>
    <xf numFmtId="4" fontId="34" fillId="0" borderId="54" xfId="0" applyNumberFormat="1" applyFont="1" applyFill="1" applyBorder="1" applyAlignment="1" applyProtection="1">
      <alignment horizontal="left" vertical="center" wrapText="1"/>
      <protection locked="0"/>
    </xf>
    <xf numFmtId="0" fontId="32" fillId="0" borderId="76" xfId="0" applyFont="1" applyFill="1" applyBorder="1" applyAlignment="1">
      <alignment vertical="center"/>
    </xf>
    <xf numFmtId="4" fontId="31" fillId="0" borderId="0" xfId="0" applyNumberFormat="1" applyFont="1" applyFill="1" applyBorder="1" applyAlignment="1">
      <alignment horizontal="left" vertical="center" wrapText="1"/>
    </xf>
    <xf numFmtId="4" fontId="34" fillId="0" borderId="71" xfId="0" applyNumberFormat="1" applyFont="1" applyFill="1" applyBorder="1" applyAlignment="1">
      <alignment horizontal="left" vertical="center" wrapText="1"/>
    </xf>
    <xf numFmtId="4" fontId="34" fillId="0" borderId="24" xfId="0" applyNumberFormat="1" applyFont="1" applyFill="1" applyBorder="1" applyAlignment="1">
      <alignment horizontal="left" vertical="center" wrapText="1"/>
    </xf>
    <xf numFmtId="0" fontId="32" fillId="0" borderId="38" xfId="0" applyFont="1" applyBorder="1" applyAlignment="1">
      <alignment horizontal="center" vertical="center" wrapText="1"/>
    </xf>
    <xf numFmtId="4" fontId="41" fillId="42" borderId="57" xfId="0" applyNumberFormat="1" applyFont="1" applyFill="1" applyBorder="1" applyAlignment="1">
      <alignment horizontal="left" vertical="center" wrapText="1"/>
    </xf>
    <xf numFmtId="4" fontId="41" fillId="42" borderId="16" xfId="0" applyNumberFormat="1" applyFont="1" applyFill="1" applyBorder="1" applyAlignment="1">
      <alignment horizontal="left" vertical="center" wrapText="1"/>
    </xf>
    <xf numFmtId="4" fontId="33" fillId="41" borderId="57" xfId="0" applyNumberFormat="1" applyFont="1" applyFill="1" applyBorder="1" applyAlignment="1">
      <alignment horizontal="center" vertical="center"/>
    </xf>
    <xf numFmtId="4" fontId="33" fillId="41" borderId="16" xfId="0" applyNumberFormat="1" applyFont="1" applyFill="1" applyBorder="1" applyAlignment="1">
      <alignment horizontal="center" vertical="center"/>
    </xf>
    <xf numFmtId="4" fontId="41" fillId="0" borderId="71" xfId="0" applyNumberFormat="1" applyFont="1" applyBorder="1" applyAlignment="1" applyProtection="1">
      <alignment horizontal="justify" vertical="center"/>
      <protection locked="0"/>
    </xf>
    <xf numFmtId="4" fontId="41" fillId="0" borderId="24" xfId="0" applyNumberFormat="1" applyFont="1" applyBorder="1" applyAlignment="1" applyProtection="1">
      <alignment horizontal="justify" vertical="center"/>
      <protection locked="0"/>
    </xf>
    <xf numFmtId="4" fontId="32" fillId="0" borderId="39" xfId="0" applyNumberFormat="1" applyFont="1" applyFill="1" applyBorder="1" applyAlignment="1" applyProtection="1">
      <alignment horizontal="left" vertical="center" wrapText="1"/>
      <protection locked="0"/>
    </xf>
    <xf numFmtId="0" fontId="48" fillId="42" borderId="104" xfId="0" applyFont="1" applyFill="1" applyBorder="1"/>
    <xf numFmtId="0" fontId="48" fillId="42" borderId="117" xfId="0" applyFont="1" applyFill="1" applyBorder="1"/>
    <xf numFmtId="4" fontId="33" fillId="42" borderId="70" xfId="0" applyNumberFormat="1" applyFont="1" applyFill="1" applyBorder="1" applyAlignment="1" applyProtection="1">
      <alignment horizontal="center" vertical="center"/>
      <protection locked="0"/>
    </xf>
    <xf numFmtId="4" fontId="33" fillId="42" borderId="53" xfId="0" applyNumberFormat="1" applyFont="1" applyFill="1" applyBorder="1" applyAlignment="1" applyProtection="1">
      <alignment horizontal="center" vertical="center"/>
      <protection locked="0"/>
    </xf>
    <xf numFmtId="4" fontId="33" fillId="42" borderId="66" xfId="0" applyNumberFormat="1" applyFont="1" applyFill="1" applyBorder="1" applyAlignment="1" applyProtection="1">
      <alignment horizontal="center" vertical="center"/>
      <protection locked="0"/>
    </xf>
    <xf numFmtId="4" fontId="33" fillId="42" borderId="74" xfId="0" applyNumberFormat="1" applyFont="1" applyFill="1" applyBorder="1" applyAlignment="1" applyProtection="1">
      <alignment horizontal="center" vertical="center"/>
      <protection locked="0"/>
    </xf>
    <xf numFmtId="4" fontId="33" fillId="42" borderId="14" xfId="0" applyNumberFormat="1" applyFont="1" applyFill="1" applyBorder="1" applyAlignment="1" applyProtection="1">
      <alignment horizontal="center" vertical="center"/>
      <protection locked="0"/>
    </xf>
    <xf numFmtId="4" fontId="33" fillId="42" borderId="13" xfId="0" applyNumberFormat="1" applyFont="1" applyFill="1" applyBorder="1" applyAlignment="1" applyProtection="1">
      <alignment horizontal="center" vertical="center"/>
      <protection locked="0"/>
    </xf>
    <xf numFmtId="0" fontId="39" fillId="0" borderId="0" xfId="0" applyFont="1" applyAlignment="1">
      <alignment vertical="center"/>
    </xf>
    <xf numFmtId="4" fontId="41" fillId="41" borderId="16" xfId="0" applyNumberFormat="1" applyFont="1" applyFill="1" applyBorder="1" applyAlignment="1">
      <alignment horizontal="center" vertical="center" wrapText="1"/>
    </xf>
    <xf numFmtId="0" fontId="49" fillId="0" borderId="106" xfId="0" applyFont="1" applyFill="1" applyBorder="1"/>
    <xf numFmtId="0" fontId="49" fillId="0" borderId="85" xfId="0" applyFont="1" applyFill="1" applyBorder="1"/>
    <xf numFmtId="0" fontId="48" fillId="42" borderId="106" xfId="0" applyFont="1" applyFill="1" applyBorder="1"/>
    <xf numFmtId="0" fontId="50" fillId="0" borderId="0" xfId="0" applyFont="1" applyAlignment="1">
      <alignment horizontal="left" wrapText="1"/>
    </xf>
    <xf numFmtId="0" fontId="54" fillId="0" borderId="0" xfId="0" applyFont="1" applyAlignment="1">
      <alignment horizontal="left"/>
    </xf>
    <xf numFmtId="0" fontId="38" fillId="0" borderId="0" xfId="0" applyFont="1" applyFill="1" applyAlignment="1">
      <alignment horizontal="left"/>
    </xf>
    <xf numFmtId="0" fontId="39" fillId="0" borderId="0" xfId="0" applyFont="1" applyFill="1" applyAlignment="1">
      <alignment horizontal="left"/>
    </xf>
    <xf numFmtId="4" fontId="33" fillId="0" borderId="0" xfId="0" applyNumberFormat="1" applyFont="1" applyFill="1" applyBorder="1" applyAlignment="1" applyProtection="1">
      <alignment horizontal="left" vertical="center"/>
      <protection locked="0"/>
    </xf>
    <xf numFmtId="0" fontId="49" fillId="0" borderId="0" xfId="0" applyFont="1" applyAlignment="1">
      <alignment horizontal="left" vertical="center"/>
    </xf>
    <xf numFmtId="4" fontId="41" fillId="42" borderId="57" xfId="0" applyNumberFormat="1" applyFont="1" applyFill="1" applyBorder="1" applyAlignment="1" applyProtection="1">
      <alignment horizontal="center" vertical="center"/>
      <protection locked="0"/>
    </xf>
    <xf numFmtId="4" fontId="41" fillId="42" borderId="38" xfId="0" applyNumberFormat="1" applyFont="1" applyFill="1" applyBorder="1" applyAlignment="1" applyProtection="1">
      <alignment horizontal="center" vertical="center"/>
      <protection locked="0"/>
    </xf>
    <xf numFmtId="4" fontId="41" fillId="42" borderId="16" xfId="0" applyNumberFormat="1" applyFont="1" applyFill="1" applyBorder="1" applyAlignment="1" applyProtection="1">
      <alignment horizontal="center" vertical="center"/>
      <protection locked="0"/>
    </xf>
    <xf numFmtId="4" fontId="33" fillId="41" borderId="52" xfId="0" applyNumberFormat="1" applyFont="1" applyFill="1" applyBorder="1" applyAlignment="1" applyProtection="1">
      <alignment horizontal="center" vertical="center" wrapText="1"/>
      <protection locked="0"/>
    </xf>
    <xf numFmtId="4" fontId="33" fillId="41" borderId="17" xfId="0" applyNumberFormat="1" applyFont="1" applyFill="1" applyBorder="1" applyAlignment="1" applyProtection="1">
      <alignment horizontal="center" vertical="center" wrapText="1"/>
      <protection locked="0"/>
    </xf>
    <xf numFmtId="0" fontId="48" fillId="43" borderId="103" xfId="0" applyFont="1" applyFill="1" applyBorder="1" applyAlignment="1">
      <alignment wrapText="1"/>
    </xf>
    <xf numFmtId="0" fontId="48" fillId="43" borderId="119" xfId="0" applyFont="1" applyFill="1" applyBorder="1" applyAlignment="1">
      <alignment wrapText="1"/>
    </xf>
    <xf numFmtId="0" fontId="48" fillId="43" borderId="54" xfId="0" applyFont="1" applyFill="1" applyBorder="1" applyAlignment="1">
      <alignment horizontal="center" wrapText="1"/>
    </xf>
    <xf numFmtId="0" fontId="48" fillId="43" borderId="39" xfId="0" applyFont="1" applyFill="1" applyBorder="1" applyAlignment="1">
      <alignment horizontal="center" wrapText="1"/>
    </xf>
    <xf numFmtId="0" fontId="48" fillId="43" borderId="20" xfId="0" applyFont="1" applyFill="1" applyBorder="1" applyAlignment="1">
      <alignment horizontal="center" wrapText="1"/>
    </xf>
    <xf numFmtId="0" fontId="49" fillId="0" borderId="114" xfId="0" applyFont="1" applyFill="1" applyBorder="1" applyAlignment="1">
      <alignment horizontal="left" wrapText="1" indent="1"/>
    </xf>
    <xf numFmtId="0" fontId="49" fillId="0" borderId="116" xfId="0" applyFont="1" applyFill="1" applyBorder="1" applyAlignment="1">
      <alignment horizontal="left" wrapText="1" indent="1"/>
    </xf>
    <xf numFmtId="0" fontId="49" fillId="0" borderId="106" xfId="0" applyFont="1" applyBorder="1" applyAlignment="1">
      <alignment wrapText="1"/>
    </xf>
    <xf numFmtId="0" fontId="49" fillId="0" borderId="118" xfId="0" applyFont="1" applyBorder="1" applyAlignment="1">
      <alignment wrapText="1"/>
    </xf>
    <xf numFmtId="0" fontId="49" fillId="0" borderId="106" xfId="0" applyFont="1" applyBorder="1"/>
    <xf numFmtId="0" fontId="49" fillId="0" borderId="85" xfId="0" applyFont="1" applyBorder="1"/>
    <xf numFmtId="0" fontId="48" fillId="43" borderId="52" xfId="0" applyFont="1" applyFill="1" applyBorder="1" applyAlignment="1">
      <alignment horizontal="center" vertical="center" wrapText="1"/>
    </xf>
    <xf numFmtId="0" fontId="32" fillId="0" borderId="17" xfId="0" applyFont="1" applyBorder="1" applyAlignment="1">
      <alignment horizontal="center" vertical="center" wrapText="1"/>
    </xf>
    <xf numFmtId="0" fontId="32" fillId="0" borderId="90" xfId="0" applyFont="1" applyBorder="1" applyAlignment="1">
      <alignment horizontal="center" vertical="center" wrapText="1"/>
    </xf>
    <xf numFmtId="0" fontId="48" fillId="44" borderId="106" xfId="0" applyFont="1" applyFill="1" applyBorder="1"/>
    <xf numFmtId="0" fontId="48" fillId="44" borderId="85" xfId="0" applyFont="1" applyFill="1" applyBorder="1"/>
    <xf numFmtId="0" fontId="48" fillId="44" borderId="106" xfId="0" applyFont="1" applyFill="1" applyBorder="1" applyAlignment="1"/>
    <xf numFmtId="0" fontId="48" fillId="44" borderId="107" xfId="0" applyFont="1" applyFill="1" applyBorder="1" applyAlignment="1"/>
    <xf numFmtId="0" fontId="32" fillId="0" borderId="85" xfId="0" applyFont="1" applyBorder="1" applyAlignment="1"/>
    <xf numFmtId="0" fontId="48" fillId="43" borderId="70" xfId="0" applyFont="1" applyFill="1" applyBorder="1" applyAlignment="1">
      <alignment horizontal="center" vertical="center" wrapText="1"/>
    </xf>
    <xf numFmtId="0" fontId="48" fillId="43" borderId="66" xfId="0" applyFont="1" applyFill="1" applyBorder="1" applyAlignment="1">
      <alignment horizontal="center" vertical="center" wrapText="1"/>
    </xf>
    <xf numFmtId="0" fontId="32" fillId="0" borderId="64" xfId="0" applyFont="1" applyBorder="1" applyAlignment="1">
      <alignment horizontal="center" vertical="center" wrapText="1"/>
    </xf>
    <xf numFmtId="0" fontId="32" fillId="0" borderId="18" xfId="0" applyFont="1" applyBorder="1" applyAlignment="1">
      <alignment horizontal="center" vertical="center" wrapText="1"/>
    </xf>
    <xf numFmtId="0" fontId="32" fillId="0" borderId="114" xfId="0" applyFont="1" applyBorder="1" applyAlignment="1">
      <alignment horizontal="center" vertical="center" wrapText="1"/>
    </xf>
    <xf numFmtId="0" fontId="32" fillId="0" borderId="123" xfId="0" applyFont="1" applyBorder="1" applyAlignment="1">
      <alignment horizontal="center" vertical="center" wrapText="1"/>
    </xf>
    <xf numFmtId="0" fontId="35" fillId="45" borderId="106" xfId="0" applyFont="1" applyFill="1" applyBorder="1"/>
    <xf numFmtId="0" fontId="48" fillId="45" borderId="85" xfId="0" applyFont="1" applyFill="1" applyBorder="1"/>
    <xf numFmtId="0" fontId="49" fillId="0" borderId="109" xfId="0" applyFont="1" applyBorder="1"/>
    <xf numFmtId="0" fontId="49" fillId="0" borderId="110" xfId="0" applyFont="1" applyBorder="1"/>
    <xf numFmtId="4" fontId="48" fillId="0" borderId="106" xfId="0" applyNumberFormat="1" applyFont="1" applyFill="1" applyBorder="1"/>
    <xf numFmtId="4" fontId="48" fillId="0" borderId="107" xfId="0" applyNumberFormat="1" applyFont="1" applyFill="1" applyBorder="1"/>
    <xf numFmtId="4" fontId="48" fillId="0" borderId="85" xfId="0" applyNumberFormat="1" applyFont="1" applyFill="1" applyBorder="1"/>
    <xf numFmtId="0" fontId="49" fillId="0" borderId="0" xfId="0" applyFont="1" applyBorder="1" applyAlignment="1">
      <alignment wrapText="1"/>
    </xf>
    <xf numFmtId="0" fontId="49" fillId="0" borderId="14" xfId="0" applyFont="1" applyBorder="1" applyAlignment="1">
      <alignment wrapText="1"/>
    </xf>
    <xf numFmtId="0" fontId="49" fillId="0" borderId="16" xfId="0" applyFont="1" applyBorder="1" applyAlignment="1">
      <alignment horizontal="center" vertical="center"/>
    </xf>
    <xf numFmtId="0" fontId="32" fillId="0" borderId="20" xfId="0" applyFont="1" applyFill="1" applyBorder="1" applyAlignment="1">
      <alignment vertical="center"/>
    </xf>
    <xf numFmtId="0" fontId="48" fillId="42" borderId="111" xfId="0" applyFont="1" applyFill="1" applyBorder="1" applyAlignment="1">
      <alignment horizontal="center" wrapText="1"/>
    </xf>
    <xf numFmtId="0" fontId="48" fillId="42" borderId="101" xfId="0" applyFont="1" applyFill="1" applyBorder="1" applyAlignment="1">
      <alignment horizontal="center" wrapText="1"/>
    </xf>
    <xf numFmtId="0" fontId="48" fillId="42" borderId="112" xfId="0" applyFont="1" applyFill="1" applyBorder="1" applyAlignment="1">
      <alignment horizontal="center" wrapText="1"/>
    </xf>
    <xf numFmtId="0" fontId="48" fillId="42" borderId="102" xfId="0" applyFont="1" applyFill="1" applyBorder="1" applyAlignment="1">
      <alignment horizontal="center" wrapText="1"/>
    </xf>
    <xf numFmtId="0" fontId="48" fillId="0" borderId="106" xfId="0" applyFont="1" applyFill="1" applyBorder="1"/>
    <xf numFmtId="0" fontId="48" fillId="0" borderId="113" xfId="0" applyFont="1" applyFill="1" applyBorder="1"/>
    <xf numFmtId="0" fontId="48" fillId="0" borderId="107" xfId="0" applyFont="1" applyFill="1" applyBorder="1"/>
    <xf numFmtId="0" fontId="48" fillId="42" borderId="58" xfId="0" applyFont="1" applyFill="1" applyBorder="1" applyAlignment="1">
      <alignment horizontal="center" wrapText="1"/>
    </xf>
    <xf numFmtId="0" fontId="48" fillId="42" borderId="11" xfId="0" applyFont="1" applyFill="1" applyBorder="1" applyAlignment="1">
      <alignment horizontal="center" wrapText="1"/>
    </xf>
    <xf numFmtId="0" fontId="48" fillId="42" borderId="70" xfId="0" applyFont="1" applyFill="1" applyBorder="1" applyAlignment="1">
      <alignment horizontal="center" wrapText="1"/>
    </xf>
    <xf numFmtId="0" fontId="48" fillId="42" borderId="114" xfId="0" applyFont="1" applyFill="1" applyBorder="1" applyAlignment="1">
      <alignment horizontal="center" wrapText="1"/>
    </xf>
    <xf numFmtId="0" fontId="36" fillId="42" borderId="58" xfId="40" applyFont="1" applyFill="1" applyBorder="1" applyAlignment="1">
      <alignment wrapText="1"/>
    </xf>
    <xf numFmtId="0" fontId="36" fillId="42" borderId="11" xfId="40" applyFont="1" applyFill="1" applyBorder="1" applyAlignment="1">
      <alignment wrapText="1"/>
    </xf>
    <xf numFmtId="0" fontId="48" fillId="42" borderId="57" xfId="0" applyFont="1" applyFill="1" applyBorder="1" applyAlignment="1">
      <alignment horizontal="center" wrapText="1"/>
    </xf>
    <xf numFmtId="0" fontId="48" fillId="42" borderId="38" xfId="0" applyFont="1" applyFill="1" applyBorder="1" applyAlignment="1">
      <alignment horizontal="center" wrapText="1"/>
    </xf>
    <xf numFmtId="0" fontId="48" fillId="42" borderId="16" xfId="0" applyFont="1" applyFill="1" applyBorder="1" applyAlignment="1">
      <alignment horizontal="center" wrapText="1"/>
    </xf>
    <xf numFmtId="4" fontId="48" fillId="0" borderId="113" xfId="0" applyNumberFormat="1" applyFont="1" applyFill="1" applyBorder="1"/>
    <xf numFmtId="0" fontId="48" fillId="42" borderId="115" xfId="0" applyFont="1" applyFill="1" applyBorder="1" applyAlignment="1">
      <alignment horizontal="center" wrapText="1"/>
    </xf>
    <xf numFmtId="0" fontId="48" fillId="42" borderId="116" xfId="0" applyFont="1" applyFill="1" applyBorder="1" applyAlignment="1">
      <alignment horizontal="center" wrapText="1"/>
    </xf>
    <xf numFmtId="4" fontId="33" fillId="0" borderId="57" xfId="0" applyNumberFormat="1" applyFont="1" applyFill="1" applyBorder="1" applyAlignment="1" applyProtection="1">
      <alignment horizontal="left" vertical="center" wrapText="1"/>
      <protection locked="0"/>
    </xf>
    <xf numFmtId="4" fontId="33" fillId="0" borderId="38" xfId="0" applyNumberFormat="1" applyFont="1" applyFill="1" applyBorder="1" applyAlignment="1" applyProtection="1">
      <alignment horizontal="left" vertical="center" wrapText="1"/>
      <protection locked="0"/>
    </xf>
    <xf numFmtId="4" fontId="33" fillId="0" borderId="16" xfId="0" applyNumberFormat="1" applyFont="1" applyFill="1" applyBorder="1" applyAlignment="1" applyProtection="1">
      <alignment horizontal="left" vertical="center" wrapText="1"/>
      <protection locked="0"/>
    </xf>
    <xf numFmtId="4" fontId="33" fillId="0" borderId="38" xfId="0" applyNumberFormat="1" applyFont="1" applyFill="1" applyBorder="1" applyAlignment="1" applyProtection="1">
      <alignment vertical="center" wrapText="1"/>
      <protection locked="0"/>
    </xf>
    <xf numFmtId="4" fontId="33" fillId="0" borderId="16" xfId="0" applyNumberFormat="1" applyFont="1" applyFill="1" applyBorder="1" applyAlignment="1" applyProtection="1">
      <alignment vertical="center" wrapText="1"/>
      <protection locked="0"/>
    </xf>
    <xf numFmtId="4" fontId="34" fillId="0" borderId="54" xfId="0" applyNumberFormat="1" applyFont="1" applyFill="1" applyBorder="1" applyAlignment="1" applyProtection="1">
      <alignment vertical="center"/>
      <protection locked="0"/>
    </xf>
    <xf numFmtId="4" fontId="34" fillId="0" borderId="39" xfId="0" applyNumberFormat="1" applyFont="1" applyFill="1" applyBorder="1" applyAlignment="1" applyProtection="1">
      <alignment vertical="center"/>
      <protection locked="0"/>
    </xf>
    <xf numFmtId="4" fontId="34" fillId="0" borderId="20" xfId="0" applyNumberFormat="1" applyFont="1" applyFill="1" applyBorder="1" applyAlignment="1" applyProtection="1">
      <alignment vertical="center"/>
      <protection locked="0"/>
    </xf>
    <xf numFmtId="4" fontId="38" fillId="0" borderId="0" xfId="0" applyNumberFormat="1" applyFont="1" applyFill="1" applyBorder="1" applyAlignment="1" applyProtection="1">
      <alignment horizontal="left" vertical="center"/>
      <protection locked="0"/>
    </xf>
    <xf numFmtId="4" fontId="42" fillId="0" borderId="56" xfId="0" applyNumberFormat="1" applyFont="1" applyFill="1" applyBorder="1" applyAlignment="1" applyProtection="1">
      <alignment horizontal="left" vertical="center" indent="1"/>
      <protection locked="0"/>
    </xf>
    <xf numFmtId="4" fontId="42" fillId="0" borderId="41" xfId="0" applyNumberFormat="1" applyFont="1" applyFill="1" applyBorder="1" applyAlignment="1" applyProtection="1">
      <alignment horizontal="left" vertical="center" indent="1"/>
      <protection locked="0"/>
    </xf>
    <xf numFmtId="4" fontId="42" fillId="0" borderId="22" xfId="0" applyNumberFormat="1" applyFont="1" applyFill="1" applyBorder="1" applyAlignment="1" applyProtection="1">
      <alignment horizontal="left" vertical="center" indent="1"/>
      <protection locked="0"/>
    </xf>
    <xf numFmtId="4" fontId="41" fillId="0" borderId="56" xfId="0" applyNumberFormat="1" applyFont="1" applyFill="1" applyBorder="1" applyAlignment="1" applyProtection="1">
      <alignment horizontal="left" vertical="center" wrapText="1"/>
      <protection locked="0"/>
    </xf>
    <xf numFmtId="4" fontId="41" fillId="0" borderId="22" xfId="0" applyNumberFormat="1" applyFont="1" applyFill="1" applyBorder="1" applyAlignment="1" applyProtection="1">
      <alignment horizontal="left" vertical="center" wrapText="1"/>
      <protection locked="0"/>
    </xf>
    <xf numFmtId="4" fontId="34" fillId="0" borderId="71" xfId="0" applyNumberFormat="1" applyFont="1" applyFill="1" applyBorder="1" applyAlignment="1" applyProtection="1">
      <alignment horizontal="left" vertical="center" wrapText="1"/>
      <protection locked="0"/>
    </xf>
    <xf numFmtId="4" fontId="34" fillId="0" borderId="24" xfId="0" applyNumberFormat="1" applyFont="1" applyFill="1" applyBorder="1" applyAlignment="1" applyProtection="1">
      <alignment horizontal="left" vertical="center" wrapText="1"/>
      <protection locked="0"/>
    </xf>
    <xf numFmtId="4" fontId="33" fillId="41" borderId="57" xfId="0" applyNumberFormat="1" applyFont="1" applyFill="1" applyBorder="1" applyAlignment="1">
      <alignment horizontal="left" vertical="center"/>
    </xf>
    <xf numFmtId="4" fontId="33" fillId="41" borderId="16" xfId="0" applyNumberFormat="1" applyFont="1" applyFill="1" applyBorder="1" applyAlignment="1">
      <alignment horizontal="left" vertical="center"/>
    </xf>
    <xf numFmtId="4" fontId="34" fillId="0" borderId="54" xfId="0" applyNumberFormat="1" applyFont="1" applyBorder="1" applyAlignment="1" applyProtection="1">
      <alignment horizontal="left" vertical="center"/>
      <protection locked="0"/>
    </xf>
    <xf numFmtId="4" fontId="34" fillId="0" borderId="20" xfId="0" applyNumberFormat="1" applyFont="1" applyBorder="1" applyAlignment="1" applyProtection="1">
      <alignment horizontal="left" vertical="center"/>
      <protection locked="0"/>
    </xf>
    <xf numFmtId="4" fontId="41" fillId="42" borderId="70" xfId="0" applyNumberFormat="1" applyFont="1" applyFill="1" applyBorder="1" applyAlignment="1" applyProtection="1">
      <alignment horizontal="center" vertical="center"/>
      <protection locked="0"/>
    </xf>
    <xf numFmtId="4" fontId="41" fillId="42" borderId="66" xfId="0" applyNumberFormat="1" applyFont="1" applyFill="1" applyBorder="1" applyAlignment="1" applyProtection="1">
      <alignment horizontal="center" vertical="center"/>
      <protection locked="0"/>
    </xf>
    <xf numFmtId="4" fontId="33" fillId="41" borderId="63" xfId="0" applyNumberFormat="1" applyFont="1" applyFill="1" applyBorder="1" applyAlignment="1" applyProtection="1">
      <alignment horizontal="center" vertical="center" wrapText="1"/>
      <protection locked="0"/>
    </xf>
    <xf numFmtId="4" fontId="42" fillId="0" borderId="56" xfId="0" applyNumberFormat="1" applyFont="1" applyFill="1" applyBorder="1" applyAlignment="1" applyProtection="1">
      <alignment horizontal="left" vertical="center" wrapText="1" indent="1"/>
      <protection locked="0"/>
    </xf>
    <xf numFmtId="4" fontId="42" fillId="0" borderId="41" xfId="0" applyNumberFormat="1" applyFont="1" applyFill="1" applyBorder="1" applyAlignment="1" applyProtection="1">
      <alignment horizontal="left" vertical="center" wrapText="1" indent="1"/>
      <protection locked="0"/>
    </xf>
    <xf numFmtId="4" fontId="42" fillId="0" borderId="22" xfId="0" applyNumberFormat="1" applyFont="1" applyFill="1" applyBorder="1" applyAlignment="1" applyProtection="1">
      <alignment horizontal="left" vertical="center" wrapText="1" indent="1"/>
      <protection locked="0"/>
    </xf>
    <xf numFmtId="4" fontId="42" fillId="0" borderId="55" xfId="0" applyNumberFormat="1" applyFont="1" applyFill="1" applyBorder="1" applyAlignment="1" applyProtection="1">
      <alignment horizontal="left" vertical="center" wrapText="1" indent="1"/>
      <protection locked="0"/>
    </xf>
    <xf numFmtId="4" fontId="42" fillId="0" borderId="50" xfId="0" applyNumberFormat="1" applyFont="1" applyFill="1" applyBorder="1" applyAlignment="1" applyProtection="1">
      <alignment horizontal="left" vertical="center" wrapText="1" indent="1"/>
      <protection locked="0"/>
    </xf>
    <xf numFmtId="4" fontId="42" fillId="0" borderId="28" xfId="0" applyNumberFormat="1" applyFont="1" applyFill="1" applyBorder="1" applyAlignment="1" applyProtection="1">
      <alignment horizontal="left" vertical="center" wrapText="1" indent="1"/>
      <protection locked="0"/>
    </xf>
    <xf numFmtId="4" fontId="44" fillId="0" borderId="56" xfId="0" applyNumberFormat="1" applyFont="1" applyFill="1" applyBorder="1" applyAlignment="1" applyProtection="1">
      <alignment horizontal="left" vertical="center" indent="1"/>
      <protection locked="0"/>
    </xf>
    <xf numFmtId="4" fontId="44" fillId="0" borderId="41" xfId="0" applyNumberFormat="1" applyFont="1" applyFill="1" applyBorder="1" applyAlignment="1" applyProtection="1">
      <alignment horizontal="left" vertical="center" indent="1"/>
      <protection locked="0"/>
    </xf>
    <xf numFmtId="4" fontId="44" fillId="0" borderId="22" xfId="0" applyNumberFormat="1" applyFont="1" applyFill="1" applyBorder="1" applyAlignment="1" applyProtection="1">
      <alignment horizontal="left" vertical="center" indent="1"/>
      <protection locked="0"/>
    </xf>
    <xf numFmtId="4" fontId="32" fillId="0" borderId="71" xfId="0" applyNumberFormat="1" applyFont="1" applyFill="1" applyBorder="1" applyAlignment="1" applyProtection="1">
      <alignment vertical="center"/>
      <protection locked="0"/>
    </xf>
    <xf numFmtId="4" fontId="32" fillId="0" borderId="67" xfId="0" applyNumberFormat="1" applyFont="1" applyFill="1" applyBorder="1" applyAlignment="1" applyProtection="1">
      <alignment vertical="center"/>
      <protection locked="0"/>
    </xf>
    <xf numFmtId="4" fontId="32" fillId="0" borderId="24" xfId="0" applyNumberFormat="1" applyFont="1" applyFill="1" applyBorder="1" applyAlignment="1" applyProtection="1">
      <alignment vertical="center"/>
      <protection locked="0"/>
    </xf>
    <xf numFmtId="4" fontId="33" fillId="0" borderId="74" xfId="0" applyNumberFormat="1" applyFont="1" applyFill="1" applyBorder="1" applyAlignment="1" applyProtection="1">
      <alignment vertical="center"/>
      <protection locked="0"/>
    </xf>
    <xf numFmtId="4" fontId="33" fillId="0" borderId="14" xfId="0" applyNumberFormat="1" applyFont="1" applyFill="1" applyBorder="1" applyAlignment="1" applyProtection="1">
      <alignment vertical="center"/>
      <protection locked="0"/>
    </xf>
    <xf numFmtId="4" fontId="33" fillId="0" borderId="13" xfId="0" applyNumberFormat="1" applyFont="1" applyFill="1" applyBorder="1" applyAlignment="1" applyProtection="1">
      <alignment vertical="center"/>
      <protection locked="0"/>
    </xf>
    <xf numFmtId="4" fontId="35" fillId="0" borderId="0" xfId="0" applyNumberFormat="1" applyFont="1" applyAlignment="1">
      <alignment horizontal="left" vertical="center"/>
    </xf>
    <xf numFmtId="4" fontId="41" fillId="0" borderId="0" xfId="0" applyNumberFormat="1" applyFont="1" applyAlignment="1">
      <alignment horizontal="left" vertical="center"/>
    </xf>
    <xf numFmtId="4" fontId="34" fillId="0" borderId="57" xfId="0" applyNumberFormat="1" applyFont="1" applyBorder="1" applyAlignment="1">
      <alignment vertical="center" wrapText="1"/>
    </xf>
    <xf numFmtId="4" fontId="34" fillId="0" borderId="16" xfId="0" applyNumberFormat="1" applyFont="1" applyBorder="1" applyAlignment="1">
      <alignment vertical="center" wrapText="1"/>
    </xf>
    <xf numFmtId="4" fontId="41" fillId="41" borderId="70" xfId="0" applyNumberFormat="1" applyFont="1" applyFill="1" applyBorder="1" applyAlignment="1">
      <alignment horizontal="center" vertical="center"/>
    </xf>
    <xf numFmtId="4" fontId="41" fillId="41" borderId="53" xfId="0" applyNumberFormat="1" applyFont="1" applyFill="1" applyBorder="1" applyAlignment="1">
      <alignment horizontal="center" vertical="center"/>
    </xf>
    <xf numFmtId="4" fontId="41" fillId="41" borderId="14" xfId="0" applyNumberFormat="1" applyFont="1" applyFill="1" applyBorder="1" applyAlignment="1">
      <alignment horizontal="center" vertical="center"/>
    </xf>
    <xf numFmtId="4" fontId="41" fillId="0" borderId="0" xfId="0" applyNumberFormat="1" applyFont="1" applyAlignment="1">
      <alignment horizontal="left" vertical="center" wrapText="1"/>
    </xf>
    <xf numFmtId="0" fontId="32" fillId="0" borderId="0" xfId="0" applyFont="1" applyAlignment="1">
      <alignment vertical="center" wrapText="1"/>
    </xf>
    <xf numFmtId="4" fontId="33" fillId="42" borderId="79" xfId="0" applyNumberFormat="1" applyFont="1" applyFill="1" applyBorder="1" applyAlignment="1">
      <alignment horizontal="center" vertical="center" wrapText="1"/>
    </xf>
    <xf numFmtId="4" fontId="32" fillId="42" borderId="80" xfId="0" applyNumberFormat="1" applyFont="1" applyFill="1" applyBorder="1" applyAlignment="1">
      <alignment horizontal="center" vertical="center"/>
    </xf>
    <xf numFmtId="4" fontId="32" fillId="42" borderId="59" xfId="0" applyNumberFormat="1" applyFont="1" applyFill="1" applyBorder="1" applyAlignment="1">
      <alignment horizontal="center" vertical="center"/>
    </xf>
    <xf numFmtId="0" fontId="49" fillId="0" borderId="0" xfId="0" applyFont="1" applyAlignment="1">
      <alignment horizontal="center" wrapText="1"/>
    </xf>
    <xf numFmtId="0" fontId="49" fillId="0" borderId="0" xfId="0" applyFont="1" applyAlignment="1"/>
    <xf numFmtId="4" fontId="35" fillId="0" borderId="0" xfId="0" applyNumberFormat="1" applyFont="1" applyAlignment="1">
      <alignment horizontal="left" vertical="center" wrapText="1"/>
    </xf>
    <xf numFmtId="0" fontId="32" fillId="0" borderId="0" xfId="0" applyFont="1" applyAlignment="1">
      <alignment vertical="center"/>
    </xf>
    <xf numFmtId="0" fontId="32" fillId="0" borderId="63" xfId="0" applyFont="1" applyBorder="1" applyAlignment="1">
      <alignment horizontal="center" vertical="center" wrapText="1"/>
    </xf>
    <xf numFmtId="0" fontId="33" fillId="0" borderId="57" xfId="40" applyFont="1" applyFill="1" applyBorder="1" applyAlignment="1" applyProtection="1">
      <alignment vertical="center" wrapText="1"/>
    </xf>
    <xf numFmtId="0" fontId="33" fillId="0" borderId="38" xfId="40" applyFont="1" applyFill="1" applyBorder="1" applyAlignment="1" applyProtection="1">
      <alignment vertical="center" wrapText="1"/>
    </xf>
    <xf numFmtId="0" fontId="33" fillId="0" borderId="16" xfId="40" applyFont="1" applyFill="1" applyBorder="1" applyAlignment="1" applyProtection="1">
      <alignment vertical="center" wrapText="1"/>
    </xf>
    <xf numFmtId="4" fontId="35" fillId="42" borderId="57" xfId="0" applyNumberFormat="1" applyFont="1" applyFill="1" applyBorder="1" applyAlignment="1">
      <alignment horizontal="left" vertical="center" wrapText="1"/>
    </xf>
    <xf numFmtId="4" fontId="41" fillId="42" borderId="38" xfId="0" applyNumberFormat="1" applyFont="1" applyFill="1" applyBorder="1" applyAlignment="1">
      <alignment horizontal="left" vertical="center" wrapText="1"/>
    </xf>
    <xf numFmtId="14" fontId="49" fillId="0" borderId="0" xfId="0" applyNumberFormat="1" applyFont="1" applyBorder="1" applyAlignment="1">
      <alignment horizontal="center" wrapText="1"/>
    </xf>
    <xf numFmtId="0" fontId="49" fillId="0" borderId="0" xfId="0" applyFont="1" applyBorder="1" applyAlignment="1">
      <alignment horizontal="center" wrapText="1"/>
    </xf>
    <xf numFmtId="4" fontId="34" fillId="0" borderId="77" xfId="0" applyNumberFormat="1" applyFont="1" applyFill="1" applyBorder="1" applyAlignment="1">
      <alignment vertical="center" wrapText="1"/>
    </xf>
    <xf numFmtId="4" fontId="34" fillId="0" borderId="20" xfId="0" applyNumberFormat="1" applyFont="1" applyFill="1" applyBorder="1" applyAlignment="1">
      <alignment vertical="center" wrapText="1"/>
    </xf>
    <xf numFmtId="4" fontId="34" fillId="0" borderId="40" xfId="0" applyNumberFormat="1" applyFont="1" applyFill="1" applyBorder="1" applyAlignment="1">
      <alignment vertical="center" wrapText="1"/>
    </xf>
    <xf numFmtId="4" fontId="34" fillId="0" borderId="40" xfId="0" applyNumberFormat="1" applyFont="1" applyFill="1" applyBorder="1" applyAlignment="1">
      <alignment horizontal="left" vertical="center" wrapText="1"/>
    </xf>
    <xf numFmtId="4" fontId="34" fillId="0" borderId="22" xfId="0" applyNumberFormat="1" applyFont="1" applyFill="1" applyBorder="1" applyAlignment="1">
      <alignment horizontal="left" vertical="center" wrapText="1"/>
    </xf>
    <xf numFmtId="4" fontId="34" fillId="0" borderId="78" xfId="0" applyNumberFormat="1" applyFont="1" applyFill="1" applyBorder="1" applyAlignment="1">
      <alignment horizontal="left" vertical="center" wrapText="1"/>
    </xf>
    <xf numFmtId="4" fontId="41" fillId="41" borderId="48" xfId="0" applyNumberFormat="1" applyFont="1" applyFill="1" applyBorder="1" applyAlignment="1">
      <alignment vertical="center"/>
    </xf>
    <xf numFmtId="4" fontId="41" fillId="41" borderId="16" xfId="0" applyNumberFormat="1" applyFont="1" applyFill="1" applyBorder="1" applyAlignment="1">
      <alignment vertical="center"/>
    </xf>
    <xf numFmtId="4" fontId="41" fillId="0" borderId="41" xfId="0" applyNumberFormat="1" applyFont="1" applyFill="1" applyBorder="1" applyAlignment="1" applyProtection="1">
      <alignment vertical="center"/>
      <protection locked="0"/>
    </xf>
    <xf numFmtId="0" fontId="48" fillId="0" borderId="0" xfId="0" applyFont="1" applyAlignment="1">
      <alignment horizontal="left" wrapText="1"/>
    </xf>
    <xf numFmtId="0" fontId="32" fillId="0" borderId="0" xfId="0" applyFont="1" applyAlignment="1"/>
    <xf numFmtId="0" fontId="32" fillId="0" borderId="0" xfId="42" applyFont="1" applyAlignment="1">
      <alignment horizontal="left" wrapText="1"/>
    </xf>
    <xf numFmtId="0" fontId="32" fillId="0" borderId="0" xfId="0" applyFont="1" applyAlignment="1">
      <alignment horizontal="left" wrapText="1"/>
    </xf>
    <xf numFmtId="0" fontId="49" fillId="42" borderId="74" xfId="0" applyFont="1" applyFill="1" applyBorder="1" applyAlignment="1">
      <alignment horizontal="center" vertical="center"/>
    </xf>
    <xf numFmtId="0" fontId="49" fillId="42" borderId="13" xfId="0" applyFont="1" applyFill="1" applyBorder="1" applyAlignment="1">
      <alignment horizontal="center" vertical="center"/>
    </xf>
    <xf numFmtId="0" fontId="33" fillId="42" borderId="57" xfId="0" applyFont="1" applyFill="1" applyBorder="1" applyAlignment="1">
      <alignment horizontal="center" vertical="center"/>
    </xf>
    <xf numFmtId="0" fontId="33" fillId="42" borderId="38" xfId="0" applyFont="1" applyFill="1" applyBorder="1" applyAlignment="1">
      <alignment horizontal="center" vertical="center"/>
    </xf>
    <xf numFmtId="0" fontId="33" fillId="42" borderId="16" xfId="0" applyFont="1" applyFill="1" applyBorder="1" applyAlignment="1">
      <alignment horizontal="center" vertical="center"/>
    </xf>
    <xf numFmtId="4" fontId="41" fillId="0" borderId="108" xfId="0" applyNumberFormat="1" applyFont="1" applyFill="1" applyBorder="1" applyAlignment="1">
      <alignment vertical="center"/>
    </xf>
    <xf numFmtId="4" fontId="41" fillId="0" borderId="107" xfId="0" applyNumberFormat="1" applyFont="1" applyFill="1" applyBorder="1" applyAlignment="1">
      <alignment vertical="center"/>
    </xf>
    <xf numFmtId="0" fontId="32" fillId="0" borderId="85" xfId="0" applyFont="1" applyFill="1" applyBorder="1" applyAlignment="1"/>
    <xf numFmtId="4" fontId="34" fillId="0" borderId="71" xfId="0" applyNumberFormat="1" applyFont="1" applyFill="1" applyBorder="1" applyAlignment="1" applyProtection="1">
      <alignment horizontal="left" vertical="center"/>
      <protection locked="0"/>
    </xf>
    <xf numFmtId="4" fontId="34" fillId="0" borderId="24" xfId="0" applyNumberFormat="1" applyFont="1" applyFill="1" applyBorder="1" applyAlignment="1" applyProtection="1">
      <alignment horizontal="left" vertical="center"/>
      <protection locked="0"/>
    </xf>
    <xf numFmtId="4" fontId="41" fillId="42" borderId="57" xfId="0" applyNumberFormat="1" applyFont="1" applyFill="1" applyBorder="1" applyAlignment="1" applyProtection="1">
      <alignment vertical="center"/>
      <protection locked="0"/>
    </xf>
    <xf numFmtId="4" fontId="41" fillId="42" borderId="38" xfId="0" applyNumberFormat="1" applyFont="1" applyFill="1" applyBorder="1" applyAlignment="1" applyProtection="1">
      <alignment vertical="center"/>
      <protection locked="0"/>
    </xf>
    <xf numFmtId="4" fontId="41" fillId="42" borderId="16" xfId="0" applyNumberFormat="1" applyFont="1" applyFill="1" applyBorder="1" applyAlignment="1" applyProtection="1">
      <alignment vertical="center"/>
      <protection locked="0"/>
    </xf>
    <xf numFmtId="4" fontId="44" fillId="0" borderId="71" xfId="0" applyNumberFormat="1" applyFont="1" applyFill="1" applyBorder="1" applyAlignment="1" applyProtection="1">
      <alignment horizontal="left" vertical="center" wrapText="1" indent="1"/>
      <protection locked="0"/>
    </xf>
    <xf numFmtId="4" fontId="44" fillId="0" borderId="67" xfId="0" applyNumberFormat="1" applyFont="1" applyFill="1" applyBorder="1" applyAlignment="1" applyProtection="1">
      <alignment horizontal="left" vertical="center" wrapText="1" indent="1"/>
      <protection locked="0"/>
    </xf>
    <xf numFmtId="4" fontId="44" fillId="0" borderId="24" xfId="0" applyNumberFormat="1" applyFont="1" applyFill="1" applyBorder="1" applyAlignment="1" applyProtection="1">
      <alignment horizontal="left" vertical="center" wrapText="1" indent="1"/>
      <protection locked="0"/>
    </xf>
    <xf numFmtId="4" fontId="32" fillId="0" borderId="56" xfId="0" applyNumberFormat="1" applyFont="1" applyFill="1" applyBorder="1" applyAlignment="1" applyProtection="1">
      <alignment horizontal="left" vertical="center" wrapText="1"/>
      <protection locked="0"/>
    </xf>
    <xf numFmtId="4" fontId="32" fillId="0" borderId="22" xfId="0" applyNumberFormat="1" applyFont="1" applyFill="1" applyBorder="1" applyAlignment="1" applyProtection="1">
      <alignment horizontal="left" vertical="center" wrapText="1"/>
      <protection locked="0"/>
    </xf>
    <xf numFmtId="0" fontId="2" fillId="0" borderId="0" xfId="40"/>
    <xf numFmtId="0" fontId="2" fillId="46" borderId="0" xfId="40" applyFill="1"/>
    <xf numFmtId="0" fontId="2" fillId="0" borderId="0" xfId="40" applyFill="1"/>
    <xf numFmtId="4" fontId="2" fillId="0" borderId="0" xfId="40" applyNumberFormat="1"/>
    <xf numFmtId="0" fontId="2" fillId="0" borderId="0" xfId="40" applyBorder="1"/>
    <xf numFmtId="0" fontId="2" fillId="0" borderId="0" xfId="40" applyFill="1" applyBorder="1"/>
    <xf numFmtId="0" fontId="2" fillId="46" borderId="0" xfId="40" applyFill="1" applyBorder="1"/>
    <xf numFmtId="0" fontId="56" fillId="0" borderId="0" xfId="40" applyFont="1" applyFill="1" applyBorder="1" applyAlignment="1">
      <alignment horizontal="center" vertical="center"/>
    </xf>
    <xf numFmtId="0" fontId="56" fillId="0" borderId="0" xfId="40" applyFont="1" applyFill="1" applyBorder="1" applyAlignment="1">
      <alignment horizontal="right"/>
    </xf>
    <xf numFmtId="0" fontId="56" fillId="0" borderId="0" xfId="40" applyFont="1" applyFill="1" applyBorder="1" applyProtection="1">
      <protection locked="0"/>
    </xf>
    <xf numFmtId="0" fontId="56" fillId="0" borderId="0" xfId="40" applyFont="1" applyFill="1" applyBorder="1"/>
    <xf numFmtId="0" fontId="56" fillId="0" borderId="45" xfId="40" applyFont="1" applyFill="1" applyBorder="1" applyAlignment="1">
      <alignment horizontal="center" vertical="center"/>
    </xf>
    <xf numFmtId="0" fontId="1" fillId="0" borderId="0" xfId="88" applyFont="1"/>
    <xf numFmtId="0" fontId="56" fillId="0" borderId="0" xfId="40" applyFont="1" applyFill="1"/>
    <xf numFmtId="0" fontId="57" fillId="0" borderId="0" xfId="40" applyFont="1"/>
    <xf numFmtId="0" fontId="57" fillId="0" borderId="0" xfId="40" applyFont="1" applyBorder="1"/>
    <xf numFmtId="0" fontId="58" fillId="0" borderId="50" xfId="40" applyFont="1" applyFill="1" applyBorder="1"/>
    <xf numFmtId="0" fontId="58" fillId="0" borderId="0" xfId="40" applyFont="1" applyFill="1" applyBorder="1"/>
    <xf numFmtId="14" fontId="58" fillId="0" borderId="50" xfId="40" applyNumberFormat="1" applyFont="1" applyFill="1" applyBorder="1" applyAlignment="1" applyProtection="1">
      <alignment horizontal="center"/>
      <protection locked="0"/>
    </xf>
    <xf numFmtId="0" fontId="58" fillId="0" borderId="0" xfId="40" applyFont="1" applyFill="1" applyBorder="1" applyProtection="1">
      <protection locked="0"/>
    </xf>
    <xf numFmtId="0" fontId="58" fillId="0" borderId="0" xfId="40" applyFont="1" applyFill="1"/>
    <xf numFmtId="0" fontId="2" fillId="0" borderId="0" xfId="40" applyAlignment="1">
      <alignment wrapText="1"/>
    </xf>
    <xf numFmtId="4" fontId="2" fillId="0" borderId="0" xfId="40" applyNumberFormat="1" applyAlignment="1">
      <alignment wrapText="1"/>
    </xf>
    <xf numFmtId="4" fontId="56" fillId="46" borderId="16" xfId="40" applyNumberFormat="1" applyFont="1" applyFill="1" applyBorder="1" applyAlignment="1">
      <alignment vertical="center" wrapText="1"/>
    </xf>
    <xf numFmtId="0" fontId="56" fillId="46" borderId="15" xfId="40" applyFont="1" applyFill="1" applyBorder="1" applyAlignment="1">
      <alignment vertical="center" wrapText="1"/>
    </xf>
    <xf numFmtId="4" fontId="56" fillId="46" borderId="15" xfId="40" applyNumberFormat="1" applyFont="1" applyFill="1" applyBorder="1" applyAlignment="1">
      <alignment vertical="center" wrapText="1"/>
    </xf>
    <xf numFmtId="0" fontId="56" fillId="0" borderId="57" xfId="40" applyFont="1" applyBorder="1" applyAlignment="1">
      <alignment vertical="center" wrapText="1"/>
    </xf>
    <xf numFmtId="4" fontId="58" fillId="0" borderId="24" xfId="40" applyNumberFormat="1" applyFont="1" applyFill="1" applyBorder="1" applyAlignment="1">
      <alignment vertical="center" wrapText="1"/>
    </xf>
    <xf numFmtId="0" fontId="59" fillId="0" borderId="23" xfId="40" applyFont="1" applyFill="1" applyBorder="1" applyAlignment="1">
      <alignment wrapText="1"/>
    </xf>
    <xf numFmtId="4" fontId="57" fillId="0" borderId="44" xfId="40" applyNumberFormat="1" applyFont="1" applyFill="1" applyBorder="1" applyAlignment="1" applyProtection="1">
      <alignment vertical="center" wrapText="1"/>
      <protection locked="0" hidden="1"/>
    </xf>
    <xf numFmtId="0" fontId="60" fillId="0" borderId="65" xfId="40" applyFont="1" applyBorder="1" applyAlignment="1">
      <alignment wrapText="1"/>
    </xf>
    <xf numFmtId="0" fontId="57" fillId="0" borderId="0" xfId="40" applyFont="1" applyAlignment="1">
      <alignment wrapText="1"/>
    </xf>
    <xf numFmtId="4" fontId="58" fillId="0" borderId="46" xfId="40" applyNumberFormat="1" applyFont="1" applyFill="1" applyBorder="1" applyAlignment="1">
      <alignment vertical="center" wrapText="1"/>
    </xf>
    <xf numFmtId="0" fontId="59" fillId="0" borderId="44" xfId="40" applyFont="1" applyFill="1" applyBorder="1" applyAlignment="1">
      <alignment wrapText="1"/>
    </xf>
    <xf numFmtId="4" fontId="2" fillId="0" borderId="44" xfId="40" applyNumberFormat="1" applyFont="1" applyFill="1" applyBorder="1" applyAlignment="1" applyProtection="1">
      <alignment vertical="center" wrapText="1"/>
      <protection locked="0" hidden="1"/>
    </xf>
    <xf numFmtId="0" fontId="59" fillId="0" borderId="65" xfId="40" applyFont="1" applyBorder="1" applyAlignment="1">
      <alignment wrapText="1"/>
    </xf>
    <xf numFmtId="4" fontId="58" fillId="0" borderId="22" xfId="40" applyNumberFormat="1" applyFont="1" applyFill="1" applyBorder="1" applyAlignment="1">
      <alignment vertical="center" wrapText="1"/>
    </xf>
    <xf numFmtId="0" fontId="59" fillId="0" borderId="21" xfId="40" applyFont="1" applyFill="1" applyBorder="1" applyAlignment="1">
      <alignment wrapText="1"/>
    </xf>
    <xf numFmtId="4" fontId="58" fillId="0" borderId="44" xfId="40" applyNumberFormat="1" applyFont="1" applyFill="1" applyBorder="1" applyAlignment="1">
      <alignment vertical="center" wrapText="1"/>
    </xf>
    <xf numFmtId="4" fontId="56" fillId="0" borderId="22" xfId="40" applyNumberFormat="1" applyFont="1" applyFill="1" applyBorder="1" applyAlignment="1" applyProtection="1">
      <alignment vertical="center" wrapText="1"/>
      <protection locked="0" hidden="1"/>
    </xf>
    <xf numFmtId="0" fontId="60" fillId="0" borderId="21" xfId="40" applyFont="1" applyFill="1" applyBorder="1" applyAlignment="1">
      <alignment wrapText="1"/>
    </xf>
    <xf numFmtId="4" fontId="56" fillId="0" borderId="21" xfId="40" applyNumberFormat="1" applyFont="1" applyFill="1" applyBorder="1" applyAlignment="1">
      <alignment wrapText="1"/>
    </xf>
    <xf numFmtId="0" fontId="60" fillId="0" borderId="56" xfId="40" applyFont="1" applyBorder="1" applyAlignment="1">
      <alignment wrapText="1"/>
    </xf>
    <xf numFmtId="0" fontId="2" fillId="0" borderId="22" xfId="40" applyFill="1" applyBorder="1" applyAlignment="1">
      <alignment wrapText="1"/>
    </xf>
    <xf numFmtId="0" fontId="2" fillId="0" borderId="21" xfId="40" applyFill="1" applyBorder="1" applyAlignment="1">
      <alignment wrapText="1"/>
    </xf>
    <xf numFmtId="0" fontId="60" fillId="0" borderId="44" xfId="40" applyFont="1" applyFill="1" applyBorder="1" applyAlignment="1">
      <alignment wrapText="1"/>
    </xf>
    <xf numFmtId="4" fontId="56" fillId="0" borderId="46" xfId="40" applyNumberFormat="1" applyFont="1" applyFill="1" applyBorder="1" applyAlignment="1" applyProtection="1">
      <alignment vertical="center" wrapText="1"/>
      <protection locked="0" hidden="1"/>
    </xf>
    <xf numFmtId="4" fontId="56" fillId="0" borderId="44" xfId="40" applyNumberFormat="1" applyFont="1" applyFill="1" applyBorder="1" applyAlignment="1">
      <alignment vertical="center" wrapText="1"/>
    </xf>
    <xf numFmtId="4" fontId="56" fillId="0" borderId="46" xfId="40" applyNumberFormat="1" applyFont="1" applyFill="1" applyBorder="1" applyAlignment="1">
      <alignment vertical="center" wrapText="1"/>
    </xf>
    <xf numFmtId="0" fontId="61" fillId="0" borderId="44" xfId="40" applyFont="1" applyFill="1" applyBorder="1" applyAlignment="1">
      <alignment wrapText="1"/>
    </xf>
    <xf numFmtId="0" fontId="59" fillId="0" borderId="64" xfId="40" applyFont="1" applyBorder="1" applyAlignment="1">
      <alignment wrapText="1"/>
    </xf>
    <xf numFmtId="4" fontId="1" fillId="0" borderId="46" xfId="40" applyNumberFormat="1" applyFont="1" applyFill="1" applyBorder="1" applyAlignment="1" applyProtection="1">
      <alignment vertical="center" wrapText="1"/>
      <protection locked="0" hidden="1"/>
    </xf>
    <xf numFmtId="0" fontId="59" fillId="0" borderId="56" xfId="40" applyFont="1" applyBorder="1" applyAlignment="1">
      <alignment horizontal="left" wrapText="1"/>
    </xf>
    <xf numFmtId="0" fontId="59" fillId="0" borderId="65" xfId="40" applyFont="1" applyBorder="1" applyAlignment="1">
      <alignment horizontal="left" wrapText="1"/>
    </xf>
    <xf numFmtId="4" fontId="1" fillId="0" borderId="44" xfId="40" applyNumberFormat="1" applyFont="1" applyFill="1" applyBorder="1" applyAlignment="1">
      <alignment vertical="center" wrapText="1"/>
    </xf>
    <xf numFmtId="0" fontId="62" fillId="0" borderId="44" xfId="40" applyFont="1" applyFill="1" applyBorder="1" applyAlignment="1">
      <alignment wrapText="1"/>
    </xf>
    <xf numFmtId="0" fontId="60" fillId="0" borderId="65" xfId="40" applyFont="1" applyBorder="1" applyAlignment="1">
      <alignment horizontal="left" wrapText="1"/>
    </xf>
    <xf numFmtId="0" fontId="59" fillId="0" borderId="17" xfId="40" applyFont="1" applyFill="1" applyBorder="1" applyAlignment="1">
      <alignment wrapText="1"/>
    </xf>
    <xf numFmtId="4" fontId="56" fillId="0" borderId="17" xfId="40" applyNumberFormat="1" applyFont="1" applyFill="1" applyBorder="1" applyAlignment="1">
      <alignment vertical="center" wrapText="1"/>
    </xf>
    <xf numFmtId="0" fontId="60" fillId="0" borderId="64" xfId="40" applyFont="1" applyBorder="1" applyAlignment="1">
      <alignment horizontal="left" wrapText="1"/>
    </xf>
    <xf numFmtId="4" fontId="56" fillId="0" borderId="21" xfId="40" applyNumberFormat="1" applyFont="1" applyFill="1" applyBorder="1" applyAlignment="1" applyProtection="1">
      <alignment vertical="center" wrapText="1"/>
      <protection locked="0" hidden="1"/>
    </xf>
    <xf numFmtId="0" fontId="56" fillId="0" borderId="56" xfId="40" applyFont="1" applyBorder="1" applyAlignment="1" applyProtection="1">
      <alignment wrapText="1"/>
      <protection locked="0" hidden="1"/>
    </xf>
    <xf numFmtId="0" fontId="57" fillId="0" borderId="65" xfId="40" applyFont="1" applyBorder="1" applyAlignment="1" applyProtection="1">
      <alignment wrapText="1"/>
      <protection locked="0" hidden="1"/>
    </xf>
    <xf numFmtId="0" fontId="2" fillId="0" borderId="65" xfId="40" applyBorder="1" applyAlignment="1" applyProtection="1">
      <alignment wrapText="1"/>
      <protection locked="0" hidden="1"/>
    </xf>
    <xf numFmtId="0" fontId="2" fillId="0" borderId="21" xfId="40" applyFill="1" applyBorder="1" applyAlignment="1" applyProtection="1">
      <alignment wrapText="1"/>
      <protection locked="0" hidden="1"/>
    </xf>
    <xf numFmtId="0" fontId="2" fillId="0" borderId="44" xfId="40" applyFill="1" applyBorder="1" applyAlignment="1" applyProtection="1">
      <alignment wrapText="1"/>
      <protection locked="0" hidden="1"/>
    </xf>
    <xf numFmtId="4" fontId="56" fillId="0" borderId="44" xfId="40" applyNumberFormat="1" applyFont="1" applyFill="1" applyBorder="1" applyAlignment="1" applyProtection="1">
      <alignment vertical="center" wrapText="1"/>
      <protection locked="0" hidden="1"/>
    </xf>
    <xf numFmtId="0" fontId="56" fillId="0" borderId="65" xfId="40" applyFont="1" applyBorder="1" applyAlignment="1" applyProtection="1">
      <alignment wrapText="1"/>
      <protection locked="0" hidden="1"/>
    </xf>
    <xf numFmtId="0" fontId="56" fillId="0" borderId="44" xfId="40" applyFont="1" applyFill="1" applyBorder="1" applyAlignment="1" applyProtection="1">
      <alignment wrapText="1"/>
      <protection locked="0" hidden="1"/>
    </xf>
    <xf numFmtId="0" fontId="2" fillId="0" borderId="56" xfId="40" applyBorder="1" applyAlignment="1" applyProtection="1">
      <alignment wrapText="1"/>
      <protection locked="0" hidden="1"/>
    </xf>
    <xf numFmtId="0" fontId="2" fillId="45" borderId="0" xfId="40" applyFill="1" applyAlignment="1">
      <alignment wrapText="1"/>
    </xf>
    <xf numFmtId="0" fontId="58" fillId="0" borderId="65" xfId="40" applyFont="1" applyBorder="1" applyAlignment="1" applyProtection="1">
      <alignment wrapText="1"/>
      <protection locked="0" hidden="1"/>
    </xf>
    <xf numFmtId="0" fontId="56" fillId="0" borderId="44" xfId="40" applyFont="1" applyFill="1" applyBorder="1" applyAlignment="1" applyProtection="1">
      <alignment vertical="center" wrapText="1"/>
      <protection locked="0" hidden="1"/>
    </xf>
    <xf numFmtId="0" fontId="58" fillId="0" borderId="21" xfId="40" applyFont="1" applyFill="1" applyBorder="1" applyAlignment="1" applyProtection="1">
      <alignment wrapText="1"/>
      <protection locked="0" hidden="1"/>
    </xf>
    <xf numFmtId="0" fontId="58" fillId="0" borderId="56" xfId="40" applyFont="1" applyBorder="1" applyAlignment="1" applyProtection="1">
      <alignment wrapText="1"/>
      <protection locked="0" hidden="1"/>
    </xf>
    <xf numFmtId="0" fontId="58" fillId="0" borderId="49" xfId="40" applyFont="1" applyFill="1" applyBorder="1" applyAlignment="1" applyProtection="1">
      <alignment wrapText="1"/>
      <protection locked="0" hidden="1"/>
    </xf>
    <xf numFmtId="4" fontId="63" fillId="0" borderId="49" xfId="40" applyNumberFormat="1" applyFont="1" applyFill="1" applyBorder="1" applyAlignment="1" applyProtection="1">
      <alignment vertical="center" wrapText="1"/>
      <protection locked="0" hidden="1"/>
    </xf>
    <xf numFmtId="0" fontId="56" fillId="0" borderId="55" xfId="40" applyFont="1" applyBorder="1" applyAlignment="1" applyProtection="1">
      <alignment wrapText="1"/>
      <protection locked="0" hidden="1"/>
    </xf>
    <xf numFmtId="0" fontId="56" fillId="0" borderId="21" xfId="40" applyFont="1" applyFill="1" applyBorder="1" applyAlignment="1" applyProtection="1">
      <alignment wrapText="1"/>
      <protection locked="0" hidden="1"/>
    </xf>
    <xf numFmtId="4" fontId="56" fillId="46" borderId="20" xfId="40" applyNumberFormat="1" applyFont="1" applyFill="1" applyBorder="1" applyAlignment="1" applyProtection="1">
      <alignment vertical="center" wrapText="1"/>
      <protection locked="0" hidden="1"/>
    </xf>
    <xf numFmtId="0" fontId="56" fillId="46" borderId="19" xfId="40" applyFont="1" applyFill="1" applyBorder="1" applyAlignment="1" applyProtection="1">
      <alignment wrapText="1"/>
      <protection locked="0" hidden="1"/>
    </xf>
    <xf numFmtId="4" fontId="56" fillId="46" borderId="49" xfId="40" applyNumberFormat="1" applyFont="1" applyFill="1" applyBorder="1" applyAlignment="1" applyProtection="1">
      <alignment vertical="center" wrapText="1"/>
      <protection locked="0" hidden="1"/>
    </xf>
    <xf numFmtId="0" fontId="56" fillId="46" borderId="16" xfId="40" applyFont="1" applyFill="1" applyBorder="1" applyAlignment="1" applyProtection="1">
      <alignment horizontal="center" vertical="top" wrapText="1"/>
      <protection locked="0" hidden="1"/>
    </xf>
    <xf numFmtId="0" fontId="56" fillId="46" borderId="15" xfId="40" applyFont="1" applyFill="1" applyBorder="1" applyAlignment="1" applyProtection="1">
      <alignment horizontal="center" vertical="top" wrapText="1"/>
      <protection locked="0" hidden="1"/>
    </xf>
    <xf numFmtId="0" fontId="56" fillId="46" borderId="15" xfId="40" applyFont="1" applyFill="1" applyBorder="1" applyAlignment="1" applyProtection="1">
      <alignment horizontal="center" vertical="center" wrapText="1"/>
      <protection locked="0" hidden="1"/>
    </xf>
    <xf numFmtId="0" fontId="56" fillId="0" borderId="15" xfId="40" applyFont="1" applyBorder="1" applyAlignment="1" applyProtection="1">
      <alignment horizontal="center" vertical="top" wrapText="1"/>
      <protection locked="0" hidden="1"/>
    </xf>
    <xf numFmtId="0" fontId="56" fillId="0" borderId="57" xfId="40" applyFont="1" applyBorder="1" applyAlignment="1" applyProtection="1">
      <alignment horizontal="center" vertical="center" wrapText="1"/>
      <protection locked="0" hidden="1"/>
    </xf>
    <xf numFmtId="0" fontId="2" fillId="46" borderId="18" xfId="40" applyFont="1" applyFill="1" applyBorder="1" applyProtection="1">
      <protection locked="0" hidden="1"/>
    </xf>
    <xf numFmtId="0" fontId="2" fillId="46" borderId="0" xfId="40" applyFont="1" applyFill="1" applyBorder="1" applyProtection="1">
      <protection locked="0" hidden="1"/>
    </xf>
    <xf numFmtId="0" fontId="2" fillId="0" borderId="0" xfId="40" applyFont="1" applyBorder="1" applyProtection="1">
      <protection locked="0" hidden="1"/>
    </xf>
    <xf numFmtId="0" fontId="2" fillId="0" borderId="64" xfId="40" applyFont="1" applyBorder="1" applyProtection="1">
      <protection locked="0" hidden="1"/>
    </xf>
    <xf numFmtId="0" fontId="2" fillId="46" borderId="13" xfId="40" applyFont="1" applyFill="1" applyBorder="1" applyProtection="1">
      <protection locked="0" hidden="1"/>
    </xf>
    <xf numFmtId="0" fontId="2" fillId="46" borderId="74" xfId="40" applyFont="1" applyFill="1" applyBorder="1" applyProtection="1">
      <protection locked="0" hidden="1"/>
    </xf>
    <xf numFmtId="0" fontId="56" fillId="46" borderId="14" xfId="40" applyFont="1" applyFill="1" applyBorder="1" applyAlignment="1" applyProtection="1">
      <alignment horizontal="center" vertical="center"/>
      <protection locked="0" hidden="1"/>
    </xf>
    <xf numFmtId="0" fontId="2" fillId="0" borderId="13" xfId="40" applyFont="1" applyBorder="1" applyProtection="1">
      <protection locked="0" hidden="1"/>
    </xf>
    <xf numFmtId="49" fontId="64" fillId="0" borderId="74" xfId="40" applyNumberFormat="1" applyFont="1" applyBorder="1" applyAlignment="1" applyProtection="1">
      <alignment horizontal="center"/>
      <protection locked="0" hidden="1"/>
    </xf>
    <xf numFmtId="0" fontId="2" fillId="46" borderId="64" xfId="40" applyFont="1" applyFill="1" applyBorder="1" applyProtection="1">
      <protection locked="0" hidden="1"/>
    </xf>
    <xf numFmtId="0" fontId="2" fillId="0" borderId="18" xfId="40" applyFont="1" applyBorder="1" applyProtection="1">
      <protection locked="0" hidden="1"/>
    </xf>
    <xf numFmtId="0" fontId="65" fillId="0" borderId="64" xfId="40" applyFont="1" applyBorder="1" applyProtection="1">
      <protection locked="0" hidden="1"/>
    </xf>
    <xf numFmtId="0" fontId="58" fillId="46" borderId="18" xfId="40" applyFont="1" applyFill="1" applyBorder="1" applyProtection="1">
      <protection locked="0" hidden="1"/>
    </xf>
    <xf numFmtId="0" fontId="65" fillId="46" borderId="64" xfId="40" applyFont="1" applyFill="1" applyBorder="1" applyProtection="1">
      <protection locked="0" hidden="1"/>
    </xf>
    <xf numFmtId="0" fontId="56" fillId="46" borderId="0" xfId="40" applyFont="1" applyFill="1" applyBorder="1" applyAlignment="1" applyProtection="1">
      <alignment horizontal="center" vertical="center"/>
      <protection locked="0" hidden="1"/>
    </xf>
    <xf numFmtId="0" fontId="56" fillId="0" borderId="28" xfId="40" applyFont="1" applyBorder="1" applyProtection="1">
      <protection locked="0" hidden="1"/>
    </xf>
    <xf numFmtId="0" fontId="57" fillId="0" borderId="55" xfId="40" applyFont="1" applyBorder="1"/>
    <xf numFmtId="0" fontId="58" fillId="46" borderId="28" xfId="40" applyFont="1" applyFill="1" applyBorder="1" applyProtection="1">
      <protection locked="0" hidden="1"/>
    </xf>
    <xf numFmtId="0" fontId="58" fillId="46" borderId="55" xfId="40" applyFont="1" applyFill="1" applyBorder="1" applyProtection="1">
      <protection locked="0" hidden="1"/>
    </xf>
    <xf numFmtId="0" fontId="66" fillId="46" borderId="0" xfId="40" applyFont="1" applyFill="1" applyBorder="1" applyAlignment="1" applyProtection="1">
      <alignment horizontal="center" vertical="top"/>
      <protection locked="0" hidden="1"/>
    </xf>
    <xf numFmtId="0" fontId="56" fillId="0" borderId="18" xfId="40" applyFont="1" applyBorder="1" applyProtection="1">
      <protection locked="0" hidden="1"/>
    </xf>
    <xf numFmtId="0" fontId="56" fillId="0" borderId="64" xfId="40" applyFont="1" applyBorder="1" applyProtection="1">
      <protection locked="0" hidden="1"/>
    </xf>
    <xf numFmtId="0" fontId="57" fillId="46" borderId="18" xfId="40" applyFont="1" applyFill="1" applyBorder="1" applyProtection="1">
      <protection locked="0" hidden="1"/>
    </xf>
    <xf numFmtId="0" fontId="57" fillId="46" borderId="64" xfId="40" applyFont="1" applyFill="1" applyBorder="1" applyAlignment="1" applyProtection="1">
      <alignment horizontal="left"/>
      <protection locked="0" hidden="1"/>
    </xf>
    <xf numFmtId="0" fontId="66" fillId="46" borderId="0" xfId="40" applyFont="1" applyFill="1" applyBorder="1" applyAlignment="1" applyProtection="1">
      <alignment horizontal="center" vertical="center"/>
      <protection locked="0" hidden="1"/>
    </xf>
    <xf numFmtId="0" fontId="57" fillId="0" borderId="18" xfId="40" applyFont="1" applyBorder="1" applyProtection="1">
      <protection locked="0" hidden="1"/>
    </xf>
    <xf numFmtId="0" fontId="57" fillId="0" borderId="64" xfId="40" applyFont="1" applyBorder="1" applyProtection="1">
      <protection locked="0" hidden="1"/>
    </xf>
    <xf numFmtId="0" fontId="2" fillId="46" borderId="66" xfId="40" applyFont="1" applyFill="1" applyBorder="1" applyProtection="1">
      <protection locked="0" hidden="1"/>
    </xf>
    <xf numFmtId="0" fontId="65" fillId="46" borderId="70" xfId="40" applyFont="1" applyFill="1" applyBorder="1" applyProtection="1">
      <protection locked="0" hidden="1"/>
    </xf>
    <xf numFmtId="0" fontId="67" fillId="46" borderId="53" xfId="40" applyFont="1" applyFill="1" applyBorder="1" applyAlignment="1" applyProtection="1">
      <alignment horizontal="center" vertical="center"/>
      <protection locked="0" hidden="1"/>
    </xf>
    <xf numFmtId="0" fontId="2" fillId="0" borderId="66" xfId="40" applyFont="1" applyBorder="1" applyProtection="1">
      <protection locked="0" hidden="1"/>
    </xf>
    <xf numFmtId="0" fontId="65" fillId="0" borderId="70" xfId="40" applyFont="1" applyBorder="1" applyProtection="1">
      <protection locked="0" hidden="1"/>
    </xf>
    <xf numFmtId="0" fontId="57" fillId="46" borderId="0" xfId="40" applyFont="1" applyFill="1"/>
    <xf numFmtId="0" fontId="64" fillId="0" borderId="0" xfId="40" applyFont="1"/>
    <xf numFmtId="0" fontId="1" fillId="0" borderId="0" xfId="88" applyFill="1"/>
    <xf numFmtId="4" fontId="1" fillId="0" borderId="0" xfId="88" applyNumberFormat="1" applyFill="1"/>
    <xf numFmtId="0" fontId="1" fillId="0" borderId="0" xfId="88" applyFill="1" applyBorder="1"/>
    <xf numFmtId="0" fontId="29" fillId="0" borderId="0" xfId="88" applyFont="1" applyFill="1" applyAlignment="1">
      <alignment horizontal="right"/>
    </xf>
    <xf numFmtId="0" fontId="1" fillId="0" borderId="0" xfId="88" applyFill="1" applyAlignment="1">
      <alignment horizontal="center"/>
    </xf>
    <xf numFmtId="0" fontId="1" fillId="0" borderId="0" xfId="88" applyFill="1" applyAlignment="1">
      <alignment horizontal="left"/>
    </xf>
    <xf numFmtId="0" fontId="1" fillId="0" borderId="0" xfId="88" applyFill="1" applyBorder="1" applyAlignment="1">
      <alignment horizontal="center"/>
    </xf>
    <xf numFmtId="0" fontId="1" fillId="0" borderId="0" xfId="88" applyAlignment="1">
      <alignment horizontal="center"/>
    </xf>
    <xf numFmtId="0" fontId="68" fillId="0" borderId="0" xfId="88" applyFont="1" applyFill="1" applyBorder="1"/>
    <xf numFmtId="0" fontId="1" fillId="0" borderId="0" xfId="88" applyFill="1" applyBorder="1" applyAlignment="1">
      <alignment horizontal="left"/>
    </xf>
    <xf numFmtId="0" fontId="63" fillId="0" borderId="0" xfId="88" applyFont="1" applyAlignment="1">
      <alignment horizontal="left"/>
    </xf>
    <xf numFmtId="14" fontId="63" fillId="0" borderId="0" xfId="88" applyNumberFormat="1" applyFont="1" applyFill="1" applyAlignment="1">
      <alignment horizontal="left"/>
    </xf>
    <xf numFmtId="0" fontId="1" fillId="0" borderId="0" xfId="88" applyFill="1" applyBorder="1" applyAlignment="1">
      <alignment horizontal="center"/>
    </xf>
    <xf numFmtId="4" fontId="63" fillId="0" borderId="0" xfId="88" applyNumberFormat="1" applyFont="1" applyFill="1"/>
    <xf numFmtId="0" fontId="63" fillId="0" borderId="0" xfId="88" applyFont="1" applyFill="1"/>
    <xf numFmtId="0" fontId="69" fillId="0" borderId="0" xfId="88" applyFont="1" applyFill="1"/>
    <xf numFmtId="4" fontId="63" fillId="0" borderId="124" xfId="88" applyNumberFormat="1" applyFont="1" applyFill="1" applyBorder="1" applyAlignment="1">
      <alignment horizontal="right"/>
    </xf>
    <xf numFmtId="0" fontId="63" fillId="0" borderId="38" xfId="88" applyFont="1" applyFill="1" applyBorder="1"/>
    <xf numFmtId="0" fontId="63" fillId="0" borderId="16" xfId="88" applyFont="1" applyFill="1" applyBorder="1"/>
    <xf numFmtId="0" fontId="63" fillId="0" borderId="57" xfId="88" applyFont="1" applyFill="1" applyBorder="1"/>
    <xf numFmtId="4" fontId="63" fillId="0" borderId="125" xfId="88" applyNumberFormat="1" applyFont="1" applyFill="1" applyBorder="1" applyAlignment="1">
      <alignment horizontal="right"/>
    </xf>
    <xf numFmtId="4" fontId="63" fillId="0" borderId="126" xfId="88" applyNumberFormat="1" applyFont="1" applyFill="1" applyBorder="1"/>
    <xf numFmtId="0" fontId="63" fillId="0" borderId="0" xfId="88" applyFont="1" applyFill="1" applyBorder="1"/>
    <xf numFmtId="0" fontId="63" fillId="0" borderId="18" xfId="88" applyFont="1" applyFill="1" applyBorder="1"/>
    <xf numFmtId="0" fontId="63" fillId="0" borderId="64" xfId="88" applyFont="1" applyFill="1" applyBorder="1"/>
    <xf numFmtId="4" fontId="1" fillId="0" borderId="60" xfId="88" applyNumberFormat="1" applyFont="1" applyFill="1" applyBorder="1" applyAlignment="1">
      <alignment horizontal="right"/>
    </xf>
    <xf numFmtId="4" fontId="1" fillId="0" borderId="11" xfId="88" applyNumberFormat="1" applyFont="1" applyFill="1" applyBorder="1"/>
    <xf numFmtId="0" fontId="1" fillId="0" borderId="22" xfId="88" applyFill="1" applyBorder="1" applyAlignment="1">
      <alignment wrapText="1"/>
    </xf>
    <xf numFmtId="0" fontId="1" fillId="0" borderId="41" xfId="88" applyFill="1" applyBorder="1" applyAlignment="1">
      <alignment wrapText="1"/>
    </xf>
    <xf numFmtId="0" fontId="63" fillId="0" borderId="41" xfId="88" applyFont="1" applyFill="1" applyBorder="1" applyAlignment="1">
      <alignment wrapText="1"/>
    </xf>
    <xf numFmtId="0" fontId="63" fillId="0" borderId="55" xfId="88" applyFont="1" applyFill="1" applyBorder="1"/>
    <xf numFmtId="4" fontId="63" fillId="0" borderId="60" xfId="88" applyNumberFormat="1" applyFont="1" applyFill="1" applyBorder="1" applyAlignment="1">
      <alignment horizontal="right"/>
    </xf>
    <xf numFmtId="4" fontId="63" fillId="0" borderId="11" xfId="88" applyNumberFormat="1" applyFont="1" applyFill="1" applyBorder="1"/>
    <xf numFmtId="0" fontId="63" fillId="0" borderId="28" xfId="88" applyFont="1" applyFill="1" applyBorder="1"/>
    <xf numFmtId="0" fontId="63" fillId="0" borderId="50" xfId="88" applyFont="1" applyFill="1" applyBorder="1"/>
    <xf numFmtId="0" fontId="1" fillId="0" borderId="0" xfId="88" applyFont="1" applyFill="1"/>
    <xf numFmtId="4" fontId="1" fillId="0" borderId="0" xfId="88" applyNumberFormat="1" applyFont="1" applyFill="1"/>
    <xf numFmtId="0" fontId="1" fillId="0" borderId="0" xfId="88" applyFont="1" applyFill="1" applyBorder="1"/>
    <xf numFmtId="0" fontId="1" fillId="0" borderId="28" xfId="88" applyFont="1" applyFill="1" applyBorder="1"/>
    <xf numFmtId="0" fontId="1" fillId="0" borderId="50" xfId="88" applyFont="1" applyFill="1" applyBorder="1"/>
    <xf numFmtId="0" fontId="1" fillId="0" borderId="55" xfId="88" applyFont="1" applyFill="1" applyBorder="1"/>
    <xf numFmtId="0" fontId="1" fillId="0" borderId="41" xfId="88" applyFont="1" applyFill="1" applyBorder="1" applyAlignment="1">
      <alignment wrapText="1"/>
    </xf>
    <xf numFmtId="4" fontId="1" fillId="45" borderId="60" xfId="88" applyNumberFormat="1" applyFont="1" applyFill="1" applyBorder="1" applyAlignment="1">
      <alignment horizontal="right"/>
    </xf>
    <xf numFmtId="4" fontId="1" fillId="45" borderId="11" xfId="88" applyNumberFormat="1" applyFont="1" applyFill="1" applyBorder="1"/>
    <xf numFmtId="0" fontId="1" fillId="45" borderId="0" xfId="88" applyFont="1" applyFill="1" applyBorder="1"/>
    <xf numFmtId="0" fontId="1" fillId="45" borderId="28" xfId="88" applyFont="1" applyFill="1" applyBorder="1"/>
    <xf numFmtId="0" fontId="1" fillId="45" borderId="50" xfId="88" applyFont="1" applyFill="1" applyBorder="1"/>
    <xf numFmtId="0" fontId="1" fillId="45" borderId="22" xfId="88" applyFont="1" applyFill="1" applyBorder="1"/>
    <xf numFmtId="0" fontId="1" fillId="45" borderId="41" xfId="88" applyFont="1" applyFill="1" applyBorder="1"/>
    <xf numFmtId="0" fontId="1" fillId="0" borderId="56" xfId="88" applyFont="1" applyFill="1" applyBorder="1"/>
    <xf numFmtId="0" fontId="1" fillId="0" borderId="64" xfId="88" applyFont="1" applyFill="1" applyBorder="1"/>
    <xf numFmtId="0" fontId="1" fillId="45" borderId="18" xfId="88" applyFont="1" applyFill="1" applyBorder="1"/>
    <xf numFmtId="4" fontId="1" fillId="45" borderId="60" xfId="88" applyNumberFormat="1" applyFill="1" applyBorder="1" applyAlignment="1">
      <alignment horizontal="right"/>
    </xf>
    <xf numFmtId="4" fontId="1" fillId="45" borderId="11" xfId="88" applyNumberFormat="1" applyFill="1" applyBorder="1"/>
    <xf numFmtId="0" fontId="1" fillId="45" borderId="0" xfId="88" applyFill="1" applyBorder="1"/>
    <xf numFmtId="0" fontId="1" fillId="45" borderId="28" xfId="88" applyFill="1" applyBorder="1"/>
    <xf numFmtId="0" fontId="1" fillId="45" borderId="50" xfId="88" applyFill="1" applyBorder="1"/>
    <xf numFmtId="0" fontId="1" fillId="0" borderId="55" xfId="88" applyFill="1" applyBorder="1"/>
    <xf numFmtId="4" fontId="63" fillId="45" borderId="60" xfId="88" applyNumberFormat="1" applyFont="1" applyFill="1" applyBorder="1" applyAlignment="1">
      <alignment horizontal="right"/>
    </xf>
    <xf numFmtId="0" fontId="63" fillId="45" borderId="0" xfId="88" applyFont="1" applyFill="1" applyBorder="1"/>
    <xf numFmtId="0" fontId="1" fillId="45" borderId="22" xfId="88" applyFill="1" applyBorder="1" applyAlignment="1">
      <alignment wrapText="1"/>
    </xf>
    <xf numFmtId="0" fontId="1" fillId="45" borderId="41" xfId="88" applyFill="1" applyBorder="1" applyAlignment="1">
      <alignment wrapText="1"/>
    </xf>
    <xf numFmtId="0" fontId="63" fillId="45" borderId="41" xfId="88" applyFont="1" applyFill="1" applyBorder="1" applyAlignment="1">
      <alignment wrapText="1"/>
    </xf>
    <xf numFmtId="0" fontId="63" fillId="0" borderId="56" xfId="88" applyFont="1" applyFill="1" applyBorder="1" applyAlignment="1">
      <alignment wrapText="1"/>
    </xf>
    <xf numFmtId="4" fontId="1" fillId="0" borderId="60" xfId="88" applyNumberFormat="1" applyFill="1" applyBorder="1" applyAlignment="1">
      <alignment horizontal="right"/>
    </xf>
    <xf numFmtId="4" fontId="1" fillId="0" borderId="11" xfId="88" applyNumberFormat="1" applyFill="1" applyBorder="1"/>
    <xf numFmtId="0" fontId="1" fillId="0" borderId="28" xfId="88" applyFill="1" applyBorder="1"/>
    <xf numFmtId="0" fontId="1" fillId="0" borderId="50" xfId="88" applyFill="1" applyBorder="1"/>
    <xf numFmtId="0" fontId="1" fillId="0" borderId="22" xfId="88" applyFill="1" applyBorder="1" applyAlignment="1">
      <alignment vertical="top" wrapText="1"/>
    </xf>
    <xf numFmtId="0" fontId="1" fillId="0" borderId="41" xfId="88" applyFill="1" applyBorder="1" applyAlignment="1">
      <alignment vertical="top" wrapText="1"/>
    </xf>
    <xf numFmtId="0" fontId="1" fillId="0" borderId="55" xfId="88" applyFill="1" applyBorder="1" applyAlignment="1">
      <alignment vertical="top"/>
    </xf>
    <xf numFmtId="4" fontId="63" fillId="0" borderId="62" xfId="88" applyNumberFormat="1" applyFont="1" applyFill="1" applyBorder="1" applyAlignment="1">
      <alignment horizontal="right"/>
    </xf>
    <xf numFmtId="0" fontId="63" fillId="0" borderId="53" xfId="88" applyFont="1" applyFill="1" applyBorder="1"/>
    <xf numFmtId="0" fontId="63" fillId="0" borderId="20" xfId="88" applyFont="1" applyFill="1" applyBorder="1"/>
    <xf numFmtId="0" fontId="63" fillId="0" borderId="39" xfId="88" applyFont="1" applyFill="1" applyBorder="1"/>
    <xf numFmtId="0" fontId="63" fillId="0" borderId="54" xfId="88" applyFont="1" applyFill="1" applyBorder="1"/>
    <xf numFmtId="0" fontId="1" fillId="0" borderId="126" xfId="88" applyFill="1" applyBorder="1" applyAlignment="1">
      <alignment horizontal="right"/>
    </xf>
    <xf numFmtId="0" fontId="1" fillId="0" borderId="126" xfId="88" applyFill="1" applyBorder="1"/>
    <xf numFmtId="0" fontId="1" fillId="0" borderId="27" xfId="88" applyFill="1" applyBorder="1"/>
    <xf numFmtId="0" fontId="1" fillId="0" borderId="11" xfId="88" applyFill="1" applyBorder="1"/>
    <xf numFmtId="0" fontId="1" fillId="0" borderId="0" xfId="88" applyFill="1" applyAlignment="1">
      <alignment horizontal="center" vertical="center"/>
    </xf>
    <xf numFmtId="4" fontId="1" fillId="0" borderId="0" xfId="88" applyNumberFormat="1" applyFill="1" applyAlignment="1">
      <alignment horizontal="center" vertical="center"/>
    </xf>
    <xf numFmtId="0" fontId="63" fillId="0" borderId="63" xfId="88" applyFont="1" applyFill="1" applyBorder="1" applyAlignment="1">
      <alignment horizontal="center" vertical="center" wrapText="1"/>
    </xf>
    <xf numFmtId="0" fontId="63" fillId="0" borderId="0" xfId="88" applyFont="1" applyFill="1" applyAlignment="1">
      <alignment horizontal="center" vertical="center" wrapText="1"/>
    </xf>
    <xf numFmtId="0" fontId="1" fillId="0" borderId="13" xfId="88" applyFill="1" applyBorder="1" applyAlignment="1">
      <alignment horizontal="center" vertical="center"/>
    </xf>
    <xf numFmtId="0" fontId="1" fillId="0" borderId="14" xfId="88" applyFill="1" applyBorder="1" applyAlignment="1">
      <alignment horizontal="center" vertical="center"/>
    </xf>
    <xf numFmtId="0" fontId="1" fillId="0" borderId="74" xfId="88" applyFill="1" applyBorder="1" applyAlignment="1">
      <alignment horizontal="center" vertical="center"/>
    </xf>
    <xf numFmtId="0" fontId="1" fillId="0" borderId="63" xfId="88" applyFill="1" applyBorder="1"/>
    <xf numFmtId="0" fontId="1" fillId="0" borderId="14" xfId="88" applyFill="1" applyBorder="1"/>
    <xf numFmtId="0" fontId="1" fillId="0" borderId="32" xfId="88" applyFill="1" applyBorder="1"/>
    <xf numFmtId="0" fontId="1" fillId="0" borderId="127" xfId="88" applyFill="1" applyBorder="1"/>
    <xf numFmtId="0" fontId="1" fillId="0" borderId="74" xfId="88" applyFill="1" applyBorder="1"/>
    <xf numFmtId="0" fontId="62" fillId="0" borderId="63" xfId="88" applyFont="1" applyFill="1" applyBorder="1" applyAlignment="1">
      <alignment horizontal="center" wrapText="1"/>
    </xf>
    <xf numFmtId="0" fontId="1" fillId="0" borderId="13" xfId="88" applyFill="1" applyBorder="1"/>
    <xf numFmtId="0" fontId="1" fillId="0" borderId="17" xfId="88" applyFill="1" applyBorder="1"/>
    <xf numFmtId="0" fontId="1" fillId="0" borderId="128" xfId="88" applyFill="1" applyBorder="1"/>
    <xf numFmtId="0" fontId="1" fillId="0" borderId="18" xfId="88" applyFill="1" applyBorder="1"/>
    <xf numFmtId="49" fontId="63" fillId="0" borderId="64" xfId="88" applyNumberFormat="1" applyFont="1" applyFill="1" applyBorder="1"/>
    <xf numFmtId="0" fontId="63" fillId="0" borderId="128" xfId="88" applyFont="1" applyFill="1" applyBorder="1" applyAlignment="1">
      <alignment horizontal="center"/>
    </xf>
    <xf numFmtId="0" fontId="63" fillId="0" borderId="0" xfId="88" applyFont="1" applyFill="1" applyAlignment="1">
      <alignment horizontal="center"/>
    </xf>
    <xf numFmtId="0" fontId="63" fillId="0" borderId="0" xfId="88" applyFont="1" applyFill="1" applyBorder="1" applyAlignment="1">
      <alignment horizontal="center"/>
    </xf>
    <xf numFmtId="0" fontId="1" fillId="0" borderId="64" xfId="88" applyFill="1" applyBorder="1"/>
    <xf numFmtId="0" fontId="63" fillId="0" borderId="17" xfId="88" applyFont="1" applyBorder="1"/>
    <xf numFmtId="0" fontId="1" fillId="0" borderId="46" xfId="88" applyFill="1" applyBorder="1"/>
    <xf numFmtId="0" fontId="1" fillId="0" borderId="45" xfId="88" applyFill="1" applyBorder="1"/>
    <xf numFmtId="0" fontId="1" fillId="0" borderId="65" xfId="88" applyFill="1" applyBorder="1"/>
    <xf numFmtId="0" fontId="63" fillId="0" borderId="64" xfId="88" applyFont="1" applyFill="1" applyBorder="1" applyAlignment="1">
      <alignment horizontal="center"/>
    </xf>
    <xf numFmtId="0" fontId="1" fillId="0" borderId="52" xfId="88" applyFill="1" applyBorder="1"/>
    <xf numFmtId="0" fontId="1" fillId="0" borderId="53" xfId="88" applyFill="1" applyBorder="1"/>
    <xf numFmtId="0" fontId="1" fillId="0" borderId="129" xfId="88" applyFill="1" applyBorder="1"/>
    <xf numFmtId="0" fontId="1" fillId="0" borderId="66" xfId="88" applyFill="1" applyBorder="1" applyAlignment="1"/>
    <xf numFmtId="0" fontId="1" fillId="0" borderId="53" xfId="88" applyFill="1" applyBorder="1" applyAlignment="1"/>
    <xf numFmtId="0" fontId="1" fillId="0" borderId="70" xfId="88" applyFill="1" applyBorder="1" applyAlignment="1"/>
    <xf numFmtId="0" fontId="1" fillId="0" borderId="0" xfId="88"/>
    <xf numFmtId="4" fontId="1" fillId="0" borderId="0" xfId="88" applyNumberFormat="1"/>
    <xf numFmtId="0" fontId="29" fillId="0" borderId="0" xfId="88" applyFont="1" applyAlignment="1">
      <alignment horizontal="right"/>
    </xf>
    <xf numFmtId="0" fontId="1" fillId="0" borderId="0" xfId="88" applyBorder="1"/>
    <xf numFmtId="0" fontId="1" fillId="0" borderId="0" xfId="88" applyBorder="1" applyAlignment="1">
      <alignment horizontal="center"/>
    </xf>
    <xf numFmtId="14" fontId="1" fillId="0" borderId="0" xfId="88" applyNumberFormat="1" applyBorder="1" applyAlignment="1">
      <alignment horizontal="center"/>
    </xf>
    <xf numFmtId="0" fontId="1" fillId="0" borderId="0" xfId="88" applyAlignment="1">
      <alignment horizontal="left"/>
    </xf>
    <xf numFmtId="0" fontId="1" fillId="0" borderId="0" xfId="88" applyBorder="1" applyAlignment="1">
      <alignment horizontal="left"/>
    </xf>
    <xf numFmtId="0" fontId="1" fillId="0" borderId="0" xfId="88" applyBorder="1" applyAlignment="1">
      <alignment horizontal="center"/>
    </xf>
    <xf numFmtId="0" fontId="1" fillId="0" borderId="0" xfId="88" applyBorder="1" applyAlignment="1"/>
    <xf numFmtId="0" fontId="69" fillId="0" borderId="0" xfId="88" applyFont="1"/>
    <xf numFmtId="0" fontId="1" fillId="0" borderId="41" xfId="88" applyBorder="1"/>
    <xf numFmtId="0" fontId="1" fillId="0" borderId="50" xfId="88" applyBorder="1"/>
    <xf numFmtId="2" fontId="1" fillId="0" borderId="0" xfId="88" applyNumberFormat="1"/>
    <xf numFmtId="4" fontId="63" fillId="0" borderId="0" xfId="88" applyNumberFormat="1" applyFont="1"/>
    <xf numFmtId="0" fontId="63" fillId="0" borderId="0" xfId="88" applyFont="1"/>
    <xf numFmtId="4" fontId="63" fillId="0" borderId="0" xfId="88" applyNumberFormat="1" applyFont="1" applyBorder="1" applyAlignment="1">
      <alignment horizontal="right"/>
    </xf>
    <xf numFmtId="0" fontId="63" fillId="0" borderId="0" xfId="88" applyFont="1" applyBorder="1"/>
    <xf numFmtId="0" fontId="63" fillId="0" borderId="0" xfId="88" applyFont="1" applyBorder="1" applyAlignment="1">
      <alignment horizontal="right"/>
    </xf>
    <xf numFmtId="4" fontId="63" fillId="0" borderId="15" xfId="88" applyNumberFormat="1" applyFont="1" applyBorder="1" applyAlignment="1">
      <alignment horizontal="right"/>
    </xf>
    <xf numFmtId="0" fontId="63" fillId="0" borderId="38" xfId="88" applyFont="1" applyBorder="1"/>
    <xf numFmtId="0" fontId="63" fillId="0" borderId="57" xfId="88" applyFont="1" applyBorder="1"/>
    <xf numFmtId="0" fontId="1" fillId="0" borderId="0" xfId="88" applyAlignment="1">
      <alignment horizontal="right"/>
    </xf>
    <xf numFmtId="4" fontId="1" fillId="0" borderId="37" xfId="88" applyNumberFormat="1" applyFont="1" applyBorder="1" applyAlignment="1">
      <alignment horizontal="right"/>
    </xf>
    <xf numFmtId="0" fontId="1" fillId="0" borderId="31" xfId="88" applyFont="1" applyBorder="1"/>
    <xf numFmtId="0" fontId="63" fillId="0" borderId="14" xfId="88" applyFont="1" applyBorder="1"/>
    <xf numFmtId="0" fontId="1" fillId="0" borderId="13" xfId="88" applyFont="1" applyBorder="1" applyAlignment="1"/>
    <xf numFmtId="0" fontId="1" fillId="0" borderId="14" xfId="88" applyFont="1" applyBorder="1" applyAlignment="1"/>
    <xf numFmtId="0" fontId="1" fillId="0" borderId="74" xfId="88" applyFont="1" applyBorder="1" applyAlignment="1">
      <alignment wrapText="1"/>
    </xf>
    <xf numFmtId="4" fontId="1" fillId="0" borderId="60" xfId="88" applyNumberFormat="1" applyBorder="1" applyAlignment="1">
      <alignment horizontal="right"/>
    </xf>
    <xf numFmtId="0" fontId="1" fillId="0" borderId="11" xfId="88" applyBorder="1"/>
    <xf numFmtId="0" fontId="1" fillId="0" borderId="28" xfId="88" applyBorder="1"/>
    <xf numFmtId="0" fontId="1" fillId="0" borderId="55" xfId="88" applyBorder="1"/>
    <xf numFmtId="4" fontId="63" fillId="0" borderId="60" xfId="88" applyNumberFormat="1" applyFont="1" applyBorder="1" applyAlignment="1">
      <alignment horizontal="right"/>
    </xf>
    <xf numFmtId="0" fontId="63" fillId="0" borderId="11" xfId="88" applyFont="1" applyBorder="1"/>
    <xf numFmtId="0" fontId="63" fillId="0" borderId="28" xfId="88" applyFont="1" applyBorder="1"/>
    <xf numFmtId="0" fontId="63" fillId="0" borderId="50" xfId="88" applyFont="1" applyBorder="1"/>
    <xf numFmtId="0" fontId="63" fillId="0" borderId="55" xfId="88" applyFont="1" applyBorder="1"/>
    <xf numFmtId="0" fontId="1" fillId="0" borderId="22" xfId="88" applyBorder="1" applyAlignment="1">
      <alignment wrapText="1"/>
    </xf>
    <xf numFmtId="0" fontId="1" fillId="0" borderId="41" xfId="88" applyBorder="1" applyAlignment="1">
      <alignment wrapText="1"/>
    </xf>
    <xf numFmtId="0" fontId="1" fillId="0" borderId="56" xfId="88" applyBorder="1" applyAlignment="1">
      <alignment wrapText="1"/>
    </xf>
    <xf numFmtId="0" fontId="1" fillId="0" borderId="22" xfId="88" applyBorder="1"/>
    <xf numFmtId="0" fontId="1" fillId="0" borderId="56" xfId="88" applyBorder="1"/>
    <xf numFmtId="0" fontId="1" fillId="0" borderId="64" xfId="88" applyBorder="1"/>
    <xf numFmtId="0" fontId="1" fillId="0" borderId="18" xfId="88" applyBorder="1"/>
    <xf numFmtId="4" fontId="63" fillId="0" borderId="62" xfId="88" applyNumberFormat="1" applyFont="1" applyBorder="1" applyAlignment="1">
      <alignment horizontal="right"/>
    </xf>
    <xf numFmtId="0" fontId="63" fillId="0" borderId="58" xfId="88" applyFont="1" applyBorder="1"/>
    <xf numFmtId="0" fontId="63" fillId="0" borderId="53" xfId="88" applyFont="1" applyBorder="1"/>
    <xf numFmtId="0" fontId="63" fillId="0" borderId="20" xfId="88" applyFont="1" applyBorder="1"/>
    <xf numFmtId="0" fontId="63" fillId="0" borderId="39" xfId="88" applyFont="1" applyBorder="1"/>
    <xf numFmtId="0" fontId="63" fillId="0" borderId="54" xfId="88" applyFont="1" applyBorder="1"/>
    <xf numFmtId="0" fontId="1" fillId="0" borderId="126" xfId="88" applyBorder="1" applyAlignment="1">
      <alignment horizontal="right"/>
    </xf>
    <xf numFmtId="0" fontId="1" fillId="0" borderId="126" xfId="88" applyBorder="1"/>
    <xf numFmtId="0" fontId="1" fillId="0" borderId="27" xfId="88" applyBorder="1"/>
    <xf numFmtId="0" fontId="63" fillId="0" borderId="63" xfId="88" applyFont="1" applyBorder="1" applyAlignment="1">
      <alignment horizontal="center" wrapText="1"/>
    </xf>
    <xf numFmtId="0" fontId="63" fillId="0" borderId="0" xfId="88" applyFont="1" applyAlignment="1">
      <alignment horizontal="center" wrapText="1"/>
    </xf>
    <xf numFmtId="0" fontId="1" fillId="0" borderId="13" xfId="88" applyBorder="1"/>
    <xf numFmtId="0" fontId="1" fillId="0" borderId="14" xfId="88" applyBorder="1"/>
    <xf numFmtId="0" fontId="1" fillId="0" borderId="74" xfId="88" applyBorder="1"/>
    <xf numFmtId="0" fontId="1" fillId="0" borderId="63" xfId="88" applyBorder="1"/>
    <xf numFmtId="0" fontId="1" fillId="0" borderId="32" xfId="88" applyBorder="1"/>
    <xf numFmtId="0" fontId="1" fillId="0" borderId="127" xfId="88" applyBorder="1"/>
    <xf numFmtId="0" fontId="62" fillId="0" borderId="63" xfId="88" applyFont="1" applyBorder="1" applyAlignment="1">
      <alignment horizontal="center"/>
    </xf>
    <xf numFmtId="0" fontId="1" fillId="0" borderId="17" xfId="88" applyBorder="1"/>
    <xf numFmtId="0" fontId="1" fillId="0" borderId="128" xfId="88" applyBorder="1"/>
    <xf numFmtId="49" fontId="63" fillId="0" borderId="64" xfId="88" applyNumberFormat="1" applyFont="1" applyBorder="1"/>
    <xf numFmtId="0" fontId="63" fillId="0" borderId="128" xfId="88" applyFont="1" applyBorder="1" applyAlignment="1">
      <alignment horizontal="center"/>
    </xf>
    <xf numFmtId="0" fontId="63" fillId="0" borderId="0" xfId="88" applyFont="1" applyAlignment="1">
      <alignment horizontal="center"/>
    </xf>
    <xf numFmtId="0" fontId="63" fillId="0" borderId="0" xfId="88" applyFont="1" applyBorder="1" applyAlignment="1">
      <alignment horizontal="center"/>
    </xf>
    <xf numFmtId="0" fontId="1" fillId="0" borderId="46" xfId="88" applyBorder="1"/>
    <xf numFmtId="0" fontId="1" fillId="0" borderId="45" xfId="88" applyBorder="1"/>
    <xf numFmtId="0" fontId="1" fillId="0" borderId="65" xfId="88" applyBorder="1"/>
    <xf numFmtId="0" fontId="1" fillId="0" borderId="128" xfId="88" applyBorder="1" applyAlignment="1">
      <alignment horizontal="center"/>
    </xf>
    <xf numFmtId="0" fontId="63" fillId="0" borderId="64" xfId="88" applyFont="1" applyBorder="1" applyAlignment="1">
      <alignment horizontal="center"/>
    </xf>
    <xf numFmtId="0" fontId="63" fillId="0" borderId="64" xfId="88" applyFont="1" applyBorder="1"/>
    <xf numFmtId="0" fontId="1" fillId="0" borderId="52" xfId="88" applyBorder="1"/>
    <xf numFmtId="0" fontId="1" fillId="0" borderId="53" xfId="88" applyBorder="1"/>
    <xf numFmtId="0" fontId="1" fillId="0" borderId="129" xfId="88" applyBorder="1"/>
    <xf numFmtId="0" fontId="1" fillId="0" borderId="66" xfId="88" applyBorder="1" applyAlignment="1"/>
    <xf numFmtId="0" fontId="1" fillId="0" borderId="53" xfId="88" applyBorder="1" applyAlignment="1"/>
    <xf numFmtId="0" fontId="1" fillId="0" borderId="70" xfId="88" applyBorder="1" applyAlignment="1"/>
  </cellXfs>
  <cellStyles count="89">
    <cellStyle name="Accent1" xfId="1"/>
    <cellStyle name="Accent1 - 20%" xfId="2"/>
    <cellStyle name="Accent1 - 40%" xfId="3"/>
    <cellStyle name="Accent1 - 60%" xfId="4"/>
    <cellStyle name="Accent2" xfId="5"/>
    <cellStyle name="Accent2 - 20%" xfId="6"/>
    <cellStyle name="Accent2 - 40%" xfId="7"/>
    <cellStyle name="Accent2 - 60%" xfId="8"/>
    <cellStyle name="Accent3" xfId="9"/>
    <cellStyle name="Accent3 - 20%" xfId="10"/>
    <cellStyle name="Accent3 - 40%" xfId="11"/>
    <cellStyle name="Accent3 - 60%" xfId="12"/>
    <cellStyle name="Accent4" xfId="13"/>
    <cellStyle name="Accent4 - 20%" xfId="14"/>
    <cellStyle name="Accent4 - 40%" xfId="15"/>
    <cellStyle name="Accent4 - 60%" xfId="16"/>
    <cellStyle name="Accent5" xfId="17"/>
    <cellStyle name="Accent5 - 20%" xfId="18"/>
    <cellStyle name="Accent5 - 40%" xfId="19"/>
    <cellStyle name="Accent5 - 60%" xfId="20"/>
    <cellStyle name="Accent6" xfId="21"/>
    <cellStyle name="Accent6 - 20%" xfId="22"/>
    <cellStyle name="Accent6 - 40%" xfId="23"/>
    <cellStyle name="Accent6 - 60%" xfId="24"/>
    <cellStyle name="Bad" xfId="25"/>
    <cellStyle name="Calculation" xfId="26"/>
    <cellStyle name="Check Cell" xfId="27"/>
    <cellStyle name="Emphasis 1" xfId="28"/>
    <cellStyle name="Emphasis 2" xfId="29"/>
    <cellStyle name="Emphasis 3" xfId="30"/>
    <cellStyle name="Good" xfId="31"/>
    <cellStyle name="Heading 1" xfId="32"/>
    <cellStyle name="Heading 2" xfId="33"/>
    <cellStyle name="Heading 3" xfId="34"/>
    <cellStyle name="Heading 4" xfId="35"/>
    <cellStyle name="Input" xfId="36"/>
    <cellStyle name="Linked Cell" xfId="37"/>
    <cellStyle name="Neutral" xfId="38"/>
    <cellStyle name="Normal 3" xfId="39"/>
    <cellStyle name="Normalny" xfId="0" builtinId="0"/>
    <cellStyle name="Normalny 2" xfId="40"/>
    <cellStyle name="Normalny 3" xfId="41"/>
    <cellStyle name="Normalny 4" xfId="88"/>
    <cellStyle name="Normalny_dzielnice termin spr." xfId="42"/>
    <cellStyle name="Note" xfId="43"/>
    <cellStyle name="Output" xfId="44"/>
    <cellStyle name="SAPBEXaggData" xfId="45"/>
    <cellStyle name="SAPBEXaggDataEmph" xfId="46"/>
    <cellStyle name="SAPBEXaggItem" xfId="47"/>
    <cellStyle name="SAPBEXaggItemX" xfId="48"/>
    <cellStyle name="SAPBEXchaText" xfId="49"/>
    <cellStyle name="SAPBEXexcBad7" xfId="50"/>
    <cellStyle name="SAPBEXexcBad8" xfId="51"/>
    <cellStyle name="SAPBEXexcBad9" xfId="52"/>
    <cellStyle name="SAPBEXexcCritical4" xfId="53"/>
    <cellStyle name="SAPBEXexcCritical5" xfId="54"/>
    <cellStyle name="SAPBEXexcCritical6" xfId="55"/>
    <cellStyle name="SAPBEXexcGood1" xfId="56"/>
    <cellStyle name="SAPBEXexcGood2" xfId="57"/>
    <cellStyle name="SAPBEXexcGood3" xfId="58"/>
    <cellStyle name="SAPBEXfilterDrill" xfId="59"/>
    <cellStyle name="SAPBEXfilterItem" xfId="60"/>
    <cellStyle name="SAPBEXfilterText" xfId="61"/>
    <cellStyle name="SAPBEXformats" xfId="62"/>
    <cellStyle name="SAPBEXheaderItem" xfId="63"/>
    <cellStyle name="SAPBEXheaderText" xfId="64"/>
    <cellStyle name="SAPBEXHLevel0" xfId="65"/>
    <cellStyle name="SAPBEXHLevel0X" xfId="66"/>
    <cellStyle name="SAPBEXHLevel1" xfId="67"/>
    <cellStyle name="SAPBEXHLevel1X" xfId="68"/>
    <cellStyle name="SAPBEXHLevel2" xfId="69"/>
    <cellStyle name="SAPBEXHLevel2X" xfId="70"/>
    <cellStyle name="SAPBEXHLevel3" xfId="71"/>
    <cellStyle name="SAPBEXHLevel3X" xfId="72"/>
    <cellStyle name="SAPBEXinputData" xfId="73"/>
    <cellStyle name="SAPBEXresData" xfId="74"/>
    <cellStyle name="SAPBEXresDataEmph" xfId="75"/>
    <cellStyle name="SAPBEXresItem" xfId="76"/>
    <cellStyle name="SAPBEXresItemX" xfId="77"/>
    <cellStyle name="SAPBEXstdData" xfId="78"/>
    <cellStyle name="SAPBEXstdDataEmph" xfId="79"/>
    <cellStyle name="SAPBEXstdItem" xfId="80"/>
    <cellStyle name="SAPBEXstdItemX" xfId="81"/>
    <cellStyle name="SAPBEXtitle" xfId="82"/>
    <cellStyle name="SAPBEXundefined" xfId="83"/>
    <cellStyle name="Sheet Title" xfId="84"/>
    <cellStyle name="Total" xfId="85"/>
    <cellStyle name="Walutowy" xfId="86" builtinId="4"/>
    <cellStyle name="Warning Text" xfId="87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3333"/>
      <rgbColor rgb="0099FF99"/>
      <rgbColor rgb="000000FF"/>
      <rgbColor rgb="00FFFF00"/>
      <rgbColor rgb="00FF00FF"/>
      <rgbColor rgb="00CDDEE9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87C7C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D4E2EE"/>
      <rgbColor rgb="00EFF6FB"/>
      <rgbColor rgb="00CCFFCC"/>
      <rgbColor rgb="00F5FF7F"/>
      <rgbColor rgb="00DEEAF2"/>
      <rgbColor rgb="00FFBBBB"/>
      <rgbColor rgb="00CC99FF"/>
      <rgbColor rgb="00FFCC99"/>
      <rgbColor rgb="004D6776"/>
      <rgbColor rgb="0033CCCC"/>
      <rgbColor rgb="0060ED84"/>
      <rgbColor rgb="00FFCC33"/>
      <rgbColor rgb="00FFAB1D"/>
      <rgbColor rgb="00FF8800"/>
      <rgbColor rgb="00C4D9E9"/>
      <rgbColor rgb="00969696"/>
      <rgbColor rgb="00003366"/>
      <rgbColor rgb="005BCB77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customSheetViews>
    <customSheetView guid="{DE9178B7-7BAA-4669-9575-43FAD4CFD495}" state="veryHidden">
      <pageMargins left="0.75" right="0.75" top="1" bottom="1" header="0.5" footer="0.5"/>
      <headerFooter alignWithMargins="0"/>
    </customSheetView>
    <customSheetView guid="{17151551-8460-47BF-8C20-7FE2DB216614}" state="veryHidden" showRuler="0">
      <pageMargins left="0.75" right="0.75" top="1" bottom="1" header="0.5" footer="0.5"/>
      <headerFooter alignWithMargins="0"/>
    </customSheetView>
  </customSheetViews>
  <phoneticPr fontId="29" type="noConversion"/>
  <pageMargins left="0.75" right="0.75" top="1" bottom="1" header="0.5" footer="0.5"/>
  <pageSetup paperSize="9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43"/>
  <sheetViews>
    <sheetView zoomScaleNormal="100" workbookViewId="0">
      <selection activeCell="A11" sqref="A11"/>
    </sheetView>
  </sheetViews>
  <sheetFormatPr defaultRowHeight="12.75" x14ac:dyDescent="0.2"/>
  <cols>
    <col min="1" max="1" width="35.7109375" style="847" customWidth="1"/>
    <col min="2" max="2" width="16.28515625" style="847" customWidth="1"/>
    <col min="3" max="3" width="16.28515625" style="848" customWidth="1"/>
    <col min="4" max="4" width="35.7109375" style="848" customWidth="1"/>
    <col min="5" max="6" width="16.28515625" style="848" customWidth="1"/>
    <col min="7" max="7" width="9.140625" style="847"/>
    <col min="8" max="8" width="13.85546875" style="847" bestFit="1" customWidth="1"/>
    <col min="9" max="256" width="9.140625" style="847"/>
    <col min="257" max="257" width="35.7109375" style="847" customWidth="1"/>
    <col min="258" max="259" width="16.28515625" style="847" customWidth="1"/>
    <col min="260" max="260" width="35.7109375" style="847" customWidth="1"/>
    <col min="261" max="262" width="16.28515625" style="847" customWidth="1"/>
    <col min="263" max="263" width="9.140625" style="847"/>
    <col min="264" max="264" width="13.85546875" style="847" bestFit="1" customWidth="1"/>
    <col min="265" max="512" width="9.140625" style="847"/>
    <col min="513" max="513" width="35.7109375" style="847" customWidth="1"/>
    <col min="514" max="515" width="16.28515625" style="847" customWidth="1"/>
    <col min="516" max="516" width="35.7109375" style="847" customWidth="1"/>
    <col min="517" max="518" width="16.28515625" style="847" customWidth="1"/>
    <col min="519" max="519" width="9.140625" style="847"/>
    <col min="520" max="520" width="13.85546875" style="847" bestFit="1" customWidth="1"/>
    <col min="521" max="768" width="9.140625" style="847"/>
    <col min="769" max="769" width="35.7109375" style="847" customWidth="1"/>
    <col min="770" max="771" width="16.28515625" style="847" customWidth="1"/>
    <col min="772" max="772" width="35.7109375" style="847" customWidth="1"/>
    <col min="773" max="774" width="16.28515625" style="847" customWidth="1"/>
    <col min="775" max="775" width="9.140625" style="847"/>
    <col min="776" max="776" width="13.85546875" style="847" bestFit="1" customWidth="1"/>
    <col min="777" max="1024" width="9.140625" style="847"/>
    <col min="1025" max="1025" width="35.7109375" style="847" customWidth="1"/>
    <col min="1026" max="1027" width="16.28515625" style="847" customWidth="1"/>
    <col min="1028" max="1028" width="35.7109375" style="847" customWidth="1"/>
    <col min="1029" max="1030" width="16.28515625" style="847" customWidth="1"/>
    <col min="1031" max="1031" width="9.140625" style="847"/>
    <col min="1032" max="1032" width="13.85546875" style="847" bestFit="1" customWidth="1"/>
    <col min="1033" max="1280" width="9.140625" style="847"/>
    <col min="1281" max="1281" width="35.7109375" style="847" customWidth="1"/>
    <col min="1282" max="1283" width="16.28515625" style="847" customWidth="1"/>
    <col min="1284" max="1284" width="35.7109375" style="847" customWidth="1"/>
    <col min="1285" max="1286" width="16.28515625" style="847" customWidth="1"/>
    <col min="1287" max="1287" width="9.140625" style="847"/>
    <col min="1288" max="1288" width="13.85546875" style="847" bestFit="1" customWidth="1"/>
    <col min="1289" max="1536" width="9.140625" style="847"/>
    <col min="1537" max="1537" width="35.7109375" style="847" customWidth="1"/>
    <col min="1538" max="1539" width="16.28515625" style="847" customWidth="1"/>
    <col min="1540" max="1540" width="35.7109375" style="847" customWidth="1"/>
    <col min="1541" max="1542" width="16.28515625" style="847" customWidth="1"/>
    <col min="1543" max="1543" width="9.140625" style="847"/>
    <col min="1544" max="1544" width="13.85546875" style="847" bestFit="1" customWidth="1"/>
    <col min="1545" max="1792" width="9.140625" style="847"/>
    <col min="1793" max="1793" width="35.7109375" style="847" customWidth="1"/>
    <col min="1794" max="1795" width="16.28515625" style="847" customWidth="1"/>
    <col min="1796" max="1796" width="35.7109375" style="847" customWidth="1"/>
    <col min="1797" max="1798" width="16.28515625" style="847" customWidth="1"/>
    <col min="1799" max="1799" width="9.140625" style="847"/>
    <col min="1800" max="1800" width="13.85546875" style="847" bestFit="1" customWidth="1"/>
    <col min="1801" max="2048" width="9.140625" style="847"/>
    <col min="2049" max="2049" width="35.7109375" style="847" customWidth="1"/>
    <col min="2050" max="2051" width="16.28515625" style="847" customWidth="1"/>
    <col min="2052" max="2052" width="35.7109375" style="847" customWidth="1"/>
    <col min="2053" max="2054" width="16.28515625" style="847" customWidth="1"/>
    <col min="2055" max="2055" width="9.140625" style="847"/>
    <col min="2056" max="2056" width="13.85546875" style="847" bestFit="1" customWidth="1"/>
    <col min="2057" max="2304" width="9.140625" style="847"/>
    <col min="2305" max="2305" width="35.7109375" style="847" customWidth="1"/>
    <col min="2306" max="2307" width="16.28515625" style="847" customWidth="1"/>
    <col min="2308" max="2308" width="35.7109375" style="847" customWidth="1"/>
    <col min="2309" max="2310" width="16.28515625" style="847" customWidth="1"/>
    <col min="2311" max="2311" width="9.140625" style="847"/>
    <col min="2312" max="2312" width="13.85546875" style="847" bestFit="1" customWidth="1"/>
    <col min="2313" max="2560" width="9.140625" style="847"/>
    <col min="2561" max="2561" width="35.7109375" style="847" customWidth="1"/>
    <col min="2562" max="2563" width="16.28515625" style="847" customWidth="1"/>
    <col min="2564" max="2564" width="35.7109375" style="847" customWidth="1"/>
    <col min="2565" max="2566" width="16.28515625" style="847" customWidth="1"/>
    <col min="2567" max="2567" width="9.140625" style="847"/>
    <col min="2568" max="2568" width="13.85546875" style="847" bestFit="1" customWidth="1"/>
    <col min="2569" max="2816" width="9.140625" style="847"/>
    <col min="2817" max="2817" width="35.7109375" style="847" customWidth="1"/>
    <col min="2818" max="2819" width="16.28515625" style="847" customWidth="1"/>
    <col min="2820" max="2820" width="35.7109375" style="847" customWidth="1"/>
    <col min="2821" max="2822" width="16.28515625" style="847" customWidth="1"/>
    <col min="2823" max="2823" width="9.140625" style="847"/>
    <col min="2824" max="2824" width="13.85546875" style="847" bestFit="1" customWidth="1"/>
    <col min="2825" max="3072" width="9.140625" style="847"/>
    <col min="3073" max="3073" width="35.7109375" style="847" customWidth="1"/>
    <col min="3074" max="3075" width="16.28515625" style="847" customWidth="1"/>
    <col min="3076" max="3076" width="35.7109375" style="847" customWidth="1"/>
    <col min="3077" max="3078" width="16.28515625" style="847" customWidth="1"/>
    <col min="3079" max="3079" width="9.140625" style="847"/>
    <col min="3080" max="3080" width="13.85546875" style="847" bestFit="1" customWidth="1"/>
    <col min="3081" max="3328" width="9.140625" style="847"/>
    <col min="3329" max="3329" width="35.7109375" style="847" customWidth="1"/>
    <col min="3330" max="3331" width="16.28515625" style="847" customWidth="1"/>
    <col min="3332" max="3332" width="35.7109375" style="847" customWidth="1"/>
    <col min="3333" max="3334" width="16.28515625" style="847" customWidth="1"/>
    <col min="3335" max="3335" width="9.140625" style="847"/>
    <col min="3336" max="3336" width="13.85546875" style="847" bestFit="1" customWidth="1"/>
    <col min="3337" max="3584" width="9.140625" style="847"/>
    <col min="3585" max="3585" width="35.7109375" style="847" customWidth="1"/>
    <col min="3586" max="3587" width="16.28515625" style="847" customWidth="1"/>
    <col min="3588" max="3588" width="35.7109375" style="847" customWidth="1"/>
    <col min="3589" max="3590" width="16.28515625" style="847" customWidth="1"/>
    <col min="3591" max="3591" width="9.140625" style="847"/>
    <col min="3592" max="3592" width="13.85546875" style="847" bestFit="1" customWidth="1"/>
    <col min="3593" max="3840" width="9.140625" style="847"/>
    <col min="3841" max="3841" width="35.7109375" style="847" customWidth="1"/>
    <col min="3842" max="3843" width="16.28515625" style="847" customWidth="1"/>
    <col min="3844" max="3844" width="35.7109375" style="847" customWidth="1"/>
    <col min="3845" max="3846" width="16.28515625" style="847" customWidth="1"/>
    <col min="3847" max="3847" width="9.140625" style="847"/>
    <col min="3848" max="3848" width="13.85546875" style="847" bestFit="1" customWidth="1"/>
    <col min="3849" max="4096" width="9.140625" style="847"/>
    <col min="4097" max="4097" width="35.7109375" style="847" customWidth="1"/>
    <col min="4098" max="4099" width="16.28515625" style="847" customWidth="1"/>
    <col min="4100" max="4100" width="35.7109375" style="847" customWidth="1"/>
    <col min="4101" max="4102" width="16.28515625" style="847" customWidth="1"/>
    <col min="4103" max="4103" width="9.140625" style="847"/>
    <col min="4104" max="4104" width="13.85546875" style="847" bestFit="1" customWidth="1"/>
    <col min="4105" max="4352" width="9.140625" style="847"/>
    <col min="4353" max="4353" width="35.7109375" style="847" customWidth="1"/>
    <col min="4354" max="4355" width="16.28515625" style="847" customWidth="1"/>
    <col min="4356" max="4356" width="35.7109375" style="847" customWidth="1"/>
    <col min="4357" max="4358" width="16.28515625" style="847" customWidth="1"/>
    <col min="4359" max="4359" width="9.140625" style="847"/>
    <col min="4360" max="4360" width="13.85546875" style="847" bestFit="1" customWidth="1"/>
    <col min="4361" max="4608" width="9.140625" style="847"/>
    <col min="4609" max="4609" width="35.7109375" style="847" customWidth="1"/>
    <col min="4610" max="4611" width="16.28515625" style="847" customWidth="1"/>
    <col min="4612" max="4612" width="35.7109375" style="847" customWidth="1"/>
    <col min="4613" max="4614" width="16.28515625" style="847" customWidth="1"/>
    <col min="4615" max="4615" width="9.140625" style="847"/>
    <col min="4616" max="4616" width="13.85546875" style="847" bestFit="1" customWidth="1"/>
    <col min="4617" max="4864" width="9.140625" style="847"/>
    <col min="4865" max="4865" width="35.7109375" style="847" customWidth="1"/>
    <col min="4866" max="4867" width="16.28515625" style="847" customWidth="1"/>
    <col min="4868" max="4868" width="35.7109375" style="847" customWidth="1"/>
    <col min="4869" max="4870" width="16.28515625" style="847" customWidth="1"/>
    <col min="4871" max="4871" width="9.140625" style="847"/>
    <col min="4872" max="4872" width="13.85546875" style="847" bestFit="1" customWidth="1"/>
    <col min="4873" max="5120" width="9.140625" style="847"/>
    <col min="5121" max="5121" width="35.7109375" style="847" customWidth="1"/>
    <col min="5122" max="5123" width="16.28515625" style="847" customWidth="1"/>
    <col min="5124" max="5124" width="35.7109375" style="847" customWidth="1"/>
    <col min="5125" max="5126" width="16.28515625" style="847" customWidth="1"/>
    <col min="5127" max="5127" width="9.140625" style="847"/>
    <col min="5128" max="5128" width="13.85546875" style="847" bestFit="1" customWidth="1"/>
    <col min="5129" max="5376" width="9.140625" style="847"/>
    <col min="5377" max="5377" width="35.7109375" style="847" customWidth="1"/>
    <col min="5378" max="5379" width="16.28515625" style="847" customWidth="1"/>
    <col min="5380" max="5380" width="35.7109375" style="847" customWidth="1"/>
    <col min="5381" max="5382" width="16.28515625" style="847" customWidth="1"/>
    <col min="5383" max="5383" width="9.140625" style="847"/>
    <col min="5384" max="5384" width="13.85546875" style="847" bestFit="1" customWidth="1"/>
    <col min="5385" max="5632" width="9.140625" style="847"/>
    <col min="5633" max="5633" width="35.7109375" style="847" customWidth="1"/>
    <col min="5634" max="5635" width="16.28515625" style="847" customWidth="1"/>
    <col min="5636" max="5636" width="35.7109375" style="847" customWidth="1"/>
    <col min="5637" max="5638" width="16.28515625" style="847" customWidth="1"/>
    <col min="5639" max="5639" width="9.140625" style="847"/>
    <col min="5640" max="5640" width="13.85546875" style="847" bestFit="1" customWidth="1"/>
    <col min="5641" max="5888" width="9.140625" style="847"/>
    <col min="5889" max="5889" width="35.7109375" style="847" customWidth="1"/>
    <col min="5890" max="5891" width="16.28515625" style="847" customWidth="1"/>
    <col min="5892" max="5892" width="35.7109375" style="847" customWidth="1"/>
    <col min="5893" max="5894" width="16.28515625" style="847" customWidth="1"/>
    <col min="5895" max="5895" width="9.140625" style="847"/>
    <col min="5896" max="5896" width="13.85546875" style="847" bestFit="1" customWidth="1"/>
    <col min="5897" max="6144" width="9.140625" style="847"/>
    <col min="6145" max="6145" width="35.7109375" style="847" customWidth="1"/>
    <col min="6146" max="6147" width="16.28515625" style="847" customWidth="1"/>
    <col min="6148" max="6148" width="35.7109375" style="847" customWidth="1"/>
    <col min="6149" max="6150" width="16.28515625" style="847" customWidth="1"/>
    <col min="6151" max="6151" width="9.140625" style="847"/>
    <col min="6152" max="6152" width="13.85546875" style="847" bestFit="1" customWidth="1"/>
    <col min="6153" max="6400" width="9.140625" style="847"/>
    <col min="6401" max="6401" width="35.7109375" style="847" customWidth="1"/>
    <col min="6402" max="6403" width="16.28515625" style="847" customWidth="1"/>
    <col min="6404" max="6404" width="35.7109375" style="847" customWidth="1"/>
    <col min="6405" max="6406" width="16.28515625" style="847" customWidth="1"/>
    <col min="6407" max="6407" width="9.140625" style="847"/>
    <col min="6408" max="6408" width="13.85546875" style="847" bestFit="1" customWidth="1"/>
    <col min="6409" max="6656" width="9.140625" style="847"/>
    <col min="6657" max="6657" width="35.7109375" style="847" customWidth="1"/>
    <col min="6658" max="6659" width="16.28515625" style="847" customWidth="1"/>
    <col min="6660" max="6660" width="35.7109375" style="847" customWidth="1"/>
    <col min="6661" max="6662" width="16.28515625" style="847" customWidth="1"/>
    <col min="6663" max="6663" width="9.140625" style="847"/>
    <col min="6664" max="6664" width="13.85546875" style="847" bestFit="1" customWidth="1"/>
    <col min="6665" max="6912" width="9.140625" style="847"/>
    <col min="6913" max="6913" width="35.7109375" style="847" customWidth="1"/>
    <col min="6914" max="6915" width="16.28515625" style="847" customWidth="1"/>
    <col min="6916" max="6916" width="35.7109375" style="847" customWidth="1"/>
    <col min="6917" max="6918" width="16.28515625" style="847" customWidth="1"/>
    <col min="6919" max="6919" width="9.140625" style="847"/>
    <col min="6920" max="6920" width="13.85546875" style="847" bestFit="1" customWidth="1"/>
    <col min="6921" max="7168" width="9.140625" style="847"/>
    <col min="7169" max="7169" width="35.7109375" style="847" customWidth="1"/>
    <col min="7170" max="7171" width="16.28515625" style="847" customWidth="1"/>
    <col min="7172" max="7172" width="35.7109375" style="847" customWidth="1"/>
    <col min="7173" max="7174" width="16.28515625" style="847" customWidth="1"/>
    <col min="7175" max="7175" width="9.140625" style="847"/>
    <col min="7176" max="7176" width="13.85546875" style="847" bestFit="1" customWidth="1"/>
    <col min="7177" max="7424" width="9.140625" style="847"/>
    <col min="7425" max="7425" width="35.7109375" style="847" customWidth="1"/>
    <col min="7426" max="7427" width="16.28515625" style="847" customWidth="1"/>
    <col min="7428" max="7428" width="35.7109375" style="847" customWidth="1"/>
    <col min="7429" max="7430" width="16.28515625" style="847" customWidth="1"/>
    <col min="7431" max="7431" width="9.140625" style="847"/>
    <col min="7432" max="7432" width="13.85546875" style="847" bestFit="1" customWidth="1"/>
    <col min="7433" max="7680" width="9.140625" style="847"/>
    <col min="7681" max="7681" width="35.7109375" style="847" customWidth="1"/>
    <col min="7682" max="7683" width="16.28515625" style="847" customWidth="1"/>
    <col min="7684" max="7684" width="35.7109375" style="847" customWidth="1"/>
    <col min="7685" max="7686" width="16.28515625" style="847" customWidth="1"/>
    <col min="7687" max="7687" width="9.140625" style="847"/>
    <col min="7688" max="7688" width="13.85546875" style="847" bestFit="1" customWidth="1"/>
    <col min="7689" max="7936" width="9.140625" style="847"/>
    <col min="7937" max="7937" width="35.7109375" style="847" customWidth="1"/>
    <col min="7938" max="7939" width="16.28515625" style="847" customWidth="1"/>
    <col min="7940" max="7940" width="35.7109375" style="847" customWidth="1"/>
    <col min="7941" max="7942" width="16.28515625" style="847" customWidth="1"/>
    <col min="7943" max="7943" width="9.140625" style="847"/>
    <col min="7944" max="7944" width="13.85546875" style="847" bestFit="1" customWidth="1"/>
    <col min="7945" max="8192" width="9.140625" style="847"/>
    <col min="8193" max="8193" width="35.7109375" style="847" customWidth="1"/>
    <col min="8194" max="8195" width="16.28515625" style="847" customWidth="1"/>
    <col min="8196" max="8196" width="35.7109375" style="847" customWidth="1"/>
    <col min="8197" max="8198" width="16.28515625" style="847" customWidth="1"/>
    <col min="8199" max="8199" width="9.140625" style="847"/>
    <col min="8200" max="8200" width="13.85546875" style="847" bestFit="1" customWidth="1"/>
    <col min="8201" max="8448" width="9.140625" style="847"/>
    <col min="8449" max="8449" width="35.7109375" style="847" customWidth="1"/>
    <col min="8450" max="8451" width="16.28515625" style="847" customWidth="1"/>
    <col min="8452" max="8452" width="35.7109375" style="847" customWidth="1"/>
    <col min="8453" max="8454" width="16.28515625" style="847" customWidth="1"/>
    <col min="8455" max="8455" width="9.140625" style="847"/>
    <col min="8456" max="8456" width="13.85546875" style="847" bestFit="1" customWidth="1"/>
    <col min="8457" max="8704" width="9.140625" style="847"/>
    <col min="8705" max="8705" width="35.7109375" style="847" customWidth="1"/>
    <col min="8706" max="8707" width="16.28515625" style="847" customWidth="1"/>
    <col min="8708" max="8708" width="35.7109375" style="847" customWidth="1"/>
    <col min="8709" max="8710" width="16.28515625" style="847" customWidth="1"/>
    <col min="8711" max="8711" width="9.140625" style="847"/>
    <col min="8712" max="8712" width="13.85546875" style="847" bestFit="1" customWidth="1"/>
    <col min="8713" max="8960" width="9.140625" style="847"/>
    <col min="8961" max="8961" width="35.7109375" style="847" customWidth="1"/>
    <col min="8962" max="8963" width="16.28515625" style="847" customWidth="1"/>
    <col min="8964" max="8964" width="35.7109375" style="847" customWidth="1"/>
    <col min="8965" max="8966" width="16.28515625" style="847" customWidth="1"/>
    <col min="8967" max="8967" width="9.140625" style="847"/>
    <col min="8968" max="8968" width="13.85546875" style="847" bestFit="1" customWidth="1"/>
    <col min="8969" max="9216" width="9.140625" style="847"/>
    <col min="9217" max="9217" width="35.7109375" style="847" customWidth="1"/>
    <col min="9218" max="9219" width="16.28515625" style="847" customWidth="1"/>
    <col min="9220" max="9220" width="35.7109375" style="847" customWidth="1"/>
    <col min="9221" max="9222" width="16.28515625" style="847" customWidth="1"/>
    <col min="9223" max="9223" width="9.140625" style="847"/>
    <col min="9224" max="9224" width="13.85546875" style="847" bestFit="1" customWidth="1"/>
    <col min="9225" max="9472" width="9.140625" style="847"/>
    <col min="9473" max="9473" width="35.7109375" style="847" customWidth="1"/>
    <col min="9474" max="9475" width="16.28515625" style="847" customWidth="1"/>
    <col min="9476" max="9476" width="35.7109375" style="847" customWidth="1"/>
    <col min="9477" max="9478" width="16.28515625" style="847" customWidth="1"/>
    <col min="9479" max="9479" width="9.140625" style="847"/>
    <col min="9480" max="9480" width="13.85546875" style="847" bestFit="1" customWidth="1"/>
    <col min="9481" max="9728" width="9.140625" style="847"/>
    <col min="9729" max="9729" width="35.7109375" style="847" customWidth="1"/>
    <col min="9730" max="9731" width="16.28515625" style="847" customWidth="1"/>
    <col min="9732" max="9732" width="35.7109375" style="847" customWidth="1"/>
    <col min="9733" max="9734" width="16.28515625" style="847" customWidth="1"/>
    <col min="9735" max="9735" width="9.140625" style="847"/>
    <col min="9736" max="9736" width="13.85546875" style="847" bestFit="1" customWidth="1"/>
    <col min="9737" max="9984" width="9.140625" style="847"/>
    <col min="9985" max="9985" width="35.7109375" style="847" customWidth="1"/>
    <col min="9986" max="9987" width="16.28515625" style="847" customWidth="1"/>
    <col min="9988" max="9988" width="35.7109375" style="847" customWidth="1"/>
    <col min="9989" max="9990" width="16.28515625" style="847" customWidth="1"/>
    <col min="9991" max="9991" width="9.140625" style="847"/>
    <col min="9992" max="9992" width="13.85546875" style="847" bestFit="1" customWidth="1"/>
    <col min="9993" max="10240" width="9.140625" style="847"/>
    <col min="10241" max="10241" width="35.7109375" style="847" customWidth="1"/>
    <col min="10242" max="10243" width="16.28515625" style="847" customWidth="1"/>
    <col min="10244" max="10244" width="35.7109375" style="847" customWidth="1"/>
    <col min="10245" max="10246" width="16.28515625" style="847" customWidth="1"/>
    <col min="10247" max="10247" width="9.140625" style="847"/>
    <col min="10248" max="10248" width="13.85546875" style="847" bestFit="1" customWidth="1"/>
    <col min="10249" max="10496" width="9.140625" style="847"/>
    <col min="10497" max="10497" width="35.7109375" style="847" customWidth="1"/>
    <col min="10498" max="10499" width="16.28515625" style="847" customWidth="1"/>
    <col min="10500" max="10500" width="35.7109375" style="847" customWidth="1"/>
    <col min="10501" max="10502" width="16.28515625" style="847" customWidth="1"/>
    <col min="10503" max="10503" width="9.140625" style="847"/>
    <col min="10504" max="10504" width="13.85546875" style="847" bestFit="1" customWidth="1"/>
    <col min="10505" max="10752" width="9.140625" style="847"/>
    <col min="10753" max="10753" width="35.7109375" style="847" customWidth="1"/>
    <col min="10754" max="10755" width="16.28515625" style="847" customWidth="1"/>
    <col min="10756" max="10756" width="35.7109375" style="847" customWidth="1"/>
    <col min="10757" max="10758" width="16.28515625" style="847" customWidth="1"/>
    <col min="10759" max="10759" width="9.140625" style="847"/>
    <col min="10760" max="10760" width="13.85546875" style="847" bestFit="1" customWidth="1"/>
    <col min="10761" max="11008" width="9.140625" style="847"/>
    <col min="11009" max="11009" width="35.7109375" style="847" customWidth="1"/>
    <col min="11010" max="11011" width="16.28515625" style="847" customWidth="1"/>
    <col min="11012" max="11012" width="35.7109375" style="847" customWidth="1"/>
    <col min="11013" max="11014" width="16.28515625" style="847" customWidth="1"/>
    <col min="11015" max="11015" width="9.140625" style="847"/>
    <col min="11016" max="11016" width="13.85546875" style="847" bestFit="1" customWidth="1"/>
    <col min="11017" max="11264" width="9.140625" style="847"/>
    <col min="11265" max="11265" width="35.7109375" style="847" customWidth="1"/>
    <col min="11266" max="11267" width="16.28515625" style="847" customWidth="1"/>
    <col min="11268" max="11268" width="35.7109375" style="847" customWidth="1"/>
    <col min="11269" max="11270" width="16.28515625" style="847" customWidth="1"/>
    <col min="11271" max="11271" width="9.140625" style="847"/>
    <col min="11272" max="11272" width="13.85546875" style="847" bestFit="1" customWidth="1"/>
    <col min="11273" max="11520" width="9.140625" style="847"/>
    <col min="11521" max="11521" width="35.7109375" style="847" customWidth="1"/>
    <col min="11522" max="11523" width="16.28515625" style="847" customWidth="1"/>
    <col min="11524" max="11524" width="35.7109375" style="847" customWidth="1"/>
    <col min="11525" max="11526" width="16.28515625" style="847" customWidth="1"/>
    <col min="11527" max="11527" width="9.140625" style="847"/>
    <col min="11528" max="11528" width="13.85546875" style="847" bestFit="1" customWidth="1"/>
    <col min="11529" max="11776" width="9.140625" style="847"/>
    <col min="11777" max="11777" width="35.7109375" style="847" customWidth="1"/>
    <col min="11778" max="11779" width="16.28515625" style="847" customWidth="1"/>
    <col min="11780" max="11780" width="35.7109375" style="847" customWidth="1"/>
    <col min="11781" max="11782" width="16.28515625" style="847" customWidth="1"/>
    <col min="11783" max="11783" width="9.140625" style="847"/>
    <col min="11784" max="11784" width="13.85546875" style="847" bestFit="1" customWidth="1"/>
    <col min="11785" max="12032" width="9.140625" style="847"/>
    <col min="12033" max="12033" width="35.7109375" style="847" customWidth="1"/>
    <col min="12034" max="12035" width="16.28515625" style="847" customWidth="1"/>
    <col min="12036" max="12036" width="35.7109375" style="847" customWidth="1"/>
    <col min="12037" max="12038" width="16.28515625" style="847" customWidth="1"/>
    <col min="12039" max="12039" width="9.140625" style="847"/>
    <col min="12040" max="12040" width="13.85546875" style="847" bestFit="1" customWidth="1"/>
    <col min="12041" max="12288" width="9.140625" style="847"/>
    <col min="12289" max="12289" width="35.7109375" style="847" customWidth="1"/>
    <col min="12290" max="12291" width="16.28515625" style="847" customWidth="1"/>
    <col min="12292" max="12292" width="35.7109375" style="847" customWidth="1"/>
    <col min="12293" max="12294" width="16.28515625" style="847" customWidth="1"/>
    <col min="12295" max="12295" width="9.140625" style="847"/>
    <col min="12296" max="12296" width="13.85546875" style="847" bestFit="1" customWidth="1"/>
    <col min="12297" max="12544" width="9.140625" style="847"/>
    <col min="12545" max="12545" width="35.7109375" style="847" customWidth="1"/>
    <col min="12546" max="12547" width="16.28515625" style="847" customWidth="1"/>
    <col min="12548" max="12548" width="35.7109375" style="847" customWidth="1"/>
    <col min="12549" max="12550" width="16.28515625" style="847" customWidth="1"/>
    <col min="12551" max="12551" width="9.140625" style="847"/>
    <col min="12552" max="12552" width="13.85546875" style="847" bestFit="1" customWidth="1"/>
    <col min="12553" max="12800" width="9.140625" style="847"/>
    <col min="12801" max="12801" width="35.7109375" style="847" customWidth="1"/>
    <col min="12802" max="12803" width="16.28515625" style="847" customWidth="1"/>
    <col min="12804" max="12804" width="35.7109375" style="847" customWidth="1"/>
    <col min="12805" max="12806" width="16.28515625" style="847" customWidth="1"/>
    <col min="12807" max="12807" width="9.140625" style="847"/>
    <col min="12808" max="12808" width="13.85546875" style="847" bestFit="1" customWidth="1"/>
    <col min="12809" max="13056" width="9.140625" style="847"/>
    <col min="13057" max="13057" width="35.7109375" style="847" customWidth="1"/>
    <col min="13058" max="13059" width="16.28515625" style="847" customWidth="1"/>
    <col min="13060" max="13060" width="35.7109375" style="847" customWidth="1"/>
    <col min="13061" max="13062" width="16.28515625" style="847" customWidth="1"/>
    <col min="13063" max="13063" width="9.140625" style="847"/>
    <col min="13064" max="13064" width="13.85546875" style="847" bestFit="1" customWidth="1"/>
    <col min="13065" max="13312" width="9.140625" style="847"/>
    <col min="13313" max="13313" width="35.7109375" style="847" customWidth="1"/>
    <col min="13314" max="13315" width="16.28515625" style="847" customWidth="1"/>
    <col min="13316" max="13316" width="35.7109375" style="847" customWidth="1"/>
    <col min="13317" max="13318" width="16.28515625" style="847" customWidth="1"/>
    <col min="13319" max="13319" width="9.140625" style="847"/>
    <col min="13320" max="13320" width="13.85546875" style="847" bestFit="1" customWidth="1"/>
    <col min="13321" max="13568" width="9.140625" style="847"/>
    <col min="13569" max="13569" width="35.7109375" style="847" customWidth="1"/>
    <col min="13570" max="13571" width="16.28515625" style="847" customWidth="1"/>
    <col min="13572" max="13572" width="35.7109375" style="847" customWidth="1"/>
    <col min="13573" max="13574" width="16.28515625" style="847" customWidth="1"/>
    <col min="13575" max="13575" width="9.140625" style="847"/>
    <col min="13576" max="13576" width="13.85546875" style="847" bestFit="1" customWidth="1"/>
    <col min="13577" max="13824" width="9.140625" style="847"/>
    <col min="13825" max="13825" width="35.7109375" style="847" customWidth="1"/>
    <col min="13826" max="13827" width="16.28515625" style="847" customWidth="1"/>
    <col min="13828" max="13828" width="35.7109375" style="847" customWidth="1"/>
    <col min="13829" max="13830" width="16.28515625" style="847" customWidth="1"/>
    <col min="13831" max="13831" width="9.140625" style="847"/>
    <col min="13832" max="13832" width="13.85546875" style="847" bestFit="1" customWidth="1"/>
    <col min="13833" max="14080" width="9.140625" style="847"/>
    <col min="14081" max="14081" width="35.7109375" style="847" customWidth="1"/>
    <col min="14082" max="14083" width="16.28515625" style="847" customWidth="1"/>
    <col min="14084" max="14084" width="35.7109375" style="847" customWidth="1"/>
    <col min="14085" max="14086" width="16.28515625" style="847" customWidth="1"/>
    <col min="14087" max="14087" width="9.140625" style="847"/>
    <col min="14088" max="14088" width="13.85546875" style="847" bestFit="1" customWidth="1"/>
    <col min="14089" max="14336" width="9.140625" style="847"/>
    <col min="14337" max="14337" width="35.7109375" style="847" customWidth="1"/>
    <col min="14338" max="14339" width="16.28515625" style="847" customWidth="1"/>
    <col min="14340" max="14340" width="35.7109375" style="847" customWidth="1"/>
    <col min="14341" max="14342" width="16.28515625" style="847" customWidth="1"/>
    <col min="14343" max="14343" width="9.140625" style="847"/>
    <col min="14344" max="14344" width="13.85546875" style="847" bestFit="1" customWidth="1"/>
    <col min="14345" max="14592" width="9.140625" style="847"/>
    <col min="14593" max="14593" width="35.7109375" style="847" customWidth="1"/>
    <col min="14594" max="14595" width="16.28515625" style="847" customWidth="1"/>
    <col min="14596" max="14596" width="35.7109375" style="847" customWidth="1"/>
    <col min="14597" max="14598" width="16.28515625" style="847" customWidth="1"/>
    <col min="14599" max="14599" width="9.140625" style="847"/>
    <col min="14600" max="14600" width="13.85546875" style="847" bestFit="1" customWidth="1"/>
    <col min="14601" max="14848" width="9.140625" style="847"/>
    <col min="14849" max="14849" width="35.7109375" style="847" customWidth="1"/>
    <col min="14850" max="14851" width="16.28515625" style="847" customWidth="1"/>
    <col min="14852" max="14852" width="35.7109375" style="847" customWidth="1"/>
    <col min="14853" max="14854" width="16.28515625" style="847" customWidth="1"/>
    <col min="14855" max="14855" width="9.140625" style="847"/>
    <col min="14856" max="14856" width="13.85546875" style="847" bestFit="1" customWidth="1"/>
    <col min="14857" max="15104" width="9.140625" style="847"/>
    <col min="15105" max="15105" width="35.7109375" style="847" customWidth="1"/>
    <col min="15106" max="15107" width="16.28515625" style="847" customWidth="1"/>
    <col min="15108" max="15108" width="35.7109375" style="847" customWidth="1"/>
    <col min="15109" max="15110" width="16.28515625" style="847" customWidth="1"/>
    <col min="15111" max="15111" width="9.140625" style="847"/>
    <col min="15112" max="15112" width="13.85546875" style="847" bestFit="1" customWidth="1"/>
    <col min="15113" max="15360" width="9.140625" style="847"/>
    <col min="15361" max="15361" width="35.7109375" style="847" customWidth="1"/>
    <col min="15362" max="15363" width="16.28515625" style="847" customWidth="1"/>
    <col min="15364" max="15364" width="35.7109375" style="847" customWidth="1"/>
    <col min="15365" max="15366" width="16.28515625" style="847" customWidth="1"/>
    <col min="15367" max="15367" width="9.140625" style="847"/>
    <col min="15368" max="15368" width="13.85546875" style="847" bestFit="1" customWidth="1"/>
    <col min="15369" max="15616" width="9.140625" style="847"/>
    <col min="15617" max="15617" width="35.7109375" style="847" customWidth="1"/>
    <col min="15618" max="15619" width="16.28515625" style="847" customWidth="1"/>
    <col min="15620" max="15620" width="35.7109375" style="847" customWidth="1"/>
    <col min="15621" max="15622" width="16.28515625" style="847" customWidth="1"/>
    <col min="15623" max="15623" width="9.140625" style="847"/>
    <col min="15624" max="15624" width="13.85546875" style="847" bestFit="1" customWidth="1"/>
    <col min="15625" max="15872" width="9.140625" style="847"/>
    <col min="15873" max="15873" width="35.7109375" style="847" customWidth="1"/>
    <col min="15874" max="15875" width="16.28515625" style="847" customWidth="1"/>
    <col min="15876" max="15876" width="35.7109375" style="847" customWidth="1"/>
    <col min="15877" max="15878" width="16.28515625" style="847" customWidth="1"/>
    <col min="15879" max="15879" width="9.140625" style="847"/>
    <col min="15880" max="15880" width="13.85546875" style="847" bestFit="1" customWidth="1"/>
    <col min="15881" max="16128" width="9.140625" style="847"/>
    <col min="16129" max="16129" width="35.7109375" style="847" customWidth="1"/>
    <col min="16130" max="16131" width="16.28515625" style="847" customWidth="1"/>
    <col min="16132" max="16132" width="35.7109375" style="847" customWidth="1"/>
    <col min="16133" max="16134" width="16.28515625" style="847" customWidth="1"/>
    <col min="16135" max="16135" width="9.140625" style="847"/>
    <col min="16136" max="16136" width="13.85546875" style="847" bestFit="1" customWidth="1"/>
    <col min="16137" max="16384" width="9.140625" style="847"/>
  </cols>
  <sheetData>
    <row r="1" spans="1:7" x14ac:dyDescent="0.2">
      <c r="A1" s="967" t="s">
        <v>517</v>
      </c>
    </row>
    <row r="2" spans="1:7" ht="13.5" thickBot="1" x14ac:dyDescent="0.25">
      <c r="E2" s="966"/>
    </row>
    <row r="3" spans="1:7" ht="15.75" x14ac:dyDescent="0.2">
      <c r="A3" s="965" t="s">
        <v>516</v>
      </c>
      <c r="B3" s="964"/>
      <c r="C3" s="963" t="s">
        <v>515</v>
      </c>
      <c r="D3" s="963"/>
      <c r="E3" s="962" t="s">
        <v>514</v>
      </c>
      <c r="F3" s="961"/>
    </row>
    <row r="4" spans="1:7" x14ac:dyDescent="0.2">
      <c r="A4" s="945" t="s">
        <v>513</v>
      </c>
      <c r="B4" s="944"/>
      <c r="C4" s="948" t="s">
        <v>512</v>
      </c>
      <c r="D4" s="948"/>
      <c r="E4" s="957" t="s">
        <v>511</v>
      </c>
      <c r="F4" s="956"/>
    </row>
    <row r="5" spans="1:7" x14ac:dyDescent="0.2">
      <c r="A5" s="960" t="s">
        <v>510</v>
      </c>
      <c r="B5" s="959"/>
      <c r="C5" s="958" t="s">
        <v>509</v>
      </c>
      <c r="D5" s="958"/>
      <c r="E5" s="957" t="s">
        <v>508</v>
      </c>
      <c r="F5" s="956"/>
    </row>
    <row r="6" spans="1:7" x14ac:dyDescent="0.2">
      <c r="A6" s="960" t="s">
        <v>507</v>
      </c>
      <c r="B6" s="959"/>
      <c r="C6" s="958" t="s">
        <v>506</v>
      </c>
      <c r="D6" s="958"/>
      <c r="E6" s="957" t="s">
        <v>505</v>
      </c>
      <c r="F6" s="956"/>
    </row>
    <row r="7" spans="1:7" x14ac:dyDescent="0.2">
      <c r="A7" s="955" t="s">
        <v>504</v>
      </c>
      <c r="B7" s="954"/>
      <c r="C7" s="953" t="s">
        <v>503</v>
      </c>
      <c r="D7" s="953"/>
      <c r="E7" s="952"/>
      <c r="F7" s="951"/>
    </row>
    <row r="8" spans="1:7" x14ac:dyDescent="0.2">
      <c r="A8" s="950" t="s">
        <v>502</v>
      </c>
      <c r="B8" s="949"/>
      <c r="C8" s="948" t="s">
        <v>501</v>
      </c>
      <c r="D8" s="948"/>
      <c r="E8" s="947" t="s">
        <v>500</v>
      </c>
      <c r="F8" s="946"/>
    </row>
    <row r="9" spans="1:7" x14ac:dyDescent="0.2">
      <c r="A9" s="945" t="s">
        <v>499</v>
      </c>
      <c r="B9" s="944"/>
      <c r="C9" s="935"/>
      <c r="D9" s="935"/>
      <c r="E9" s="943"/>
      <c r="F9" s="934"/>
    </row>
    <row r="10" spans="1:7" ht="13.5" thickBot="1" x14ac:dyDescent="0.25">
      <c r="A10" s="942" t="s">
        <v>624</v>
      </c>
      <c r="B10" s="941"/>
      <c r="C10" s="940" t="s">
        <v>622</v>
      </c>
      <c r="D10" s="940"/>
      <c r="E10" s="939"/>
      <c r="F10" s="938"/>
    </row>
    <row r="11" spans="1:7" ht="13.5" customHeight="1" thickBot="1" x14ac:dyDescent="0.25">
      <c r="A11" s="937"/>
      <c r="B11" s="936"/>
      <c r="C11" s="935"/>
      <c r="D11" s="935"/>
      <c r="E11" s="935"/>
      <c r="F11" s="934"/>
    </row>
    <row r="12" spans="1:7" s="868" customFormat="1" ht="26.25" thickBot="1" x14ac:dyDescent="0.25">
      <c r="A12" s="933" t="s">
        <v>498</v>
      </c>
      <c r="B12" s="932" t="s">
        <v>152</v>
      </c>
      <c r="C12" s="930" t="s">
        <v>497</v>
      </c>
      <c r="D12" s="931" t="s">
        <v>496</v>
      </c>
      <c r="E12" s="930" t="s">
        <v>152</v>
      </c>
      <c r="F12" s="929" t="s">
        <v>495</v>
      </c>
    </row>
    <row r="13" spans="1:7" s="868" customFormat="1" ht="18.75" customHeight="1" x14ac:dyDescent="0.2">
      <c r="A13" s="924" t="s">
        <v>494</v>
      </c>
      <c r="B13" s="928">
        <f>B14+B15+B25+B26+B30+B31</f>
        <v>258754176.29999998</v>
      </c>
      <c r="C13" s="928">
        <f>C14+C15+C25+C26+C30+C31</f>
        <v>275441584.92999995</v>
      </c>
      <c r="D13" s="927" t="s">
        <v>493</v>
      </c>
      <c r="E13" s="926">
        <f>E14+E15+E19+E20+E21</f>
        <v>253387585.36000001</v>
      </c>
      <c r="F13" s="926">
        <f>F14+F15+F19+F20+F21</f>
        <v>271026467.42999995</v>
      </c>
    </row>
    <row r="14" spans="1:7" s="868" customFormat="1" ht="18" customHeight="1" x14ac:dyDescent="0.2">
      <c r="A14" s="914" t="s">
        <v>492</v>
      </c>
      <c r="B14" s="876">
        <v>0</v>
      </c>
      <c r="C14" s="876">
        <v>0</v>
      </c>
      <c r="D14" s="915" t="s">
        <v>491</v>
      </c>
      <c r="E14" s="893">
        <v>322690385.72000003</v>
      </c>
      <c r="F14" s="893">
        <v>329589336.08999997</v>
      </c>
      <c r="G14" s="917"/>
    </row>
    <row r="15" spans="1:7" s="868" customFormat="1" ht="16.5" customHeight="1" x14ac:dyDescent="0.2">
      <c r="A15" s="908" t="s">
        <v>490</v>
      </c>
      <c r="B15" s="907">
        <f>B16+B23+B24</f>
        <v>254507490.34999999</v>
      </c>
      <c r="C15" s="907">
        <f>C16+C23+C24</f>
        <v>271004266.64999998</v>
      </c>
      <c r="D15" s="925" t="s">
        <v>489</v>
      </c>
      <c r="E15" s="893">
        <f>E17</f>
        <v>-69302800.359999999</v>
      </c>
      <c r="F15" s="893">
        <f>F17</f>
        <v>-58562868.659999996</v>
      </c>
      <c r="G15" s="917"/>
    </row>
    <row r="16" spans="1:7" s="868" customFormat="1" ht="18" customHeight="1" x14ac:dyDescent="0.2">
      <c r="A16" s="924" t="s">
        <v>488</v>
      </c>
      <c r="B16" s="923">
        <f>SUM(B17:B22)-B18</f>
        <v>252760076.32999998</v>
      </c>
      <c r="C16" s="923">
        <f>SUM(C17:C22)-C18</f>
        <v>254429913.78</v>
      </c>
      <c r="D16" s="922" t="s">
        <v>487</v>
      </c>
      <c r="E16" s="898">
        <v>0</v>
      </c>
      <c r="F16" s="898">
        <v>0</v>
      </c>
      <c r="G16" s="917"/>
    </row>
    <row r="17" spans="1:7" s="868" customFormat="1" ht="16.5" customHeight="1" x14ac:dyDescent="0.2">
      <c r="A17" s="921" t="s">
        <v>486</v>
      </c>
      <c r="B17" s="881">
        <v>128186420.22</v>
      </c>
      <c r="C17" s="881">
        <v>133641440.22</v>
      </c>
      <c r="D17" s="920" t="s">
        <v>485</v>
      </c>
      <c r="E17" s="898">
        <v>-69302800.359999999</v>
      </c>
      <c r="F17" s="898">
        <v>-58562868.659999996</v>
      </c>
      <c r="G17" s="917"/>
    </row>
    <row r="18" spans="1:7" s="868" customFormat="1" ht="57" customHeight="1" x14ac:dyDescent="0.2">
      <c r="A18" s="918" t="s">
        <v>484</v>
      </c>
      <c r="B18" s="881">
        <v>210947.16</v>
      </c>
      <c r="C18" s="881">
        <v>210947.16</v>
      </c>
      <c r="D18" s="919" t="s">
        <v>483</v>
      </c>
      <c r="E18" s="893">
        <v>0</v>
      </c>
      <c r="F18" s="893">
        <v>0</v>
      </c>
      <c r="G18" s="917"/>
    </row>
    <row r="19" spans="1:7" s="868" customFormat="1" ht="25.5" x14ac:dyDescent="0.2">
      <c r="A19" s="918" t="s">
        <v>482</v>
      </c>
      <c r="B19" s="881">
        <v>124407213.8</v>
      </c>
      <c r="C19" s="881">
        <v>120492496.72</v>
      </c>
      <c r="D19" s="915" t="s">
        <v>481</v>
      </c>
      <c r="E19" s="893">
        <v>0</v>
      </c>
      <c r="F19" s="893">
        <v>0</v>
      </c>
      <c r="G19" s="917"/>
    </row>
    <row r="20" spans="1:7" s="868" customFormat="1" ht="18" customHeight="1" x14ac:dyDescent="0.2">
      <c r="A20" s="918" t="s">
        <v>480</v>
      </c>
      <c r="B20" s="881">
        <v>121577.92</v>
      </c>
      <c r="C20" s="881">
        <v>189785.44</v>
      </c>
      <c r="D20" s="915" t="s">
        <v>479</v>
      </c>
      <c r="E20" s="893">
        <v>0</v>
      </c>
      <c r="F20" s="893">
        <v>0</v>
      </c>
      <c r="G20" s="917"/>
    </row>
    <row r="21" spans="1:7" s="868" customFormat="1" x14ac:dyDescent="0.2">
      <c r="A21" s="918" t="s">
        <v>478</v>
      </c>
      <c r="B21" s="881">
        <v>0</v>
      </c>
      <c r="C21" s="881">
        <v>0</v>
      </c>
      <c r="D21" s="915" t="s">
        <v>477</v>
      </c>
      <c r="E21" s="893">
        <v>0</v>
      </c>
      <c r="F21" s="893">
        <v>0</v>
      </c>
      <c r="G21" s="917"/>
    </row>
    <row r="22" spans="1:7" s="868" customFormat="1" ht="19.5" customHeight="1" x14ac:dyDescent="0.2">
      <c r="A22" s="916" t="s">
        <v>476</v>
      </c>
      <c r="B22" s="881">
        <v>44864.39</v>
      </c>
      <c r="C22" s="881">
        <v>106191.4</v>
      </c>
      <c r="D22" s="915"/>
      <c r="E22" s="893"/>
      <c r="F22" s="893"/>
    </row>
    <row r="23" spans="1:7" s="868" customFormat="1" ht="25.5" x14ac:dyDescent="0.2">
      <c r="A23" s="914" t="s">
        <v>475</v>
      </c>
      <c r="B23" s="876">
        <v>1747414.02</v>
      </c>
      <c r="C23" s="876">
        <v>16574352.869999999</v>
      </c>
      <c r="D23" s="915" t="s">
        <v>474</v>
      </c>
      <c r="E23" s="893">
        <f>E24+E25+E36+E37</f>
        <v>11214245.5</v>
      </c>
      <c r="F23" s="893">
        <f>F24+F25+F36+F37</f>
        <v>11320285.59</v>
      </c>
    </row>
    <row r="24" spans="1:7" s="868" customFormat="1" ht="25.5" x14ac:dyDescent="0.2">
      <c r="A24" s="914" t="s">
        <v>473</v>
      </c>
      <c r="B24" s="876">
        <v>0</v>
      </c>
      <c r="C24" s="876">
        <v>0</v>
      </c>
      <c r="D24" s="915" t="s">
        <v>472</v>
      </c>
      <c r="E24" s="893">
        <v>137668.66</v>
      </c>
      <c r="F24" s="893">
        <v>109486.66</v>
      </c>
    </row>
    <row r="25" spans="1:7" s="868" customFormat="1" ht="17.25" customHeight="1" x14ac:dyDescent="0.2">
      <c r="A25" s="914" t="s">
        <v>471</v>
      </c>
      <c r="B25" s="876">
        <v>4246685.95</v>
      </c>
      <c r="C25" s="876">
        <v>4437318.28</v>
      </c>
      <c r="D25" s="915" t="s">
        <v>470</v>
      </c>
      <c r="E25" s="893">
        <f>SUM(E26:E33)</f>
        <v>6520860.3299999991</v>
      </c>
      <c r="F25" s="893">
        <f>SUM(F26:F33)</f>
        <v>6536812.6799999997</v>
      </c>
    </row>
    <row r="26" spans="1:7" s="868" customFormat="1" ht="25.5" x14ac:dyDescent="0.2">
      <c r="A26" s="914" t="s">
        <v>469</v>
      </c>
      <c r="B26" s="913">
        <f>SUM(B27:B29)</f>
        <v>0</v>
      </c>
      <c r="C26" s="913">
        <f>SUM(C27:C29)</f>
        <v>0</v>
      </c>
      <c r="D26" s="912" t="s">
        <v>468</v>
      </c>
      <c r="E26" s="898">
        <v>792520.75</v>
      </c>
      <c r="F26" s="898">
        <v>1090108.46</v>
      </c>
    </row>
    <row r="27" spans="1:7" s="868" customFormat="1" ht="18.75" customHeight="1" x14ac:dyDescent="0.2">
      <c r="A27" s="910" t="s">
        <v>467</v>
      </c>
      <c r="B27" s="881">
        <v>0</v>
      </c>
      <c r="C27" s="881">
        <v>0</v>
      </c>
      <c r="D27" s="911" t="s">
        <v>466</v>
      </c>
      <c r="E27" s="898">
        <v>53159</v>
      </c>
      <c r="F27" s="898">
        <v>45808</v>
      </c>
    </row>
    <row r="28" spans="1:7" s="868" customFormat="1" ht="25.5" customHeight="1" x14ac:dyDescent="0.2">
      <c r="A28" s="910" t="s">
        <v>465</v>
      </c>
      <c r="B28" s="881">
        <v>0</v>
      </c>
      <c r="C28" s="881">
        <v>0</v>
      </c>
      <c r="D28" s="904" t="s">
        <v>464</v>
      </c>
      <c r="E28" s="898">
        <v>312985.03000000003</v>
      </c>
      <c r="F28" s="898">
        <v>343276.6</v>
      </c>
    </row>
    <row r="29" spans="1:7" s="868" customFormat="1" ht="25.5" x14ac:dyDescent="0.2">
      <c r="A29" s="910" t="s">
        <v>463</v>
      </c>
      <c r="B29" s="881">
        <v>0</v>
      </c>
      <c r="C29" s="881">
        <v>0</v>
      </c>
      <c r="D29" s="880" t="s">
        <v>462</v>
      </c>
      <c r="E29" s="898">
        <v>585021.07999999996</v>
      </c>
      <c r="F29" s="898">
        <v>650159.82999999996</v>
      </c>
    </row>
    <row r="30" spans="1:7" s="868" customFormat="1" ht="22.5" customHeight="1" x14ac:dyDescent="0.2">
      <c r="A30" s="909" t="s">
        <v>461</v>
      </c>
      <c r="B30" s="876">
        <v>0</v>
      </c>
      <c r="C30" s="876">
        <v>0</v>
      </c>
      <c r="D30" s="880" t="s">
        <v>460</v>
      </c>
      <c r="E30" s="898">
        <v>3951916.58</v>
      </c>
      <c r="F30" s="898">
        <v>3840455.88</v>
      </c>
    </row>
    <row r="31" spans="1:7" s="868" customFormat="1" ht="25.5" x14ac:dyDescent="0.2">
      <c r="A31" s="908" t="s">
        <v>459</v>
      </c>
      <c r="B31" s="907">
        <v>0</v>
      </c>
      <c r="C31" s="907">
        <v>0</v>
      </c>
      <c r="D31" s="884" t="s">
        <v>458</v>
      </c>
      <c r="E31" s="898">
        <v>818342.14</v>
      </c>
      <c r="F31" s="898">
        <v>566005.41</v>
      </c>
    </row>
    <row r="32" spans="1:7" s="868" customFormat="1" ht="24" x14ac:dyDescent="0.2">
      <c r="A32" s="906" t="s">
        <v>457</v>
      </c>
      <c r="B32" s="905">
        <f>B33+B38+B44+B52</f>
        <v>5847654.5600000005</v>
      </c>
      <c r="C32" s="905">
        <f>C33+C38+C44+C52</f>
        <v>6905168.0899999999</v>
      </c>
      <c r="D32" s="904" t="s">
        <v>456</v>
      </c>
      <c r="E32" s="898">
        <v>6915.75</v>
      </c>
      <c r="F32" s="898">
        <v>998.5</v>
      </c>
    </row>
    <row r="33" spans="1:6" s="868" customFormat="1" ht="27.75" customHeight="1" x14ac:dyDescent="0.2">
      <c r="A33" s="903" t="s">
        <v>455</v>
      </c>
      <c r="B33" s="894">
        <f>SUM(B34:B37)</f>
        <v>0</v>
      </c>
      <c r="C33" s="894">
        <f>SUM(C34:C37)</f>
        <v>0</v>
      </c>
      <c r="D33" s="902" t="s">
        <v>454</v>
      </c>
      <c r="E33" s="901">
        <f>E34+E35</f>
        <v>0</v>
      </c>
      <c r="F33" s="901">
        <f>F34+F35</f>
        <v>0</v>
      </c>
    </row>
    <row r="34" spans="1:6" s="868" customFormat="1" ht="30" customHeight="1" x14ac:dyDescent="0.2">
      <c r="A34" s="900" t="s">
        <v>453</v>
      </c>
      <c r="B34" s="881">
        <v>0</v>
      </c>
      <c r="C34" s="881">
        <v>0</v>
      </c>
      <c r="D34" s="880" t="s">
        <v>452</v>
      </c>
      <c r="E34" s="898">
        <v>0</v>
      </c>
      <c r="F34" s="898">
        <v>0</v>
      </c>
    </row>
    <row r="35" spans="1:6" s="868" customFormat="1" ht="18" customHeight="1" x14ac:dyDescent="0.2">
      <c r="A35" s="899" t="s">
        <v>451</v>
      </c>
      <c r="B35" s="881">
        <v>0</v>
      </c>
      <c r="C35" s="881">
        <v>0</v>
      </c>
      <c r="D35" s="880" t="s">
        <v>450</v>
      </c>
      <c r="E35" s="898">
        <v>0</v>
      </c>
      <c r="F35" s="898">
        <v>0</v>
      </c>
    </row>
    <row r="36" spans="1:6" s="868" customFormat="1" ht="29.25" customHeight="1" x14ac:dyDescent="0.2">
      <c r="A36" s="897" t="s">
        <v>449</v>
      </c>
      <c r="B36" s="881">
        <v>0</v>
      </c>
      <c r="C36" s="881">
        <v>0</v>
      </c>
      <c r="D36" s="896" t="s">
        <v>448</v>
      </c>
      <c r="E36" s="893">
        <v>440528.84</v>
      </c>
      <c r="F36" s="893">
        <v>331583.21000000002</v>
      </c>
    </row>
    <row r="37" spans="1:6" s="868" customFormat="1" ht="18" customHeight="1" x14ac:dyDescent="0.2">
      <c r="A37" s="882" t="s">
        <v>447</v>
      </c>
      <c r="B37" s="881">
        <v>0</v>
      </c>
      <c r="C37" s="881">
        <v>0</v>
      </c>
      <c r="D37" s="892" t="s">
        <v>446</v>
      </c>
      <c r="E37" s="895">
        <f>E38+E39</f>
        <v>4115187.67</v>
      </c>
      <c r="F37" s="895">
        <f>F38+F39</f>
        <v>4342403.04</v>
      </c>
    </row>
    <row r="38" spans="1:6" s="868" customFormat="1" ht="18" customHeight="1" x14ac:dyDescent="0.2">
      <c r="A38" s="877" t="s">
        <v>445</v>
      </c>
      <c r="B38" s="894">
        <f>SUM(B39:B43)</f>
        <v>4838422.3000000007</v>
      </c>
      <c r="C38" s="894">
        <f>SUM(C39:C43)</f>
        <v>6194038.2000000002</v>
      </c>
      <c r="D38" s="892" t="s">
        <v>444</v>
      </c>
      <c r="E38" s="893">
        <v>4115187.67</v>
      </c>
      <c r="F38" s="893">
        <v>4342403.04</v>
      </c>
    </row>
    <row r="39" spans="1:6" s="868" customFormat="1" ht="18.75" customHeight="1" x14ac:dyDescent="0.2">
      <c r="A39" s="882" t="s">
        <v>443</v>
      </c>
      <c r="B39" s="881">
        <v>3269.86</v>
      </c>
      <c r="C39" s="881">
        <v>3013.15</v>
      </c>
      <c r="D39" s="892" t="s">
        <v>442</v>
      </c>
      <c r="E39" s="886">
        <v>0</v>
      </c>
      <c r="F39" s="886">
        <v>0</v>
      </c>
    </row>
    <row r="40" spans="1:6" s="868" customFormat="1" ht="18.75" customHeight="1" x14ac:dyDescent="0.2">
      <c r="A40" s="882" t="s">
        <v>441</v>
      </c>
      <c r="B40" s="881">
        <v>5843.04</v>
      </c>
      <c r="C40" s="881">
        <v>1197.1300000000001</v>
      </c>
      <c r="D40" s="891"/>
      <c r="E40" s="890"/>
      <c r="F40" s="890"/>
    </row>
    <row r="41" spans="1:6" s="868" customFormat="1" ht="24" x14ac:dyDescent="0.2">
      <c r="A41" s="882" t="s">
        <v>440</v>
      </c>
      <c r="B41" s="881">
        <v>0</v>
      </c>
      <c r="C41" s="881">
        <v>0</v>
      </c>
      <c r="D41" s="891"/>
      <c r="E41" s="890"/>
      <c r="F41" s="890"/>
    </row>
    <row r="42" spans="1:6" s="868" customFormat="1" ht="19.5" customHeight="1" x14ac:dyDescent="0.2">
      <c r="A42" s="882" t="s">
        <v>439</v>
      </c>
      <c r="B42" s="881">
        <v>4829309.4000000004</v>
      </c>
      <c r="C42" s="881">
        <v>6189827.9199999999</v>
      </c>
      <c r="D42" s="891"/>
      <c r="E42" s="890"/>
      <c r="F42" s="890"/>
    </row>
    <row r="43" spans="1:6" s="868" customFormat="1" ht="24" x14ac:dyDescent="0.2">
      <c r="A43" s="882" t="s">
        <v>438</v>
      </c>
      <c r="B43" s="881">
        <v>0</v>
      </c>
      <c r="C43" s="881">
        <v>0</v>
      </c>
      <c r="D43" s="891"/>
      <c r="E43" s="890"/>
      <c r="F43" s="890"/>
    </row>
    <row r="44" spans="1:6" s="868" customFormat="1" ht="18" customHeight="1" x14ac:dyDescent="0.2">
      <c r="A44" s="889" t="s">
        <v>437</v>
      </c>
      <c r="B44" s="888">
        <f>SUM(B45:B51)</f>
        <v>835402.45000000007</v>
      </c>
      <c r="C44" s="888">
        <f>SUM(C45:C51)</f>
        <v>569937.6</v>
      </c>
      <c r="D44" s="887"/>
      <c r="E44" s="886"/>
      <c r="F44" s="886"/>
    </row>
    <row r="45" spans="1:6" s="868" customFormat="1" ht="18.75" customHeight="1" x14ac:dyDescent="0.2">
      <c r="A45" s="882" t="s">
        <v>436</v>
      </c>
      <c r="B45" s="881">
        <v>0</v>
      </c>
      <c r="C45" s="881">
        <v>0</v>
      </c>
      <c r="D45" s="884"/>
      <c r="E45" s="883"/>
      <c r="F45" s="883"/>
    </row>
    <row r="46" spans="1:6" s="868" customFormat="1" ht="25.5" customHeight="1" x14ac:dyDescent="0.2">
      <c r="A46" s="882" t="s">
        <v>435</v>
      </c>
      <c r="B46" s="881">
        <v>11086.43</v>
      </c>
      <c r="C46" s="881">
        <v>3224.7</v>
      </c>
      <c r="D46" s="884"/>
      <c r="E46" s="883"/>
      <c r="F46" s="883"/>
    </row>
    <row r="47" spans="1:6" s="868" customFormat="1" ht="25.5" customHeight="1" x14ac:dyDescent="0.2">
      <c r="A47" s="882" t="s">
        <v>434</v>
      </c>
      <c r="B47" s="881">
        <v>0</v>
      </c>
      <c r="C47" s="881">
        <v>0</v>
      </c>
      <c r="D47" s="884"/>
      <c r="E47" s="883"/>
      <c r="F47" s="883"/>
    </row>
    <row r="48" spans="1:6" s="868" customFormat="1" ht="18.75" customHeight="1" x14ac:dyDescent="0.2">
      <c r="A48" s="882" t="s">
        <v>433</v>
      </c>
      <c r="B48" s="881">
        <v>824316.02</v>
      </c>
      <c r="C48" s="881">
        <v>566712.9</v>
      </c>
      <c r="D48" s="884"/>
      <c r="E48" s="883"/>
      <c r="F48" s="883"/>
    </row>
    <row r="49" spans="1:15" s="868" customFormat="1" ht="18.75" customHeight="1" x14ac:dyDescent="0.2">
      <c r="A49" s="882" t="s">
        <v>432</v>
      </c>
      <c r="B49" s="885">
        <v>0</v>
      </c>
      <c r="C49" s="885">
        <v>0</v>
      </c>
      <c r="D49" s="884"/>
      <c r="E49" s="883"/>
      <c r="F49" s="883"/>
    </row>
    <row r="50" spans="1:15" s="878" customFormat="1" ht="18.75" customHeight="1" x14ac:dyDescent="0.2">
      <c r="A50" s="882" t="s">
        <v>431</v>
      </c>
      <c r="B50" s="881">
        <v>0</v>
      </c>
      <c r="C50" s="881">
        <v>0</v>
      </c>
      <c r="D50" s="884"/>
      <c r="E50" s="883"/>
      <c r="F50" s="883"/>
    </row>
    <row r="51" spans="1:15" s="878" customFormat="1" ht="18.75" customHeight="1" x14ac:dyDescent="0.2">
      <c r="A51" s="882" t="s">
        <v>430</v>
      </c>
      <c r="B51" s="881">
        <v>0</v>
      </c>
      <c r="C51" s="881">
        <v>0</v>
      </c>
      <c r="D51" s="880"/>
      <c r="E51" s="879"/>
      <c r="F51" s="879"/>
    </row>
    <row r="52" spans="1:15" s="868" customFormat="1" ht="20.25" customHeight="1" thickBot="1" x14ac:dyDescent="0.25">
      <c r="A52" s="877" t="s">
        <v>429</v>
      </c>
      <c r="B52" s="876">
        <v>173829.81</v>
      </c>
      <c r="C52" s="876">
        <v>141192.29</v>
      </c>
      <c r="D52" s="875"/>
      <c r="E52" s="874"/>
      <c r="F52" s="874"/>
    </row>
    <row r="53" spans="1:15" s="868" customFormat="1" ht="26.25" customHeight="1" thickBot="1" x14ac:dyDescent="0.25">
      <c r="A53" s="873" t="s">
        <v>428</v>
      </c>
      <c r="B53" s="872">
        <f>B13+B32</f>
        <v>264601830.85999998</v>
      </c>
      <c r="C53" s="872">
        <f>C13+C32</f>
        <v>282346753.01999992</v>
      </c>
      <c r="D53" s="871" t="s">
        <v>427</v>
      </c>
      <c r="E53" s="870">
        <f>E13+E22+E23+E33</f>
        <v>264601830.86000001</v>
      </c>
      <c r="F53" s="870">
        <f>F13+F20+F21+F23</f>
        <v>282346753.01999992</v>
      </c>
      <c r="G53" s="869"/>
      <c r="H53" s="869"/>
    </row>
    <row r="54" spans="1:15" s="861" customFormat="1" ht="15.75" customHeight="1" x14ac:dyDescent="0.2">
      <c r="A54" s="867"/>
      <c r="B54" s="867"/>
      <c r="C54" s="867"/>
      <c r="D54" s="867"/>
      <c r="E54" s="867"/>
      <c r="F54" s="867"/>
      <c r="G54" s="862"/>
      <c r="H54" s="862"/>
      <c r="I54" s="862"/>
      <c r="J54" s="862"/>
      <c r="K54" s="862"/>
      <c r="L54" s="862"/>
      <c r="M54" s="862"/>
      <c r="N54" s="862"/>
      <c r="O54" s="862"/>
    </row>
    <row r="55" spans="1:15" s="861" customFormat="1" ht="19.5" customHeight="1" x14ac:dyDescent="0.2">
      <c r="A55" s="863"/>
      <c r="B55" s="866"/>
      <c r="C55" s="865"/>
      <c r="D55" s="864"/>
      <c r="E55" s="863"/>
      <c r="F55" s="863"/>
      <c r="G55" s="862"/>
      <c r="H55" s="862"/>
      <c r="I55" s="862"/>
      <c r="J55" s="862"/>
      <c r="K55" s="862"/>
      <c r="L55" s="862"/>
      <c r="M55" s="862"/>
      <c r="N55" s="862"/>
      <c r="O55" s="862"/>
    </row>
    <row r="56" spans="1:15" ht="15" customHeight="1" x14ac:dyDescent="0.2">
      <c r="A56" s="860" t="s">
        <v>426</v>
      </c>
      <c r="B56" s="856"/>
      <c r="C56" s="859" t="s">
        <v>299</v>
      </c>
      <c r="D56" s="849"/>
      <c r="E56" s="854" t="s">
        <v>425</v>
      </c>
      <c r="F56" s="858"/>
      <c r="G56" s="851"/>
      <c r="H56" s="851"/>
      <c r="I56" s="851"/>
      <c r="J56" s="851"/>
      <c r="K56" s="851"/>
      <c r="L56" s="851"/>
      <c r="M56" s="851"/>
      <c r="N56" s="851"/>
      <c r="O56" s="851"/>
    </row>
    <row r="57" spans="1:15" ht="15.75" customHeight="1" x14ac:dyDescent="0.2">
      <c r="A57" s="849"/>
      <c r="B57" s="849"/>
      <c r="C57" s="849"/>
      <c r="D57" s="849"/>
      <c r="E57" s="849"/>
      <c r="F57" s="849"/>
      <c r="G57" s="851"/>
      <c r="H57" s="851"/>
      <c r="I57" s="851"/>
      <c r="J57" s="851"/>
      <c r="K57" s="851"/>
      <c r="L57" s="851"/>
      <c r="M57" s="851"/>
      <c r="N57" s="851"/>
      <c r="O57" s="851"/>
    </row>
    <row r="58" spans="1:15" ht="16.5" customHeight="1" x14ac:dyDescent="0.2">
      <c r="A58" s="849"/>
      <c r="B58" s="849"/>
      <c r="C58" s="849"/>
      <c r="D58" s="849"/>
      <c r="E58" s="849"/>
      <c r="F58" s="849"/>
      <c r="G58" s="851"/>
      <c r="H58" s="851"/>
      <c r="I58" s="851"/>
      <c r="J58" s="851"/>
      <c r="K58" s="851"/>
      <c r="L58" s="851"/>
      <c r="M58" s="851"/>
      <c r="N58" s="851"/>
      <c r="O58" s="851"/>
    </row>
    <row r="59" spans="1:15" ht="16.5" customHeight="1" x14ac:dyDescent="0.2">
      <c r="A59" s="849"/>
      <c r="B59" s="849"/>
      <c r="C59" s="849"/>
      <c r="D59" s="849"/>
      <c r="E59" s="849"/>
      <c r="F59" s="849"/>
      <c r="G59" s="851"/>
      <c r="H59" s="851"/>
      <c r="I59" s="851"/>
      <c r="J59" s="851"/>
      <c r="K59" s="851"/>
      <c r="L59" s="851"/>
      <c r="M59" s="851"/>
      <c r="N59" s="851"/>
      <c r="O59" s="851"/>
    </row>
    <row r="60" spans="1:15" ht="25.5" customHeight="1" x14ac:dyDescent="0.2">
      <c r="A60" s="849"/>
      <c r="B60" s="849"/>
      <c r="C60" s="849"/>
      <c r="D60" s="849"/>
      <c r="E60" s="849"/>
      <c r="F60" s="849"/>
      <c r="G60" s="851"/>
      <c r="H60" s="851"/>
      <c r="I60" s="851"/>
      <c r="J60" s="851"/>
      <c r="K60" s="851"/>
      <c r="L60" s="851"/>
      <c r="M60" s="851"/>
      <c r="N60" s="851"/>
      <c r="O60" s="851"/>
    </row>
    <row r="61" spans="1:15" x14ac:dyDescent="0.2">
      <c r="A61" s="849"/>
      <c r="B61" s="849"/>
      <c r="C61" s="849"/>
      <c r="D61" s="849"/>
      <c r="E61" s="849"/>
      <c r="F61" s="849"/>
      <c r="G61" s="851"/>
      <c r="H61" s="851"/>
      <c r="I61" s="851"/>
      <c r="J61" s="851"/>
      <c r="K61" s="851"/>
      <c r="L61" s="851"/>
      <c r="M61" s="851"/>
      <c r="N61" s="851"/>
      <c r="O61" s="851"/>
    </row>
    <row r="62" spans="1:15" x14ac:dyDescent="0.2">
      <c r="A62" s="849"/>
      <c r="B62" s="849"/>
      <c r="C62" s="849"/>
      <c r="D62" s="849"/>
      <c r="E62" s="849"/>
      <c r="F62" s="849"/>
      <c r="G62" s="851"/>
      <c r="H62" s="851"/>
      <c r="I62" s="851"/>
      <c r="J62" s="851"/>
      <c r="K62" s="851"/>
      <c r="L62" s="851"/>
      <c r="M62" s="851"/>
      <c r="N62" s="851"/>
      <c r="O62" s="851"/>
    </row>
    <row r="63" spans="1:15" x14ac:dyDescent="0.2">
      <c r="A63" s="849"/>
      <c r="B63" s="849"/>
      <c r="C63" s="849"/>
      <c r="D63" s="849"/>
      <c r="E63" s="849"/>
      <c r="F63" s="849"/>
      <c r="G63" s="851"/>
      <c r="H63" s="851"/>
      <c r="I63" s="851"/>
      <c r="J63" s="851"/>
      <c r="K63" s="851"/>
      <c r="L63" s="851"/>
      <c r="M63" s="851"/>
      <c r="N63" s="851"/>
      <c r="O63" s="851"/>
    </row>
    <row r="64" spans="1:15" x14ac:dyDescent="0.2">
      <c r="A64" s="849"/>
      <c r="B64" s="849"/>
      <c r="C64" s="849"/>
      <c r="D64" s="849"/>
      <c r="E64" s="849"/>
      <c r="F64" s="849"/>
      <c r="G64" s="851"/>
      <c r="H64" s="851"/>
      <c r="I64" s="851"/>
      <c r="J64" s="851"/>
      <c r="K64" s="851"/>
      <c r="L64" s="851"/>
      <c r="M64" s="851"/>
      <c r="N64" s="851"/>
      <c r="O64" s="851"/>
    </row>
    <row r="65" spans="1:15" x14ac:dyDescent="0.2">
      <c r="A65" s="857"/>
      <c r="B65" s="856"/>
      <c r="C65" s="855"/>
      <c r="D65" s="852"/>
      <c r="E65" s="854"/>
      <c r="F65" s="854"/>
      <c r="G65" s="851"/>
      <c r="H65" s="851"/>
      <c r="I65" s="851"/>
      <c r="J65" s="851"/>
      <c r="K65" s="851"/>
      <c r="L65" s="851"/>
      <c r="M65" s="851"/>
      <c r="N65" s="851"/>
      <c r="O65" s="851"/>
    </row>
    <row r="66" spans="1:15" x14ac:dyDescent="0.2">
      <c r="A66" s="851"/>
      <c r="B66" s="851"/>
      <c r="C66" s="853"/>
      <c r="D66" s="853"/>
      <c r="E66" s="853"/>
      <c r="F66" s="853"/>
      <c r="G66" s="851"/>
      <c r="H66" s="851"/>
      <c r="I66" s="851"/>
      <c r="J66" s="851"/>
      <c r="K66" s="851"/>
      <c r="L66" s="851"/>
      <c r="M66" s="851"/>
      <c r="N66" s="851"/>
      <c r="O66" s="851"/>
    </row>
    <row r="67" spans="1:15" x14ac:dyDescent="0.2">
      <c r="A67" s="852"/>
      <c r="B67" s="852"/>
      <c r="C67" s="852"/>
      <c r="D67" s="852"/>
      <c r="E67" s="852"/>
      <c r="F67" s="852"/>
      <c r="G67" s="851"/>
      <c r="H67" s="851"/>
      <c r="I67" s="851"/>
      <c r="J67" s="851"/>
      <c r="K67" s="851"/>
      <c r="L67" s="851"/>
      <c r="M67" s="851"/>
      <c r="N67" s="851"/>
      <c r="O67" s="851"/>
    </row>
    <row r="68" spans="1:15" x14ac:dyDescent="0.2">
      <c r="A68" s="852"/>
      <c r="B68" s="852"/>
      <c r="C68" s="852"/>
      <c r="D68" s="852"/>
      <c r="E68" s="852"/>
      <c r="F68" s="852"/>
      <c r="G68" s="851"/>
      <c r="H68" s="851"/>
      <c r="I68" s="851"/>
      <c r="J68" s="851"/>
      <c r="K68" s="851"/>
      <c r="L68" s="851"/>
      <c r="M68" s="851"/>
      <c r="N68" s="851"/>
      <c r="O68" s="851"/>
    </row>
    <row r="69" spans="1:15" x14ac:dyDescent="0.2">
      <c r="A69" s="852"/>
      <c r="B69" s="852"/>
      <c r="C69" s="852"/>
      <c r="D69" s="852"/>
      <c r="E69" s="852"/>
      <c r="F69" s="852"/>
      <c r="G69" s="851"/>
      <c r="H69" s="851"/>
      <c r="I69" s="851"/>
      <c r="J69" s="851"/>
      <c r="K69" s="851"/>
      <c r="L69" s="851"/>
      <c r="M69" s="851"/>
      <c r="N69" s="851"/>
      <c r="O69" s="851"/>
    </row>
    <row r="70" spans="1:15" x14ac:dyDescent="0.2">
      <c r="A70" s="849"/>
      <c r="B70" s="849"/>
      <c r="C70" s="849"/>
      <c r="D70" s="849"/>
      <c r="E70" s="849"/>
      <c r="F70" s="849"/>
    </row>
    <row r="71" spans="1:15" x14ac:dyDescent="0.2">
      <c r="A71" s="849"/>
      <c r="B71" s="849"/>
      <c r="C71" s="849"/>
      <c r="D71" s="849"/>
      <c r="E71" s="849"/>
      <c r="F71" s="849"/>
    </row>
    <row r="72" spans="1:15" x14ac:dyDescent="0.2">
      <c r="A72" s="849"/>
      <c r="B72" s="849"/>
      <c r="C72" s="849"/>
      <c r="D72" s="849"/>
      <c r="E72" s="849"/>
      <c r="F72" s="849"/>
    </row>
    <row r="73" spans="1:15" x14ac:dyDescent="0.2">
      <c r="A73" s="849"/>
      <c r="B73" s="849"/>
      <c r="C73" s="849"/>
      <c r="D73" s="849"/>
      <c r="E73" s="849"/>
      <c r="F73" s="849"/>
    </row>
    <row r="74" spans="1:15" x14ac:dyDescent="0.2">
      <c r="A74" s="849"/>
      <c r="B74" s="849"/>
      <c r="C74" s="849"/>
      <c r="D74" s="849"/>
      <c r="E74" s="849"/>
      <c r="F74" s="849"/>
    </row>
    <row r="75" spans="1:15" x14ac:dyDescent="0.2">
      <c r="A75" s="849"/>
      <c r="B75" s="849"/>
      <c r="C75" s="849"/>
      <c r="D75" s="849"/>
      <c r="E75" s="849"/>
      <c r="F75" s="849"/>
      <c r="I75" s="850"/>
    </row>
    <row r="76" spans="1:15" x14ac:dyDescent="0.2">
      <c r="A76" s="849"/>
      <c r="B76" s="849"/>
      <c r="C76" s="849"/>
      <c r="D76" s="849"/>
      <c r="E76" s="849"/>
      <c r="F76" s="849"/>
      <c r="I76" s="850"/>
    </row>
    <row r="77" spans="1:15" x14ac:dyDescent="0.2">
      <c r="A77" s="849"/>
      <c r="B77" s="849"/>
      <c r="C77" s="849"/>
      <c r="D77" s="849"/>
      <c r="E77" s="849"/>
      <c r="F77" s="849"/>
      <c r="I77" s="850"/>
    </row>
    <row r="78" spans="1:15" x14ac:dyDescent="0.2">
      <c r="A78" s="849"/>
      <c r="B78" s="849"/>
      <c r="C78" s="849"/>
      <c r="D78" s="849"/>
      <c r="E78" s="849"/>
      <c r="F78" s="849"/>
      <c r="I78" s="850"/>
    </row>
    <row r="79" spans="1:15" x14ac:dyDescent="0.2">
      <c r="A79" s="849"/>
      <c r="B79" s="849"/>
      <c r="C79" s="849"/>
      <c r="D79" s="849"/>
      <c r="E79" s="849"/>
      <c r="F79" s="849"/>
      <c r="I79" s="850"/>
    </row>
    <row r="80" spans="1:15" x14ac:dyDescent="0.2">
      <c r="A80" s="849"/>
      <c r="B80" s="849"/>
      <c r="C80" s="849"/>
      <c r="D80" s="849"/>
      <c r="E80" s="849"/>
      <c r="F80" s="849"/>
    </row>
    <row r="81" spans="1:6" x14ac:dyDescent="0.2">
      <c r="A81" s="849"/>
      <c r="B81" s="849"/>
      <c r="C81" s="849"/>
      <c r="D81" s="849"/>
      <c r="E81" s="849"/>
      <c r="F81" s="849"/>
    </row>
    <row r="82" spans="1:6" x14ac:dyDescent="0.2">
      <c r="A82" s="849"/>
      <c r="B82" s="849"/>
      <c r="C82" s="849"/>
      <c r="D82" s="849"/>
      <c r="E82" s="849"/>
      <c r="F82" s="849"/>
    </row>
    <row r="83" spans="1:6" x14ac:dyDescent="0.2">
      <c r="A83" s="849"/>
      <c r="B83" s="849"/>
      <c r="C83" s="849"/>
      <c r="D83" s="849"/>
      <c r="E83" s="849"/>
      <c r="F83" s="849"/>
    </row>
    <row r="84" spans="1:6" x14ac:dyDescent="0.2">
      <c r="A84" s="849"/>
      <c r="B84" s="849"/>
      <c r="C84" s="849"/>
      <c r="D84" s="849"/>
      <c r="E84" s="849"/>
      <c r="F84" s="849"/>
    </row>
    <row r="85" spans="1:6" x14ac:dyDescent="0.2">
      <c r="A85" s="849"/>
      <c r="B85" s="849"/>
      <c r="C85" s="849"/>
      <c r="D85" s="849"/>
      <c r="E85" s="849"/>
      <c r="F85" s="849"/>
    </row>
    <row r="86" spans="1:6" x14ac:dyDescent="0.2">
      <c r="A86" s="849"/>
      <c r="B86" s="849"/>
      <c r="C86" s="849"/>
      <c r="D86" s="849"/>
      <c r="E86" s="849"/>
      <c r="F86" s="849"/>
    </row>
    <row r="87" spans="1:6" x14ac:dyDescent="0.2">
      <c r="A87" s="849"/>
      <c r="B87" s="849"/>
      <c r="C87" s="849"/>
      <c r="D87" s="849"/>
      <c r="E87" s="849"/>
      <c r="F87" s="849"/>
    </row>
    <row r="88" spans="1:6" x14ac:dyDescent="0.2">
      <c r="A88" s="849"/>
      <c r="B88" s="849"/>
      <c r="C88" s="849"/>
      <c r="D88" s="849"/>
      <c r="E88" s="849"/>
      <c r="F88" s="849"/>
    </row>
    <row r="89" spans="1:6" x14ac:dyDescent="0.2">
      <c r="A89" s="849"/>
      <c r="B89" s="849"/>
      <c r="C89" s="849"/>
      <c r="D89" s="849"/>
      <c r="E89" s="849"/>
      <c r="F89" s="849"/>
    </row>
    <row r="90" spans="1:6" x14ac:dyDescent="0.2">
      <c r="A90" s="849"/>
      <c r="B90" s="849"/>
      <c r="C90" s="849"/>
      <c r="D90" s="849"/>
      <c r="E90" s="849"/>
      <c r="F90" s="849"/>
    </row>
    <row r="91" spans="1:6" x14ac:dyDescent="0.2">
      <c r="A91" s="849"/>
      <c r="B91" s="849"/>
      <c r="C91" s="849"/>
      <c r="D91" s="849"/>
      <c r="E91" s="849"/>
      <c r="F91" s="849"/>
    </row>
    <row r="92" spans="1:6" x14ac:dyDescent="0.2">
      <c r="A92" s="849"/>
      <c r="B92" s="849"/>
      <c r="C92" s="849"/>
      <c r="D92" s="849"/>
      <c r="E92" s="849"/>
      <c r="F92" s="849"/>
    </row>
    <row r="93" spans="1:6" x14ac:dyDescent="0.2">
      <c r="A93" s="849"/>
      <c r="B93" s="849"/>
      <c r="C93" s="849"/>
      <c r="D93" s="849"/>
      <c r="E93" s="849"/>
      <c r="F93" s="849"/>
    </row>
    <row r="94" spans="1:6" x14ac:dyDescent="0.2">
      <c r="A94" s="849"/>
      <c r="B94" s="849"/>
      <c r="C94" s="849"/>
      <c r="D94" s="849"/>
      <c r="E94" s="849"/>
      <c r="F94" s="849"/>
    </row>
    <row r="95" spans="1:6" x14ac:dyDescent="0.2">
      <c r="A95" s="849"/>
      <c r="B95" s="849"/>
      <c r="C95" s="849"/>
      <c r="D95" s="849"/>
      <c r="E95" s="849"/>
      <c r="F95" s="849"/>
    </row>
    <row r="96" spans="1:6" x14ac:dyDescent="0.2">
      <c r="A96" s="849"/>
      <c r="B96" s="849"/>
      <c r="C96" s="849"/>
      <c r="D96" s="849"/>
      <c r="E96" s="849"/>
      <c r="F96" s="849"/>
    </row>
    <row r="97" spans="1:6" x14ac:dyDescent="0.2">
      <c r="A97" s="849"/>
      <c r="B97" s="849"/>
      <c r="C97" s="849"/>
      <c r="D97" s="849"/>
      <c r="E97" s="849"/>
      <c r="F97" s="849"/>
    </row>
    <row r="98" spans="1:6" x14ac:dyDescent="0.2">
      <c r="A98" s="849"/>
      <c r="B98" s="849"/>
      <c r="C98" s="849"/>
      <c r="D98" s="849"/>
      <c r="E98" s="849"/>
      <c r="F98" s="849"/>
    </row>
    <row r="99" spans="1:6" x14ac:dyDescent="0.2">
      <c r="A99" s="849"/>
      <c r="B99" s="849"/>
      <c r="C99" s="849"/>
      <c r="D99" s="849"/>
      <c r="E99" s="849"/>
      <c r="F99" s="849"/>
    </row>
    <row r="100" spans="1:6" x14ac:dyDescent="0.2">
      <c r="A100" s="849"/>
      <c r="B100" s="849"/>
      <c r="C100" s="849"/>
      <c r="D100" s="849"/>
      <c r="E100" s="849"/>
      <c r="F100" s="849"/>
    </row>
    <row r="101" spans="1:6" x14ac:dyDescent="0.2">
      <c r="A101" s="849"/>
      <c r="B101" s="849"/>
      <c r="C101" s="849"/>
      <c r="D101" s="849"/>
      <c r="E101" s="849"/>
      <c r="F101" s="849"/>
    </row>
    <row r="102" spans="1:6" x14ac:dyDescent="0.2">
      <c r="A102" s="849"/>
      <c r="B102" s="849"/>
      <c r="C102" s="849"/>
      <c r="D102" s="849"/>
      <c r="E102" s="849"/>
      <c r="F102" s="849"/>
    </row>
    <row r="103" spans="1:6" x14ac:dyDescent="0.2">
      <c r="A103" s="849"/>
      <c r="B103" s="849"/>
      <c r="C103" s="849"/>
      <c r="D103" s="849"/>
      <c r="E103" s="849"/>
      <c r="F103" s="849"/>
    </row>
    <row r="104" spans="1:6" x14ac:dyDescent="0.2">
      <c r="A104" s="849"/>
      <c r="B104" s="849"/>
      <c r="C104" s="849"/>
      <c r="D104" s="849"/>
      <c r="E104" s="849"/>
      <c r="F104" s="849"/>
    </row>
    <row r="105" spans="1:6" x14ac:dyDescent="0.2">
      <c r="A105" s="849"/>
      <c r="B105" s="849"/>
      <c r="C105" s="849"/>
      <c r="D105" s="849"/>
      <c r="E105" s="849"/>
      <c r="F105" s="849"/>
    </row>
    <row r="106" spans="1:6" x14ac:dyDescent="0.2">
      <c r="A106" s="849"/>
      <c r="B106" s="849"/>
      <c r="C106" s="849"/>
      <c r="D106" s="849"/>
      <c r="E106" s="849"/>
      <c r="F106" s="849"/>
    </row>
    <row r="107" spans="1:6" x14ac:dyDescent="0.2">
      <c r="A107" s="849"/>
      <c r="B107" s="849"/>
      <c r="C107" s="849"/>
      <c r="D107" s="849"/>
      <c r="E107" s="849"/>
      <c r="F107" s="849"/>
    </row>
    <row r="108" spans="1:6" x14ac:dyDescent="0.2">
      <c r="A108" s="849"/>
      <c r="B108" s="849"/>
      <c r="C108" s="849"/>
      <c r="D108" s="849"/>
      <c r="E108" s="849"/>
      <c r="F108" s="849"/>
    </row>
    <row r="109" spans="1:6" x14ac:dyDescent="0.2">
      <c r="A109" s="849"/>
      <c r="B109" s="849"/>
      <c r="C109" s="849"/>
      <c r="D109" s="849"/>
      <c r="E109" s="849"/>
      <c r="F109" s="849"/>
    </row>
    <row r="110" spans="1:6" x14ac:dyDescent="0.2">
      <c r="A110" s="849"/>
      <c r="B110" s="849"/>
      <c r="C110" s="849"/>
      <c r="D110" s="849"/>
      <c r="E110" s="849"/>
      <c r="F110" s="849"/>
    </row>
    <row r="111" spans="1:6" x14ac:dyDescent="0.2">
      <c r="A111" s="849"/>
      <c r="B111" s="849"/>
      <c r="C111" s="849"/>
      <c r="D111" s="849"/>
      <c r="E111" s="849"/>
      <c r="F111" s="849"/>
    </row>
    <row r="112" spans="1:6" x14ac:dyDescent="0.2">
      <c r="A112" s="849"/>
      <c r="B112" s="849"/>
      <c r="C112" s="849"/>
      <c r="D112" s="849"/>
      <c r="E112" s="849"/>
      <c r="F112" s="849"/>
    </row>
    <row r="113" spans="1:6" x14ac:dyDescent="0.2">
      <c r="A113" s="849"/>
      <c r="B113" s="849"/>
      <c r="C113" s="849"/>
      <c r="D113" s="849"/>
      <c r="E113" s="849"/>
      <c r="F113" s="849"/>
    </row>
    <row r="114" spans="1:6" x14ac:dyDescent="0.2">
      <c r="A114" s="849"/>
      <c r="B114" s="849"/>
      <c r="C114" s="849"/>
      <c r="D114" s="849"/>
      <c r="E114" s="849"/>
      <c r="F114" s="849"/>
    </row>
    <row r="115" spans="1:6" x14ac:dyDescent="0.2">
      <c r="A115" s="849"/>
      <c r="B115" s="849"/>
      <c r="C115" s="849"/>
      <c r="D115" s="849"/>
      <c r="E115" s="849"/>
      <c r="F115" s="849"/>
    </row>
    <row r="116" spans="1:6" x14ac:dyDescent="0.2">
      <c r="A116" s="849"/>
      <c r="B116" s="849"/>
      <c r="C116" s="849"/>
      <c r="D116" s="849"/>
      <c r="E116" s="849"/>
      <c r="F116" s="849"/>
    </row>
    <row r="117" spans="1:6" x14ac:dyDescent="0.2">
      <c r="A117" s="849"/>
      <c r="B117" s="849"/>
      <c r="C117" s="849"/>
      <c r="D117" s="849"/>
      <c r="E117" s="849"/>
      <c r="F117" s="849"/>
    </row>
    <row r="118" spans="1:6" x14ac:dyDescent="0.2">
      <c r="A118" s="849"/>
      <c r="B118" s="849"/>
      <c r="C118" s="849"/>
      <c r="D118" s="849"/>
      <c r="E118" s="849"/>
      <c r="F118" s="849"/>
    </row>
    <row r="119" spans="1:6" x14ac:dyDescent="0.2">
      <c r="A119" s="849"/>
      <c r="B119" s="849"/>
      <c r="C119" s="849"/>
      <c r="D119" s="849"/>
      <c r="E119" s="849"/>
      <c r="F119" s="849"/>
    </row>
    <row r="120" spans="1:6" x14ac:dyDescent="0.2">
      <c r="A120" s="849"/>
      <c r="B120" s="849"/>
      <c r="C120" s="849"/>
      <c r="D120" s="849"/>
      <c r="E120" s="849"/>
      <c r="F120" s="849"/>
    </row>
    <row r="121" spans="1:6" x14ac:dyDescent="0.2">
      <c r="A121" s="849"/>
      <c r="B121" s="849"/>
      <c r="C121" s="849"/>
      <c r="D121" s="849"/>
      <c r="E121" s="849"/>
      <c r="F121" s="849"/>
    </row>
    <row r="122" spans="1:6" x14ac:dyDescent="0.2">
      <c r="A122" s="849"/>
      <c r="B122" s="849"/>
      <c r="C122" s="849"/>
      <c r="D122" s="849"/>
      <c r="E122" s="849"/>
      <c r="F122" s="849"/>
    </row>
    <row r="123" spans="1:6" x14ac:dyDescent="0.2">
      <c r="A123" s="849"/>
      <c r="B123" s="849"/>
      <c r="C123" s="849"/>
      <c r="D123" s="849"/>
      <c r="E123" s="849"/>
      <c r="F123" s="849"/>
    </row>
    <row r="124" spans="1:6" x14ac:dyDescent="0.2">
      <c r="A124" s="849"/>
      <c r="B124" s="849"/>
      <c r="C124" s="849"/>
      <c r="D124" s="849"/>
      <c r="E124" s="849"/>
      <c r="F124" s="849"/>
    </row>
    <row r="125" spans="1:6" x14ac:dyDescent="0.2">
      <c r="A125" s="849"/>
      <c r="B125" s="849"/>
      <c r="C125" s="849"/>
      <c r="D125" s="849"/>
      <c r="E125" s="849"/>
      <c r="F125" s="849"/>
    </row>
    <row r="126" spans="1:6" x14ac:dyDescent="0.2">
      <c r="A126" s="849"/>
      <c r="B126" s="849"/>
      <c r="C126" s="849"/>
      <c r="D126" s="849"/>
      <c r="E126" s="849"/>
      <c r="F126" s="849"/>
    </row>
    <row r="127" spans="1:6" x14ac:dyDescent="0.2">
      <c r="A127" s="849"/>
      <c r="B127" s="849"/>
      <c r="C127" s="849"/>
      <c r="D127" s="849"/>
      <c r="E127" s="849"/>
      <c r="F127" s="849"/>
    </row>
    <row r="128" spans="1:6" x14ac:dyDescent="0.2">
      <c r="A128" s="849"/>
      <c r="B128" s="849"/>
      <c r="C128" s="849"/>
      <c r="D128" s="849"/>
      <c r="E128" s="849"/>
      <c r="F128" s="849"/>
    </row>
    <row r="129" spans="1:6" x14ac:dyDescent="0.2">
      <c r="A129" s="849"/>
      <c r="B129" s="849"/>
      <c r="C129" s="849"/>
      <c r="D129" s="849"/>
      <c r="E129" s="849"/>
      <c r="F129" s="849"/>
    </row>
    <row r="130" spans="1:6" x14ac:dyDescent="0.2">
      <c r="A130" s="849"/>
      <c r="B130" s="849"/>
      <c r="C130" s="849"/>
      <c r="D130" s="849"/>
      <c r="E130" s="849"/>
      <c r="F130" s="849"/>
    </row>
    <row r="131" spans="1:6" x14ac:dyDescent="0.2">
      <c r="A131" s="849"/>
      <c r="B131" s="849"/>
      <c r="C131" s="849"/>
      <c r="D131" s="849"/>
      <c r="E131" s="849"/>
      <c r="F131" s="849"/>
    </row>
    <row r="132" spans="1:6" x14ac:dyDescent="0.2">
      <c r="A132" s="849"/>
      <c r="B132" s="849"/>
      <c r="C132" s="849"/>
      <c r="D132" s="849"/>
      <c r="E132" s="849"/>
      <c r="F132" s="849"/>
    </row>
    <row r="133" spans="1:6" x14ac:dyDescent="0.2">
      <c r="A133" s="849"/>
      <c r="B133" s="849"/>
      <c r="C133" s="849"/>
      <c r="D133" s="849"/>
      <c r="E133" s="849"/>
      <c r="F133" s="849"/>
    </row>
    <row r="134" spans="1:6" x14ac:dyDescent="0.2">
      <c r="A134" s="849"/>
      <c r="B134" s="849"/>
      <c r="C134" s="849"/>
      <c r="D134" s="849"/>
      <c r="E134" s="849"/>
      <c r="F134" s="849"/>
    </row>
    <row r="135" spans="1:6" x14ac:dyDescent="0.2">
      <c r="A135" s="849"/>
      <c r="B135" s="849"/>
      <c r="C135" s="849"/>
      <c r="D135" s="849"/>
      <c r="E135" s="849"/>
      <c r="F135" s="849"/>
    </row>
    <row r="136" spans="1:6" x14ac:dyDescent="0.2">
      <c r="A136" s="849"/>
      <c r="B136" s="849"/>
      <c r="C136" s="849"/>
      <c r="D136" s="849"/>
      <c r="E136" s="849"/>
      <c r="F136" s="849"/>
    </row>
    <row r="137" spans="1:6" x14ac:dyDescent="0.2">
      <c r="A137" s="849"/>
      <c r="B137" s="849"/>
      <c r="C137" s="849"/>
      <c r="D137" s="849"/>
      <c r="E137" s="849"/>
      <c r="F137" s="849"/>
    </row>
    <row r="138" spans="1:6" x14ac:dyDescent="0.2">
      <c r="A138" s="849"/>
      <c r="B138" s="849"/>
      <c r="C138" s="849"/>
      <c r="D138" s="849"/>
      <c r="E138" s="849"/>
      <c r="F138" s="849"/>
    </row>
    <row r="139" spans="1:6" x14ac:dyDescent="0.2">
      <c r="A139" s="849"/>
      <c r="B139" s="849"/>
      <c r="C139" s="849"/>
      <c r="D139" s="849"/>
      <c r="E139" s="849"/>
      <c r="F139" s="849"/>
    </row>
    <row r="140" spans="1:6" x14ac:dyDescent="0.2">
      <c r="A140" s="849"/>
      <c r="B140" s="849"/>
      <c r="C140" s="849"/>
      <c r="D140" s="849"/>
      <c r="E140" s="849"/>
      <c r="F140" s="849"/>
    </row>
    <row r="141" spans="1:6" x14ac:dyDescent="0.2">
      <c r="A141" s="849"/>
      <c r="B141" s="849"/>
      <c r="C141" s="849"/>
      <c r="D141" s="849"/>
      <c r="E141" s="849"/>
      <c r="F141" s="849"/>
    </row>
    <row r="142" spans="1:6" x14ac:dyDescent="0.2">
      <c r="A142" s="849"/>
      <c r="B142" s="849"/>
      <c r="C142" s="849"/>
      <c r="D142" s="849"/>
      <c r="E142" s="849"/>
      <c r="F142" s="849"/>
    </row>
    <row r="143" spans="1:6" x14ac:dyDescent="0.2">
      <c r="A143" s="849"/>
      <c r="B143" s="849"/>
      <c r="C143" s="849"/>
      <c r="D143" s="849"/>
      <c r="E143" s="849"/>
      <c r="F143" s="849"/>
    </row>
  </sheetData>
  <mergeCells count="9">
    <mergeCell ref="C10:D10"/>
    <mergeCell ref="E56:F56"/>
    <mergeCell ref="E65:F65"/>
    <mergeCell ref="C3:D3"/>
    <mergeCell ref="C4:D4"/>
    <mergeCell ref="C5:D5"/>
    <mergeCell ref="C6:D6"/>
    <mergeCell ref="C7:D7"/>
    <mergeCell ref="C8:D8"/>
  </mergeCells>
  <printOptions horizontalCentered="1"/>
  <pageMargins left="0" right="0" top="0.39370078740157483" bottom="0.19685039370078741" header="0.11811023622047245" footer="0.11811023622047245"/>
  <pageSetup paperSize="9" scale="60" orientation="portrait" horizontalDpi="4294967295" verticalDpi="4294967295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71"/>
  <sheetViews>
    <sheetView topLeftCell="B1" workbookViewId="0">
      <selection activeCell="K56" sqref="K56"/>
    </sheetView>
  </sheetViews>
  <sheetFormatPr defaultRowHeight="12.75" x14ac:dyDescent="0.2"/>
  <cols>
    <col min="1" max="1" width="1.85546875" style="968" customWidth="1"/>
    <col min="2" max="2" width="4.28515625" style="968" customWidth="1"/>
    <col min="3" max="3" width="10.42578125" style="968" customWidth="1"/>
    <col min="4" max="4" width="21.7109375" style="968" customWidth="1"/>
    <col min="5" max="5" width="11.7109375" style="968" bestFit="1" customWidth="1"/>
    <col min="6" max="6" width="8.28515625" style="968" customWidth="1"/>
    <col min="7" max="7" width="2.7109375" style="968" hidden="1" customWidth="1"/>
    <col min="8" max="8" width="0" style="968" hidden="1" customWidth="1"/>
    <col min="9" max="9" width="21.7109375" style="968" customWidth="1"/>
    <col min="10" max="10" width="9.140625" style="968" hidden="1" customWidth="1"/>
    <col min="11" max="11" width="22.85546875" style="968" customWidth="1"/>
    <col min="12" max="12" width="0" style="968" hidden="1" customWidth="1"/>
    <col min="13" max="13" width="15.28515625" style="968" customWidth="1"/>
    <col min="14" max="14" width="9.140625" style="968"/>
    <col min="15" max="16" width="0" style="968" hidden="1" customWidth="1"/>
    <col min="17" max="17" width="11.7109375" style="969" hidden="1" customWidth="1"/>
    <col min="18" max="18" width="0" style="968" hidden="1" customWidth="1"/>
    <col min="19" max="19" width="11.7109375" style="968" hidden="1" customWidth="1"/>
    <col min="20" max="20" width="0" style="968" hidden="1" customWidth="1"/>
    <col min="21" max="256" width="9.140625" style="968"/>
    <col min="257" max="257" width="1.85546875" style="968" customWidth="1"/>
    <col min="258" max="258" width="4.28515625" style="968" customWidth="1"/>
    <col min="259" max="259" width="10.42578125" style="968" customWidth="1"/>
    <col min="260" max="260" width="21.7109375" style="968" customWidth="1"/>
    <col min="261" max="261" width="11.7109375" style="968" bestFit="1" customWidth="1"/>
    <col min="262" max="262" width="8.28515625" style="968" customWidth="1"/>
    <col min="263" max="264" width="0" style="968" hidden="1" customWidth="1"/>
    <col min="265" max="265" width="21.7109375" style="968" customWidth="1"/>
    <col min="266" max="266" width="0" style="968" hidden="1" customWidth="1"/>
    <col min="267" max="267" width="22.85546875" style="968" customWidth="1"/>
    <col min="268" max="268" width="0" style="968" hidden="1" customWidth="1"/>
    <col min="269" max="269" width="15.28515625" style="968" customWidth="1"/>
    <col min="270" max="270" width="9.140625" style="968"/>
    <col min="271" max="276" width="0" style="968" hidden="1" customWidth="1"/>
    <col min="277" max="512" width="9.140625" style="968"/>
    <col min="513" max="513" width="1.85546875" style="968" customWidth="1"/>
    <col min="514" max="514" width="4.28515625" style="968" customWidth="1"/>
    <col min="515" max="515" width="10.42578125" style="968" customWidth="1"/>
    <col min="516" max="516" width="21.7109375" style="968" customWidth="1"/>
    <col min="517" max="517" width="11.7109375" style="968" bestFit="1" customWidth="1"/>
    <col min="518" max="518" width="8.28515625" style="968" customWidth="1"/>
    <col min="519" max="520" width="0" style="968" hidden="1" customWidth="1"/>
    <col min="521" max="521" width="21.7109375" style="968" customWidth="1"/>
    <col min="522" max="522" width="0" style="968" hidden="1" customWidth="1"/>
    <col min="523" max="523" width="22.85546875" style="968" customWidth="1"/>
    <col min="524" max="524" width="0" style="968" hidden="1" customWidth="1"/>
    <col min="525" max="525" width="15.28515625" style="968" customWidth="1"/>
    <col min="526" max="526" width="9.140625" style="968"/>
    <col min="527" max="532" width="0" style="968" hidden="1" customWidth="1"/>
    <col min="533" max="768" width="9.140625" style="968"/>
    <col min="769" max="769" width="1.85546875" style="968" customWidth="1"/>
    <col min="770" max="770" width="4.28515625" style="968" customWidth="1"/>
    <col min="771" max="771" width="10.42578125" style="968" customWidth="1"/>
    <col min="772" max="772" width="21.7109375" style="968" customWidth="1"/>
    <col min="773" max="773" width="11.7109375" style="968" bestFit="1" customWidth="1"/>
    <col min="774" max="774" width="8.28515625" style="968" customWidth="1"/>
    <col min="775" max="776" width="0" style="968" hidden="1" customWidth="1"/>
    <col min="777" max="777" width="21.7109375" style="968" customWidth="1"/>
    <col min="778" max="778" width="0" style="968" hidden="1" customWidth="1"/>
    <col min="779" max="779" width="22.85546875" style="968" customWidth="1"/>
    <col min="780" max="780" width="0" style="968" hidden="1" customWidth="1"/>
    <col min="781" max="781" width="15.28515625" style="968" customWidth="1"/>
    <col min="782" max="782" width="9.140625" style="968"/>
    <col min="783" max="788" width="0" style="968" hidden="1" customWidth="1"/>
    <col min="789" max="1024" width="9.140625" style="968"/>
    <col min="1025" max="1025" width="1.85546875" style="968" customWidth="1"/>
    <col min="1026" max="1026" width="4.28515625" style="968" customWidth="1"/>
    <col min="1027" max="1027" width="10.42578125" style="968" customWidth="1"/>
    <col min="1028" max="1028" width="21.7109375" style="968" customWidth="1"/>
    <col min="1029" max="1029" width="11.7109375" style="968" bestFit="1" customWidth="1"/>
    <col min="1030" max="1030" width="8.28515625" style="968" customWidth="1"/>
    <col min="1031" max="1032" width="0" style="968" hidden="1" customWidth="1"/>
    <col min="1033" max="1033" width="21.7109375" style="968" customWidth="1"/>
    <col min="1034" max="1034" width="0" style="968" hidden="1" customWidth="1"/>
    <col min="1035" max="1035" width="22.85546875" style="968" customWidth="1"/>
    <col min="1036" max="1036" width="0" style="968" hidden="1" customWidth="1"/>
    <col min="1037" max="1037" width="15.28515625" style="968" customWidth="1"/>
    <col min="1038" max="1038" width="9.140625" style="968"/>
    <col min="1039" max="1044" width="0" style="968" hidden="1" customWidth="1"/>
    <col min="1045" max="1280" width="9.140625" style="968"/>
    <col min="1281" max="1281" width="1.85546875" style="968" customWidth="1"/>
    <col min="1282" max="1282" width="4.28515625" style="968" customWidth="1"/>
    <col min="1283" max="1283" width="10.42578125" style="968" customWidth="1"/>
    <col min="1284" max="1284" width="21.7109375" style="968" customWidth="1"/>
    <col min="1285" max="1285" width="11.7109375" style="968" bestFit="1" customWidth="1"/>
    <col min="1286" max="1286" width="8.28515625" style="968" customWidth="1"/>
    <col min="1287" max="1288" width="0" style="968" hidden="1" customWidth="1"/>
    <col min="1289" max="1289" width="21.7109375" style="968" customWidth="1"/>
    <col min="1290" max="1290" width="0" style="968" hidden="1" customWidth="1"/>
    <col min="1291" max="1291" width="22.85546875" style="968" customWidth="1"/>
    <col min="1292" max="1292" width="0" style="968" hidden="1" customWidth="1"/>
    <col min="1293" max="1293" width="15.28515625" style="968" customWidth="1"/>
    <col min="1294" max="1294" width="9.140625" style="968"/>
    <col min="1295" max="1300" width="0" style="968" hidden="1" customWidth="1"/>
    <col min="1301" max="1536" width="9.140625" style="968"/>
    <col min="1537" max="1537" width="1.85546875" style="968" customWidth="1"/>
    <col min="1538" max="1538" width="4.28515625" style="968" customWidth="1"/>
    <col min="1539" max="1539" width="10.42578125" style="968" customWidth="1"/>
    <col min="1540" max="1540" width="21.7109375" style="968" customWidth="1"/>
    <col min="1541" max="1541" width="11.7109375" style="968" bestFit="1" customWidth="1"/>
    <col min="1542" max="1542" width="8.28515625" style="968" customWidth="1"/>
    <col min="1543" max="1544" width="0" style="968" hidden="1" customWidth="1"/>
    <col min="1545" max="1545" width="21.7109375" style="968" customWidth="1"/>
    <col min="1546" max="1546" width="0" style="968" hidden="1" customWidth="1"/>
    <col min="1547" max="1547" width="22.85546875" style="968" customWidth="1"/>
    <col min="1548" max="1548" width="0" style="968" hidden="1" customWidth="1"/>
    <col min="1549" max="1549" width="15.28515625" style="968" customWidth="1"/>
    <col min="1550" max="1550" width="9.140625" style="968"/>
    <col min="1551" max="1556" width="0" style="968" hidden="1" customWidth="1"/>
    <col min="1557" max="1792" width="9.140625" style="968"/>
    <col min="1793" max="1793" width="1.85546875" style="968" customWidth="1"/>
    <col min="1794" max="1794" width="4.28515625" style="968" customWidth="1"/>
    <col min="1795" max="1795" width="10.42578125" style="968" customWidth="1"/>
    <col min="1796" max="1796" width="21.7109375" style="968" customWidth="1"/>
    <col min="1797" max="1797" width="11.7109375" style="968" bestFit="1" customWidth="1"/>
    <col min="1798" max="1798" width="8.28515625" style="968" customWidth="1"/>
    <col min="1799" max="1800" width="0" style="968" hidden="1" customWidth="1"/>
    <col min="1801" max="1801" width="21.7109375" style="968" customWidth="1"/>
    <col min="1802" max="1802" width="0" style="968" hidden="1" customWidth="1"/>
    <col min="1803" max="1803" width="22.85546875" style="968" customWidth="1"/>
    <col min="1804" max="1804" width="0" style="968" hidden="1" customWidth="1"/>
    <col min="1805" max="1805" width="15.28515625" style="968" customWidth="1"/>
    <col min="1806" max="1806" width="9.140625" style="968"/>
    <col min="1807" max="1812" width="0" style="968" hidden="1" customWidth="1"/>
    <col min="1813" max="2048" width="9.140625" style="968"/>
    <col min="2049" max="2049" width="1.85546875" style="968" customWidth="1"/>
    <col min="2050" max="2050" width="4.28515625" style="968" customWidth="1"/>
    <col min="2051" max="2051" width="10.42578125" style="968" customWidth="1"/>
    <col min="2052" max="2052" width="21.7109375" style="968" customWidth="1"/>
    <col min="2053" max="2053" width="11.7109375" style="968" bestFit="1" customWidth="1"/>
    <col min="2054" max="2054" width="8.28515625" style="968" customWidth="1"/>
    <col min="2055" max="2056" width="0" style="968" hidden="1" customWidth="1"/>
    <col min="2057" max="2057" width="21.7109375" style="968" customWidth="1"/>
    <col min="2058" max="2058" width="0" style="968" hidden="1" customWidth="1"/>
    <col min="2059" max="2059" width="22.85546875" style="968" customWidth="1"/>
    <col min="2060" max="2060" width="0" style="968" hidden="1" customWidth="1"/>
    <col min="2061" max="2061" width="15.28515625" style="968" customWidth="1"/>
    <col min="2062" max="2062" width="9.140625" style="968"/>
    <col min="2063" max="2068" width="0" style="968" hidden="1" customWidth="1"/>
    <col min="2069" max="2304" width="9.140625" style="968"/>
    <col min="2305" max="2305" width="1.85546875" style="968" customWidth="1"/>
    <col min="2306" max="2306" width="4.28515625" style="968" customWidth="1"/>
    <col min="2307" max="2307" width="10.42578125" style="968" customWidth="1"/>
    <col min="2308" max="2308" width="21.7109375" style="968" customWidth="1"/>
    <col min="2309" max="2309" width="11.7109375" style="968" bestFit="1" customWidth="1"/>
    <col min="2310" max="2310" width="8.28515625" style="968" customWidth="1"/>
    <col min="2311" max="2312" width="0" style="968" hidden="1" customWidth="1"/>
    <col min="2313" max="2313" width="21.7109375" style="968" customWidth="1"/>
    <col min="2314" max="2314" width="0" style="968" hidden="1" customWidth="1"/>
    <col min="2315" max="2315" width="22.85546875" style="968" customWidth="1"/>
    <col min="2316" max="2316" width="0" style="968" hidden="1" customWidth="1"/>
    <col min="2317" max="2317" width="15.28515625" style="968" customWidth="1"/>
    <col min="2318" max="2318" width="9.140625" style="968"/>
    <col min="2319" max="2324" width="0" style="968" hidden="1" customWidth="1"/>
    <col min="2325" max="2560" width="9.140625" style="968"/>
    <col min="2561" max="2561" width="1.85546875" style="968" customWidth="1"/>
    <col min="2562" max="2562" width="4.28515625" style="968" customWidth="1"/>
    <col min="2563" max="2563" width="10.42578125" style="968" customWidth="1"/>
    <col min="2564" max="2564" width="21.7109375" style="968" customWidth="1"/>
    <col min="2565" max="2565" width="11.7109375" style="968" bestFit="1" customWidth="1"/>
    <col min="2566" max="2566" width="8.28515625" style="968" customWidth="1"/>
    <col min="2567" max="2568" width="0" style="968" hidden="1" customWidth="1"/>
    <col min="2569" max="2569" width="21.7109375" style="968" customWidth="1"/>
    <col min="2570" max="2570" width="0" style="968" hidden="1" customWidth="1"/>
    <col min="2571" max="2571" width="22.85546875" style="968" customWidth="1"/>
    <col min="2572" max="2572" width="0" style="968" hidden="1" customWidth="1"/>
    <col min="2573" max="2573" width="15.28515625" style="968" customWidth="1"/>
    <col min="2574" max="2574" width="9.140625" style="968"/>
    <col min="2575" max="2580" width="0" style="968" hidden="1" customWidth="1"/>
    <col min="2581" max="2816" width="9.140625" style="968"/>
    <col min="2817" max="2817" width="1.85546875" style="968" customWidth="1"/>
    <col min="2818" max="2818" width="4.28515625" style="968" customWidth="1"/>
    <col min="2819" max="2819" width="10.42578125" style="968" customWidth="1"/>
    <col min="2820" max="2820" width="21.7109375" style="968" customWidth="1"/>
    <col min="2821" max="2821" width="11.7109375" style="968" bestFit="1" customWidth="1"/>
    <col min="2822" max="2822" width="8.28515625" style="968" customWidth="1"/>
    <col min="2823" max="2824" width="0" style="968" hidden="1" customWidth="1"/>
    <col min="2825" max="2825" width="21.7109375" style="968" customWidth="1"/>
    <col min="2826" max="2826" width="0" style="968" hidden="1" customWidth="1"/>
    <col min="2827" max="2827" width="22.85546875" style="968" customWidth="1"/>
    <col min="2828" max="2828" width="0" style="968" hidden="1" customWidth="1"/>
    <col min="2829" max="2829" width="15.28515625" style="968" customWidth="1"/>
    <col min="2830" max="2830" width="9.140625" style="968"/>
    <col min="2831" max="2836" width="0" style="968" hidden="1" customWidth="1"/>
    <col min="2837" max="3072" width="9.140625" style="968"/>
    <col min="3073" max="3073" width="1.85546875" style="968" customWidth="1"/>
    <col min="3074" max="3074" width="4.28515625" style="968" customWidth="1"/>
    <col min="3075" max="3075" width="10.42578125" style="968" customWidth="1"/>
    <col min="3076" max="3076" width="21.7109375" style="968" customWidth="1"/>
    <col min="3077" max="3077" width="11.7109375" style="968" bestFit="1" customWidth="1"/>
    <col min="3078" max="3078" width="8.28515625" style="968" customWidth="1"/>
    <col min="3079" max="3080" width="0" style="968" hidden="1" customWidth="1"/>
    <col min="3081" max="3081" width="21.7109375" style="968" customWidth="1"/>
    <col min="3082" max="3082" width="0" style="968" hidden="1" customWidth="1"/>
    <col min="3083" max="3083" width="22.85546875" style="968" customWidth="1"/>
    <col min="3084" max="3084" width="0" style="968" hidden="1" customWidth="1"/>
    <col min="3085" max="3085" width="15.28515625" style="968" customWidth="1"/>
    <col min="3086" max="3086" width="9.140625" style="968"/>
    <col min="3087" max="3092" width="0" style="968" hidden="1" customWidth="1"/>
    <col min="3093" max="3328" width="9.140625" style="968"/>
    <col min="3329" max="3329" width="1.85546875" style="968" customWidth="1"/>
    <col min="3330" max="3330" width="4.28515625" style="968" customWidth="1"/>
    <col min="3331" max="3331" width="10.42578125" style="968" customWidth="1"/>
    <col min="3332" max="3332" width="21.7109375" style="968" customWidth="1"/>
    <col min="3333" max="3333" width="11.7109375" style="968" bestFit="1" customWidth="1"/>
    <col min="3334" max="3334" width="8.28515625" style="968" customWidth="1"/>
    <col min="3335" max="3336" width="0" style="968" hidden="1" customWidth="1"/>
    <col min="3337" max="3337" width="21.7109375" style="968" customWidth="1"/>
    <col min="3338" max="3338" width="0" style="968" hidden="1" customWidth="1"/>
    <col min="3339" max="3339" width="22.85546875" style="968" customWidth="1"/>
    <col min="3340" max="3340" width="0" style="968" hidden="1" customWidth="1"/>
    <col min="3341" max="3341" width="15.28515625" style="968" customWidth="1"/>
    <col min="3342" max="3342" width="9.140625" style="968"/>
    <col min="3343" max="3348" width="0" style="968" hidden="1" customWidth="1"/>
    <col min="3349" max="3584" width="9.140625" style="968"/>
    <col min="3585" max="3585" width="1.85546875" style="968" customWidth="1"/>
    <col min="3586" max="3586" width="4.28515625" style="968" customWidth="1"/>
    <col min="3587" max="3587" width="10.42578125" style="968" customWidth="1"/>
    <col min="3588" max="3588" width="21.7109375" style="968" customWidth="1"/>
    <col min="3589" max="3589" width="11.7109375" style="968" bestFit="1" customWidth="1"/>
    <col min="3590" max="3590" width="8.28515625" style="968" customWidth="1"/>
    <col min="3591" max="3592" width="0" style="968" hidden="1" customWidth="1"/>
    <col min="3593" max="3593" width="21.7109375" style="968" customWidth="1"/>
    <col min="3594" max="3594" width="0" style="968" hidden="1" customWidth="1"/>
    <col min="3595" max="3595" width="22.85546875" style="968" customWidth="1"/>
    <col min="3596" max="3596" width="0" style="968" hidden="1" customWidth="1"/>
    <col min="3597" max="3597" width="15.28515625" style="968" customWidth="1"/>
    <col min="3598" max="3598" width="9.140625" style="968"/>
    <col min="3599" max="3604" width="0" style="968" hidden="1" customWidth="1"/>
    <col min="3605" max="3840" width="9.140625" style="968"/>
    <col min="3841" max="3841" width="1.85546875" style="968" customWidth="1"/>
    <col min="3842" max="3842" width="4.28515625" style="968" customWidth="1"/>
    <col min="3843" max="3843" width="10.42578125" style="968" customWidth="1"/>
    <col min="3844" max="3844" width="21.7109375" style="968" customWidth="1"/>
    <col min="3845" max="3845" width="11.7109375" style="968" bestFit="1" customWidth="1"/>
    <col min="3846" max="3846" width="8.28515625" style="968" customWidth="1"/>
    <col min="3847" max="3848" width="0" style="968" hidden="1" customWidth="1"/>
    <col min="3849" max="3849" width="21.7109375" style="968" customWidth="1"/>
    <col min="3850" max="3850" width="0" style="968" hidden="1" customWidth="1"/>
    <col min="3851" max="3851" width="22.85546875" style="968" customWidth="1"/>
    <col min="3852" max="3852" width="0" style="968" hidden="1" customWidth="1"/>
    <col min="3853" max="3853" width="15.28515625" style="968" customWidth="1"/>
    <col min="3854" max="3854" width="9.140625" style="968"/>
    <col min="3855" max="3860" width="0" style="968" hidden="1" customWidth="1"/>
    <col min="3861" max="4096" width="9.140625" style="968"/>
    <col min="4097" max="4097" width="1.85546875" style="968" customWidth="1"/>
    <col min="4098" max="4098" width="4.28515625" style="968" customWidth="1"/>
    <col min="4099" max="4099" width="10.42578125" style="968" customWidth="1"/>
    <col min="4100" max="4100" width="21.7109375" style="968" customWidth="1"/>
    <col min="4101" max="4101" width="11.7109375" style="968" bestFit="1" customWidth="1"/>
    <col min="4102" max="4102" width="8.28515625" style="968" customWidth="1"/>
    <col min="4103" max="4104" width="0" style="968" hidden="1" customWidth="1"/>
    <col min="4105" max="4105" width="21.7109375" style="968" customWidth="1"/>
    <col min="4106" max="4106" width="0" style="968" hidden="1" customWidth="1"/>
    <col min="4107" max="4107" width="22.85546875" style="968" customWidth="1"/>
    <col min="4108" max="4108" width="0" style="968" hidden="1" customWidth="1"/>
    <col min="4109" max="4109" width="15.28515625" style="968" customWidth="1"/>
    <col min="4110" max="4110" width="9.140625" style="968"/>
    <col min="4111" max="4116" width="0" style="968" hidden="1" customWidth="1"/>
    <col min="4117" max="4352" width="9.140625" style="968"/>
    <col min="4353" max="4353" width="1.85546875" style="968" customWidth="1"/>
    <col min="4354" max="4354" width="4.28515625" style="968" customWidth="1"/>
    <col min="4355" max="4355" width="10.42578125" style="968" customWidth="1"/>
    <col min="4356" max="4356" width="21.7109375" style="968" customWidth="1"/>
    <col min="4357" max="4357" width="11.7109375" style="968" bestFit="1" customWidth="1"/>
    <col min="4358" max="4358" width="8.28515625" style="968" customWidth="1"/>
    <col min="4359" max="4360" width="0" style="968" hidden="1" customWidth="1"/>
    <col min="4361" max="4361" width="21.7109375" style="968" customWidth="1"/>
    <col min="4362" max="4362" width="0" style="968" hidden="1" customWidth="1"/>
    <col min="4363" max="4363" width="22.85546875" style="968" customWidth="1"/>
    <col min="4364" max="4364" width="0" style="968" hidden="1" customWidth="1"/>
    <col min="4365" max="4365" width="15.28515625" style="968" customWidth="1"/>
    <col min="4366" max="4366" width="9.140625" style="968"/>
    <col min="4367" max="4372" width="0" style="968" hidden="1" customWidth="1"/>
    <col min="4373" max="4608" width="9.140625" style="968"/>
    <col min="4609" max="4609" width="1.85546875" style="968" customWidth="1"/>
    <col min="4610" max="4610" width="4.28515625" style="968" customWidth="1"/>
    <col min="4611" max="4611" width="10.42578125" style="968" customWidth="1"/>
    <col min="4612" max="4612" width="21.7109375" style="968" customWidth="1"/>
    <col min="4613" max="4613" width="11.7109375" style="968" bestFit="1" customWidth="1"/>
    <col min="4614" max="4614" width="8.28515625" style="968" customWidth="1"/>
    <col min="4615" max="4616" width="0" style="968" hidden="1" customWidth="1"/>
    <col min="4617" max="4617" width="21.7109375" style="968" customWidth="1"/>
    <col min="4618" max="4618" width="0" style="968" hidden="1" customWidth="1"/>
    <col min="4619" max="4619" width="22.85546875" style="968" customWidth="1"/>
    <col min="4620" max="4620" width="0" style="968" hidden="1" customWidth="1"/>
    <col min="4621" max="4621" width="15.28515625" style="968" customWidth="1"/>
    <col min="4622" max="4622" width="9.140625" style="968"/>
    <col min="4623" max="4628" width="0" style="968" hidden="1" customWidth="1"/>
    <col min="4629" max="4864" width="9.140625" style="968"/>
    <col min="4865" max="4865" width="1.85546875" style="968" customWidth="1"/>
    <col min="4866" max="4866" width="4.28515625" style="968" customWidth="1"/>
    <col min="4867" max="4867" width="10.42578125" style="968" customWidth="1"/>
    <col min="4868" max="4868" width="21.7109375" style="968" customWidth="1"/>
    <col min="4869" max="4869" width="11.7109375" style="968" bestFit="1" customWidth="1"/>
    <col min="4870" max="4870" width="8.28515625" style="968" customWidth="1"/>
    <col min="4871" max="4872" width="0" style="968" hidden="1" customWidth="1"/>
    <col min="4873" max="4873" width="21.7109375" style="968" customWidth="1"/>
    <col min="4874" max="4874" width="0" style="968" hidden="1" customWidth="1"/>
    <col min="4875" max="4875" width="22.85546875" style="968" customWidth="1"/>
    <col min="4876" max="4876" width="0" style="968" hidden="1" customWidth="1"/>
    <col min="4877" max="4877" width="15.28515625" style="968" customWidth="1"/>
    <col min="4878" max="4878" width="9.140625" style="968"/>
    <col min="4879" max="4884" width="0" style="968" hidden="1" customWidth="1"/>
    <col min="4885" max="5120" width="9.140625" style="968"/>
    <col min="5121" max="5121" width="1.85546875" style="968" customWidth="1"/>
    <col min="5122" max="5122" width="4.28515625" style="968" customWidth="1"/>
    <col min="5123" max="5123" width="10.42578125" style="968" customWidth="1"/>
    <col min="5124" max="5124" width="21.7109375" style="968" customWidth="1"/>
    <col min="5125" max="5125" width="11.7109375" style="968" bestFit="1" customWidth="1"/>
    <col min="5126" max="5126" width="8.28515625" style="968" customWidth="1"/>
    <col min="5127" max="5128" width="0" style="968" hidden="1" customWidth="1"/>
    <col min="5129" max="5129" width="21.7109375" style="968" customWidth="1"/>
    <col min="5130" max="5130" width="0" style="968" hidden="1" customWidth="1"/>
    <col min="5131" max="5131" width="22.85546875" style="968" customWidth="1"/>
    <col min="5132" max="5132" width="0" style="968" hidden="1" customWidth="1"/>
    <col min="5133" max="5133" width="15.28515625" style="968" customWidth="1"/>
    <col min="5134" max="5134" width="9.140625" style="968"/>
    <col min="5135" max="5140" width="0" style="968" hidden="1" customWidth="1"/>
    <col min="5141" max="5376" width="9.140625" style="968"/>
    <col min="5377" max="5377" width="1.85546875" style="968" customWidth="1"/>
    <col min="5378" max="5378" width="4.28515625" style="968" customWidth="1"/>
    <col min="5379" max="5379" width="10.42578125" style="968" customWidth="1"/>
    <col min="5380" max="5380" width="21.7109375" style="968" customWidth="1"/>
    <col min="5381" max="5381" width="11.7109375" style="968" bestFit="1" customWidth="1"/>
    <col min="5382" max="5382" width="8.28515625" style="968" customWidth="1"/>
    <col min="5383" max="5384" width="0" style="968" hidden="1" customWidth="1"/>
    <col min="5385" max="5385" width="21.7109375" style="968" customWidth="1"/>
    <col min="5386" max="5386" width="0" style="968" hidden="1" customWidth="1"/>
    <col min="5387" max="5387" width="22.85546875" style="968" customWidth="1"/>
    <col min="5388" max="5388" width="0" style="968" hidden="1" customWidth="1"/>
    <col min="5389" max="5389" width="15.28515625" style="968" customWidth="1"/>
    <col min="5390" max="5390" width="9.140625" style="968"/>
    <col min="5391" max="5396" width="0" style="968" hidden="1" customWidth="1"/>
    <col min="5397" max="5632" width="9.140625" style="968"/>
    <col min="5633" max="5633" width="1.85546875" style="968" customWidth="1"/>
    <col min="5634" max="5634" width="4.28515625" style="968" customWidth="1"/>
    <col min="5635" max="5635" width="10.42578125" style="968" customWidth="1"/>
    <col min="5636" max="5636" width="21.7109375" style="968" customWidth="1"/>
    <col min="5637" max="5637" width="11.7109375" style="968" bestFit="1" customWidth="1"/>
    <col min="5638" max="5638" width="8.28515625" style="968" customWidth="1"/>
    <col min="5639" max="5640" width="0" style="968" hidden="1" customWidth="1"/>
    <col min="5641" max="5641" width="21.7109375" style="968" customWidth="1"/>
    <col min="5642" max="5642" width="0" style="968" hidden="1" customWidth="1"/>
    <col min="5643" max="5643" width="22.85546875" style="968" customWidth="1"/>
    <col min="5644" max="5644" width="0" style="968" hidden="1" customWidth="1"/>
    <col min="5645" max="5645" width="15.28515625" style="968" customWidth="1"/>
    <col min="5646" max="5646" width="9.140625" style="968"/>
    <col min="5647" max="5652" width="0" style="968" hidden="1" customWidth="1"/>
    <col min="5653" max="5888" width="9.140625" style="968"/>
    <col min="5889" max="5889" width="1.85546875" style="968" customWidth="1"/>
    <col min="5890" max="5890" width="4.28515625" style="968" customWidth="1"/>
    <col min="5891" max="5891" width="10.42578125" style="968" customWidth="1"/>
    <col min="5892" max="5892" width="21.7109375" style="968" customWidth="1"/>
    <col min="5893" max="5893" width="11.7109375" style="968" bestFit="1" customWidth="1"/>
    <col min="5894" max="5894" width="8.28515625" style="968" customWidth="1"/>
    <col min="5895" max="5896" width="0" style="968" hidden="1" customWidth="1"/>
    <col min="5897" max="5897" width="21.7109375" style="968" customWidth="1"/>
    <col min="5898" max="5898" width="0" style="968" hidden="1" customWidth="1"/>
    <col min="5899" max="5899" width="22.85546875" style="968" customWidth="1"/>
    <col min="5900" max="5900" width="0" style="968" hidden="1" customWidth="1"/>
    <col min="5901" max="5901" width="15.28515625" style="968" customWidth="1"/>
    <col min="5902" max="5902" width="9.140625" style="968"/>
    <col min="5903" max="5908" width="0" style="968" hidden="1" customWidth="1"/>
    <col min="5909" max="6144" width="9.140625" style="968"/>
    <col min="6145" max="6145" width="1.85546875" style="968" customWidth="1"/>
    <col min="6146" max="6146" width="4.28515625" style="968" customWidth="1"/>
    <col min="6147" max="6147" width="10.42578125" style="968" customWidth="1"/>
    <col min="6148" max="6148" width="21.7109375" style="968" customWidth="1"/>
    <col min="6149" max="6149" width="11.7109375" style="968" bestFit="1" customWidth="1"/>
    <col min="6150" max="6150" width="8.28515625" style="968" customWidth="1"/>
    <col min="6151" max="6152" width="0" style="968" hidden="1" customWidth="1"/>
    <col min="6153" max="6153" width="21.7109375" style="968" customWidth="1"/>
    <col min="6154" max="6154" width="0" style="968" hidden="1" customWidth="1"/>
    <col min="6155" max="6155" width="22.85546875" style="968" customWidth="1"/>
    <col min="6156" max="6156" width="0" style="968" hidden="1" customWidth="1"/>
    <col min="6157" max="6157" width="15.28515625" style="968" customWidth="1"/>
    <col min="6158" max="6158" width="9.140625" style="968"/>
    <col min="6159" max="6164" width="0" style="968" hidden="1" customWidth="1"/>
    <col min="6165" max="6400" width="9.140625" style="968"/>
    <col min="6401" max="6401" width="1.85546875" style="968" customWidth="1"/>
    <col min="6402" max="6402" width="4.28515625" style="968" customWidth="1"/>
    <col min="6403" max="6403" width="10.42578125" style="968" customWidth="1"/>
    <col min="6404" max="6404" width="21.7109375" style="968" customWidth="1"/>
    <col min="6405" max="6405" width="11.7109375" style="968" bestFit="1" customWidth="1"/>
    <col min="6406" max="6406" width="8.28515625" style="968" customWidth="1"/>
    <col min="6407" max="6408" width="0" style="968" hidden="1" customWidth="1"/>
    <col min="6409" max="6409" width="21.7109375" style="968" customWidth="1"/>
    <col min="6410" max="6410" width="0" style="968" hidden="1" customWidth="1"/>
    <col min="6411" max="6411" width="22.85546875" style="968" customWidth="1"/>
    <col min="6412" max="6412" width="0" style="968" hidden="1" customWidth="1"/>
    <col min="6413" max="6413" width="15.28515625" style="968" customWidth="1"/>
    <col min="6414" max="6414" width="9.140625" style="968"/>
    <col min="6415" max="6420" width="0" style="968" hidden="1" customWidth="1"/>
    <col min="6421" max="6656" width="9.140625" style="968"/>
    <col min="6657" max="6657" width="1.85546875" style="968" customWidth="1"/>
    <col min="6658" max="6658" width="4.28515625" style="968" customWidth="1"/>
    <col min="6659" max="6659" width="10.42578125" style="968" customWidth="1"/>
    <col min="6660" max="6660" width="21.7109375" style="968" customWidth="1"/>
    <col min="6661" max="6661" width="11.7109375" style="968" bestFit="1" customWidth="1"/>
    <col min="6662" max="6662" width="8.28515625" style="968" customWidth="1"/>
    <col min="6663" max="6664" width="0" style="968" hidden="1" customWidth="1"/>
    <col min="6665" max="6665" width="21.7109375" style="968" customWidth="1"/>
    <col min="6666" max="6666" width="0" style="968" hidden="1" customWidth="1"/>
    <col min="6667" max="6667" width="22.85546875" style="968" customWidth="1"/>
    <col min="6668" max="6668" width="0" style="968" hidden="1" customWidth="1"/>
    <col min="6669" max="6669" width="15.28515625" style="968" customWidth="1"/>
    <col min="6670" max="6670" width="9.140625" style="968"/>
    <col min="6671" max="6676" width="0" style="968" hidden="1" customWidth="1"/>
    <col min="6677" max="6912" width="9.140625" style="968"/>
    <col min="6913" max="6913" width="1.85546875" style="968" customWidth="1"/>
    <col min="6914" max="6914" width="4.28515625" style="968" customWidth="1"/>
    <col min="6915" max="6915" width="10.42578125" style="968" customWidth="1"/>
    <col min="6916" max="6916" width="21.7109375" style="968" customWidth="1"/>
    <col min="6917" max="6917" width="11.7109375" style="968" bestFit="1" customWidth="1"/>
    <col min="6918" max="6918" width="8.28515625" style="968" customWidth="1"/>
    <col min="6919" max="6920" width="0" style="968" hidden="1" customWidth="1"/>
    <col min="6921" max="6921" width="21.7109375" style="968" customWidth="1"/>
    <col min="6922" max="6922" width="0" style="968" hidden="1" customWidth="1"/>
    <col min="6923" max="6923" width="22.85546875" style="968" customWidth="1"/>
    <col min="6924" max="6924" width="0" style="968" hidden="1" customWidth="1"/>
    <col min="6925" max="6925" width="15.28515625" style="968" customWidth="1"/>
    <col min="6926" max="6926" width="9.140625" style="968"/>
    <col min="6927" max="6932" width="0" style="968" hidden="1" customWidth="1"/>
    <col min="6933" max="7168" width="9.140625" style="968"/>
    <col min="7169" max="7169" width="1.85546875" style="968" customWidth="1"/>
    <col min="7170" max="7170" width="4.28515625" style="968" customWidth="1"/>
    <col min="7171" max="7171" width="10.42578125" style="968" customWidth="1"/>
    <col min="7172" max="7172" width="21.7109375" style="968" customWidth="1"/>
    <col min="7173" max="7173" width="11.7109375" style="968" bestFit="1" customWidth="1"/>
    <col min="7174" max="7174" width="8.28515625" style="968" customWidth="1"/>
    <col min="7175" max="7176" width="0" style="968" hidden="1" customWidth="1"/>
    <col min="7177" max="7177" width="21.7109375" style="968" customWidth="1"/>
    <col min="7178" max="7178" width="0" style="968" hidden="1" customWidth="1"/>
    <col min="7179" max="7179" width="22.85546875" style="968" customWidth="1"/>
    <col min="7180" max="7180" width="0" style="968" hidden="1" customWidth="1"/>
    <col min="7181" max="7181" width="15.28515625" style="968" customWidth="1"/>
    <col min="7182" max="7182" width="9.140625" style="968"/>
    <col min="7183" max="7188" width="0" style="968" hidden="1" customWidth="1"/>
    <col min="7189" max="7424" width="9.140625" style="968"/>
    <col min="7425" max="7425" width="1.85546875" style="968" customWidth="1"/>
    <col min="7426" max="7426" width="4.28515625" style="968" customWidth="1"/>
    <col min="7427" max="7427" width="10.42578125" style="968" customWidth="1"/>
    <col min="7428" max="7428" width="21.7109375" style="968" customWidth="1"/>
    <col min="7429" max="7429" width="11.7109375" style="968" bestFit="1" customWidth="1"/>
    <col min="7430" max="7430" width="8.28515625" style="968" customWidth="1"/>
    <col min="7431" max="7432" width="0" style="968" hidden="1" customWidth="1"/>
    <col min="7433" max="7433" width="21.7109375" style="968" customWidth="1"/>
    <col min="7434" max="7434" width="0" style="968" hidden="1" customWidth="1"/>
    <col min="7435" max="7435" width="22.85546875" style="968" customWidth="1"/>
    <col min="7436" max="7436" width="0" style="968" hidden="1" customWidth="1"/>
    <col min="7437" max="7437" width="15.28515625" style="968" customWidth="1"/>
    <col min="7438" max="7438" width="9.140625" style="968"/>
    <col min="7439" max="7444" width="0" style="968" hidden="1" customWidth="1"/>
    <col min="7445" max="7680" width="9.140625" style="968"/>
    <col min="7681" max="7681" width="1.85546875" style="968" customWidth="1"/>
    <col min="7682" max="7682" width="4.28515625" style="968" customWidth="1"/>
    <col min="7683" max="7683" width="10.42578125" style="968" customWidth="1"/>
    <col min="7684" max="7684" width="21.7109375" style="968" customWidth="1"/>
    <col min="7685" max="7685" width="11.7109375" style="968" bestFit="1" customWidth="1"/>
    <col min="7686" max="7686" width="8.28515625" style="968" customWidth="1"/>
    <col min="7687" max="7688" width="0" style="968" hidden="1" customWidth="1"/>
    <col min="7689" max="7689" width="21.7109375" style="968" customWidth="1"/>
    <col min="7690" max="7690" width="0" style="968" hidden="1" customWidth="1"/>
    <col min="7691" max="7691" width="22.85546875" style="968" customWidth="1"/>
    <col min="7692" max="7692" width="0" style="968" hidden="1" customWidth="1"/>
    <col min="7693" max="7693" width="15.28515625" style="968" customWidth="1"/>
    <col min="7694" max="7694" width="9.140625" style="968"/>
    <col min="7695" max="7700" width="0" style="968" hidden="1" customWidth="1"/>
    <col min="7701" max="7936" width="9.140625" style="968"/>
    <col min="7937" max="7937" width="1.85546875" style="968" customWidth="1"/>
    <col min="7938" max="7938" width="4.28515625" style="968" customWidth="1"/>
    <col min="7939" max="7939" width="10.42578125" style="968" customWidth="1"/>
    <col min="7940" max="7940" width="21.7109375" style="968" customWidth="1"/>
    <col min="7941" max="7941" width="11.7109375" style="968" bestFit="1" customWidth="1"/>
    <col min="7942" max="7942" width="8.28515625" style="968" customWidth="1"/>
    <col min="7943" max="7944" width="0" style="968" hidden="1" customWidth="1"/>
    <col min="7945" max="7945" width="21.7109375" style="968" customWidth="1"/>
    <col min="7946" max="7946" width="0" style="968" hidden="1" customWidth="1"/>
    <col min="7947" max="7947" width="22.85546875" style="968" customWidth="1"/>
    <col min="7948" max="7948" width="0" style="968" hidden="1" customWidth="1"/>
    <col min="7949" max="7949" width="15.28515625" style="968" customWidth="1"/>
    <col min="7950" max="7950" width="9.140625" style="968"/>
    <col min="7951" max="7956" width="0" style="968" hidden="1" customWidth="1"/>
    <col min="7957" max="8192" width="9.140625" style="968"/>
    <col min="8193" max="8193" width="1.85546875" style="968" customWidth="1"/>
    <col min="8194" max="8194" width="4.28515625" style="968" customWidth="1"/>
    <col min="8195" max="8195" width="10.42578125" style="968" customWidth="1"/>
    <col min="8196" max="8196" width="21.7109375" style="968" customWidth="1"/>
    <col min="8197" max="8197" width="11.7109375" style="968" bestFit="1" customWidth="1"/>
    <col min="8198" max="8198" width="8.28515625" style="968" customWidth="1"/>
    <col min="8199" max="8200" width="0" style="968" hidden="1" customWidth="1"/>
    <col min="8201" max="8201" width="21.7109375" style="968" customWidth="1"/>
    <col min="8202" max="8202" width="0" style="968" hidden="1" customWidth="1"/>
    <col min="8203" max="8203" width="22.85546875" style="968" customWidth="1"/>
    <col min="8204" max="8204" width="0" style="968" hidden="1" customWidth="1"/>
    <col min="8205" max="8205" width="15.28515625" style="968" customWidth="1"/>
    <col min="8206" max="8206" width="9.140625" style="968"/>
    <col min="8207" max="8212" width="0" style="968" hidden="1" customWidth="1"/>
    <col min="8213" max="8448" width="9.140625" style="968"/>
    <col min="8449" max="8449" width="1.85546875" style="968" customWidth="1"/>
    <col min="8450" max="8450" width="4.28515625" style="968" customWidth="1"/>
    <col min="8451" max="8451" width="10.42578125" style="968" customWidth="1"/>
    <col min="8452" max="8452" width="21.7109375" style="968" customWidth="1"/>
    <col min="8453" max="8453" width="11.7109375" style="968" bestFit="1" customWidth="1"/>
    <col min="8454" max="8454" width="8.28515625" style="968" customWidth="1"/>
    <col min="8455" max="8456" width="0" style="968" hidden="1" customWidth="1"/>
    <col min="8457" max="8457" width="21.7109375" style="968" customWidth="1"/>
    <col min="8458" max="8458" width="0" style="968" hidden="1" customWidth="1"/>
    <col min="8459" max="8459" width="22.85546875" style="968" customWidth="1"/>
    <col min="8460" max="8460" width="0" style="968" hidden="1" customWidth="1"/>
    <col min="8461" max="8461" width="15.28515625" style="968" customWidth="1"/>
    <col min="8462" max="8462" width="9.140625" style="968"/>
    <col min="8463" max="8468" width="0" style="968" hidden="1" customWidth="1"/>
    <col min="8469" max="8704" width="9.140625" style="968"/>
    <col min="8705" max="8705" width="1.85546875" style="968" customWidth="1"/>
    <col min="8706" max="8706" width="4.28515625" style="968" customWidth="1"/>
    <col min="8707" max="8707" width="10.42578125" style="968" customWidth="1"/>
    <col min="8708" max="8708" width="21.7109375" style="968" customWidth="1"/>
    <col min="8709" max="8709" width="11.7109375" style="968" bestFit="1" customWidth="1"/>
    <col min="8710" max="8710" width="8.28515625" style="968" customWidth="1"/>
    <col min="8711" max="8712" width="0" style="968" hidden="1" customWidth="1"/>
    <col min="8713" max="8713" width="21.7109375" style="968" customWidth="1"/>
    <col min="8714" max="8714" width="0" style="968" hidden="1" customWidth="1"/>
    <col min="8715" max="8715" width="22.85546875" style="968" customWidth="1"/>
    <col min="8716" max="8716" width="0" style="968" hidden="1" customWidth="1"/>
    <col min="8717" max="8717" width="15.28515625" style="968" customWidth="1"/>
    <col min="8718" max="8718" width="9.140625" style="968"/>
    <col min="8719" max="8724" width="0" style="968" hidden="1" customWidth="1"/>
    <col min="8725" max="8960" width="9.140625" style="968"/>
    <col min="8961" max="8961" width="1.85546875" style="968" customWidth="1"/>
    <col min="8962" max="8962" width="4.28515625" style="968" customWidth="1"/>
    <col min="8963" max="8963" width="10.42578125" style="968" customWidth="1"/>
    <col min="8964" max="8964" width="21.7109375" style="968" customWidth="1"/>
    <col min="8965" max="8965" width="11.7109375" style="968" bestFit="1" customWidth="1"/>
    <col min="8966" max="8966" width="8.28515625" style="968" customWidth="1"/>
    <col min="8967" max="8968" width="0" style="968" hidden="1" customWidth="1"/>
    <col min="8969" max="8969" width="21.7109375" style="968" customWidth="1"/>
    <col min="8970" max="8970" width="0" style="968" hidden="1" customWidth="1"/>
    <col min="8971" max="8971" width="22.85546875" style="968" customWidth="1"/>
    <col min="8972" max="8972" width="0" style="968" hidden="1" customWidth="1"/>
    <col min="8973" max="8973" width="15.28515625" style="968" customWidth="1"/>
    <col min="8974" max="8974" width="9.140625" style="968"/>
    <col min="8975" max="8980" width="0" style="968" hidden="1" customWidth="1"/>
    <col min="8981" max="9216" width="9.140625" style="968"/>
    <col min="9217" max="9217" width="1.85546875" style="968" customWidth="1"/>
    <col min="9218" max="9218" width="4.28515625" style="968" customWidth="1"/>
    <col min="9219" max="9219" width="10.42578125" style="968" customWidth="1"/>
    <col min="9220" max="9220" width="21.7109375" style="968" customWidth="1"/>
    <col min="9221" max="9221" width="11.7109375" style="968" bestFit="1" customWidth="1"/>
    <col min="9222" max="9222" width="8.28515625" style="968" customWidth="1"/>
    <col min="9223" max="9224" width="0" style="968" hidden="1" customWidth="1"/>
    <col min="9225" max="9225" width="21.7109375" style="968" customWidth="1"/>
    <col min="9226" max="9226" width="0" style="968" hidden="1" customWidth="1"/>
    <col min="9227" max="9227" width="22.85546875" style="968" customWidth="1"/>
    <col min="9228" max="9228" width="0" style="968" hidden="1" customWidth="1"/>
    <col min="9229" max="9229" width="15.28515625" style="968" customWidth="1"/>
    <col min="9230" max="9230" width="9.140625" style="968"/>
    <col min="9231" max="9236" width="0" style="968" hidden="1" customWidth="1"/>
    <col min="9237" max="9472" width="9.140625" style="968"/>
    <col min="9473" max="9473" width="1.85546875" style="968" customWidth="1"/>
    <col min="9474" max="9474" width="4.28515625" style="968" customWidth="1"/>
    <col min="9475" max="9475" width="10.42578125" style="968" customWidth="1"/>
    <col min="9476" max="9476" width="21.7109375" style="968" customWidth="1"/>
    <col min="9477" max="9477" width="11.7109375" style="968" bestFit="1" customWidth="1"/>
    <col min="9478" max="9478" width="8.28515625" style="968" customWidth="1"/>
    <col min="9479" max="9480" width="0" style="968" hidden="1" customWidth="1"/>
    <col min="9481" max="9481" width="21.7109375" style="968" customWidth="1"/>
    <col min="9482" max="9482" width="0" style="968" hidden="1" customWidth="1"/>
    <col min="9483" max="9483" width="22.85546875" style="968" customWidth="1"/>
    <col min="9484" max="9484" width="0" style="968" hidden="1" customWidth="1"/>
    <col min="9485" max="9485" width="15.28515625" style="968" customWidth="1"/>
    <col min="9486" max="9486" width="9.140625" style="968"/>
    <col min="9487" max="9492" width="0" style="968" hidden="1" customWidth="1"/>
    <col min="9493" max="9728" width="9.140625" style="968"/>
    <col min="9729" max="9729" width="1.85546875" style="968" customWidth="1"/>
    <col min="9730" max="9730" width="4.28515625" style="968" customWidth="1"/>
    <col min="9731" max="9731" width="10.42578125" style="968" customWidth="1"/>
    <col min="9732" max="9732" width="21.7109375" style="968" customWidth="1"/>
    <col min="9733" max="9733" width="11.7109375" style="968" bestFit="1" customWidth="1"/>
    <col min="9734" max="9734" width="8.28515625" style="968" customWidth="1"/>
    <col min="9735" max="9736" width="0" style="968" hidden="1" customWidth="1"/>
    <col min="9737" max="9737" width="21.7109375" style="968" customWidth="1"/>
    <col min="9738" max="9738" width="0" style="968" hidden="1" customWidth="1"/>
    <col min="9739" max="9739" width="22.85546875" style="968" customWidth="1"/>
    <col min="9740" max="9740" width="0" style="968" hidden="1" customWidth="1"/>
    <col min="9741" max="9741" width="15.28515625" style="968" customWidth="1"/>
    <col min="9742" max="9742" width="9.140625" style="968"/>
    <col min="9743" max="9748" width="0" style="968" hidden="1" customWidth="1"/>
    <col min="9749" max="9984" width="9.140625" style="968"/>
    <col min="9985" max="9985" width="1.85546875" style="968" customWidth="1"/>
    <col min="9986" max="9986" width="4.28515625" style="968" customWidth="1"/>
    <col min="9987" max="9987" width="10.42578125" style="968" customWidth="1"/>
    <col min="9988" max="9988" width="21.7109375" style="968" customWidth="1"/>
    <col min="9989" max="9989" width="11.7109375" style="968" bestFit="1" customWidth="1"/>
    <col min="9990" max="9990" width="8.28515625" style="968" customWidth="1"/>
    <col min="9991" max="9992" width="0" style="968" hidden="1" customWidth="1"/>
    <col min="9993" max="9993" width="21.7109375" style="968" customWidth="1"/>
    <col min="9994" max="9994" width="0" style="968" hidden="1" customWidth="1"/>
    <col min="9995" max="9995" width="22.85546875" style="968" customWidth="1"/>
    <col min="9996" max="9996" width="0" style="968" hidden="1" customWidth="1"/>
    <col min="9997" max="9997" width="15.28515625" style="968" customWidth="1"/>
    <col min="9998" max="9998" width="9.140625" style="968"/>
    <col min="9999" max="10004" width="0" style="968" hidden="1" customWidth="1"/>
    <col min="10005" max="10240" width="9.140625" style="968"/>
    <col min="10241" max="10241" width="1.85546875" style="968" customWidth="1"/>
    <col min="10242" max="10242" width="4.28515625" style="968" customWidth="1"/>
    <col min="10243" max="10243" width="10.42578125" style="968" customWidth="1"/>
    <col min="10244" max="10244" width="21.7109375" style="968" customWidth="1"/>
    <col min="10245" max="10245" width="11.7109375" style="968" bestFit="1" customWidth="1"/>
    <col min="10246" max="10246" width="8.28515625" style="968" customWidth="1"/>
    <col min="10247" max="10248" width="0" style="968" hidden="1" customWidth="1"/>
    <col min="10249" max="10249" width="21.7109375" style="968" customWidth="1"/>
    <col min="10250" max="10250" width="0" style="968" hidden="1" customWidth="1"/>
    <col min="10251" max="10251" width="22.85546875" style="968" customWidth="1"/>
    <col min="10252" max="10252" width="0" style="968" hidden="1" customWidth="1"/>
    <col min="10253" max="10253" width="15.28515625" style="968" customWidth="1"/>
    <col min="10254" max="10254" width="9.140625" style="968"/>
    <col min="10255" max="10260" width="0" style="968" hidden="1" customWidth="1"/>
    <col min="10261" max="10496" width="9.140625" style="968"/>
    <col min="10497" max="10497" width="1.85546875" style="968" customWidth="1"/>
    <col min="10498" max="10498" width="4.28515625" style="968" customWidth="1"/>
    <col min="10499" max="10499" width="10.42578125" style="968" customWidth="1"/>
    <col min="10500" max="10500" width="21.7109375" style="968" customWidth="1"/>
    <col min="10501" max="10501" width="11.7109375" style="968" bestFit="1" customWidth="1"/>
    <col min="10502" max="10502" width="8.28515625" style="968" customWidth="1"/>
    <col min="10503" max="10504" width="0" style="968" hidden="1" customWidth="1"/>
    <col min="10505" max="10505" width="21.7109375" style="968" customWidth="1"/>
    <col min="10506" max="10506" width="0" style="968" hidden="1" customWidth="1"/>
    <col min="10507" max="10507" width="22.85546875" style="968" customWidth="1"/>
    <col min="10508" max="10508" width="0" style="968" hidden="1" customWidth="1"/>
    <col min="10509" max="10509" width="15.28515625" style="968" customWidth="1"/>
    <col min="10510" max="10510" width="9.140625" style="968"/>
    <col min="10511" max="10516" width="0" style="968" hidden="1" customWidth="1"/>
    <col min="10517" max="10752" width="9.140625" style="968"/>
    <col min="10753" max="10753" width="1.85546875" style="968" customWidth="1"/>
    <col min="10754" max="10754" width="4.28515625" style="968" customWidth="1"/>
    <col min="10755" max="10755" width="10.42578125" style="968" customWidth="1"/>
    <col min="10756" max="10756" width="21.7109375" style="968" customWidth="1"/>
    <col min="10757" max="10757" width="11.7109375" style="968" bestFit="1" customWidth="1"/>
    <col min="10758" max="10758" width="8.28515625" style="968" customWidth="1"/>
    <col min="10759" max="10760" width="0" style="968" hidden="1" customWidth="1"/>
    <col min="10761" max="10761" width="21.7109375" style="968" customWidth="1"/>
    <col min="10762" max="10762" width="0" style="968" hidden="1" customWidth="1"/>
    <col min="10763" max="10763" width="22.85546875" style="968" customWidth="1"/>
    <col min="10764" max="10764" width="0" style="968" hidden="1" customWidth="1"/>
    <col min="10765" max="10765" width="15.28515625" style="968" customWidth="1"/>
    <col min="10766" max="10766" width="9.140625" style="968"/>
    <col min="10767" max="10772" width="0" style="968" hidden="1" customWidth="1"/>
    <col min="10773" max="11008" width="9.140625" style="968"/>
    <col min="11009" max="11009" width="1.85546875" style="968" customWidth="1"/>
    <col min="11010" max="11010" width="4.28515625" style="968" customWidth="1"/>
    <col min="11011" max="11011" width="10.42578125" style="968" customWidth="1"/>
    <col min="11012" max="11012" width="21.7109375" style="968" customWidth="1"/>
    <col min="11013" max="11013" width="11.7109375" style="968" bestFit="1" customWidth="1"/>
    <col min="11014" max="11014" width="8.28515625" style="968" customWidth="1"/>
    <col min="11015" max="11016" width="0" style="968" hidden="1" customWidth="1"/>
    <col min="11017" max="11017" width="21.7109375" style="968" customWidth="1"/>
    <col min="11018" max="11018" width="0" style="968" hidden="1" customWidth="1"/>
    <col min="11019" max="11019" width="22.85546875" style="968" customWidth="1"/>
    <col min="11020" max="11020" width="0" style="968" hidden="1" customWidth="1"/>
    <col min="11021" max="11021" width="15.28515625" style="968" customWidth="1"/>
    <col min="11022" max="11022" width="9.140625" style="968"/>
    <col min="11023" max="11028" width="0" style="968" hidden="1" customWidth="1"/>
    <col min="11029" max="11264" width="9.140625" style="968"/>
    <col min="11265" max="11265" width="1.85546875" style="968" customWidth="1"/>
    <col min="11266" max="11266" width="4.28515625" style="968" customWidth="1"/>
    <col min="11267" max="11267" width="10.42578125" style="968" customWidth="1"/>
    <col min="11268" max="11268" width="21.7109375" style="968" customWidth="1"/>
    <col min="11269" max="11269" width="11.7109375" style="968" bestFit="1" customWidth="1"/>
    <col min="11270" max="11270" width="8.28515625" style="968" customWidth="1"/>
    <col min="11271" max="11272" width="0" style="968" hidden="1" customWidth="1"/>
    <col min="11273" max="11273" width="21.7109375" style="968" customWidth="1"/>
    <col min="11274" max="11274" width="0" style="968" hidden="1" customWidth="1"/>
    <col min="11275" max="11275" width="22.85546875" style="968" customWidth="1"/>
    <col min="11276" max="11276" width="0" style="968" hidden="1" customWidth="1"/>
    <col min="11277" max="11277" width="15.28515625" style="968" customWidth="1"/>
    <col min="11278" max="11278" width="9.140625" style="968"/>
    <col min="11279" max="11284" width="0" style="968" hidden="1" customWidth="1"/>
    <col min="11285" max="11520" width="9.140625" style="968"/>
    <col min="11521" max="11521" width="1.85546875" style="968" customWidth="1"/>
    <col min="11522" max="11522" width="4.28515625" style="968" customWidth="1"/>
    <col min="11523" max="11523" width="10.42578125" style="968" customWidth="1"/>
    <col min="11524" max="11524" width="21.7109375" style="968" customWidth="1"/>
    <col min="11525" max="11525" width="11.7109375" style="968" bestFit="1" customWidth="1"/>
    <col min="11526" max="11526" width="8.28515625" style="968" customWidth="1"/>
    <col min="11527" max="11528" width="0" style="968" hidden="1" customWidth="1"/>
    <col min="11529" max="11529" width="21.7109375" style="968" customWidth="1"/>
    <col min="11530" max="11530" width="0" style="968" hidden="1" customWidth="1"/>
    <col min="11531" max="11531" width="22.85546875" style="968" customWidth="1"/>
    <col min="11532" max="11532" width="0" style="968" hidden="1" customWidth="1"/>
    <col min="11533" max="11533" width="15.28515625" style="968" customWidth="1"/>
    <col min="11534" max="11534" width="9.140625" style="968"/>
    <col min="11535" max="11540" width="0" style="968" hidden="1" customWidth="1"/>
    <col min="11541" max="11776" width="9.140625" style="968"/>
    <col min="11777" max="11777" width="1.85546875" style="968" customWidth="1"/>
    <col min="11778" max="11778" width="4.28515625" style="968" customWidth="1"/>
    <col min="11779" max="11779" width="10.42578125" style="968" customWidth="1"/>
    <col min="11780" max="11780" width="21.7109375" style="968" customWidth="1"/>
    <col min="11781" max="11781" width="11.7109375" style="968" bestFit="1" customWidth="1"/>
    <col min="11782" max="11782" width="8.28515625" style="968" customWidth="1"/>
    <col min="11783" max="11784" width="0" style="968" hidden="1" customWidth="1"/>
    <col min="11785" max="11785" width="21.7109375" style="968" customWidth="1"/>
    <col min="11786" max="11786" width="0" style="968" hidden="1" customWidth="1"/>
    <col min="11787" max="11787" width="22.85546875" style="968" customWidth="1"/>
    <col min="11788" max="11788" width="0" style="968" hidden="1" customWidth="1"/>
    <col min="11789" max="11789" width="15.28515625" style="968" customWidth="1"/>
    <col min="11790" max="11790" width="9.140625" style="968"/>
    <col min="11791" max="11796" width="0" style="968" hidden="1" customWidth="1"/>
    <col min="11797" max="12032" width="9.140625" style="968"/>
    <col min="12033" max="12033" width="1.85546875" style="968" customWidth="1"/>
    <col min="12034" max="12034" width="4.28515625" style="968" customWidth="1"/>
    <col min="12035" max="12035" width="10.42578125" style="968" customWidth="1"/>
    <col min="12036" max="12036" width="21.7109375" style="968" customWidth="1"/>
    <col min="12037" max="12037" width="11.7109375" style="968" bestFit="1" customWidth="1"/>
    <col min="12038" max="12038" width="8.28515625" style="968" customWidth="1"/>
    <col min="12039" max="12040" width="0" style="968" hidden="1" customWidth="1"/>
    <col min="12041" max="12041" width="21.7109375" style="968" customWidth="1"/>
    <col min="12042" max="12042" width="0" style="968" hidden="1" customWidth="1"/>
    <col min="12043" max="12043" width="22.85546875" style="968" customWidth="1"/>
    <col min="12044" max="12044" width="0" style="968" hidden="1" customWidth="1"/>
    <col min="12045" max="12045" width="15.28515625" style="968" customWidth="1"/>
    <col min="12046" max="12046" width="9.140625" style="968"/>
    <col min="12047" max="12052" width="0" style="968" hidden="1" customWidth="1"/>
    <col min="12053" max="12288" width="9.140625" style="968"/>
    <col min="12289" max="12289" width="1.85546875" style="968" customWidth="1"/>
    <col min="12290" max="12290" width="4.28515625" style="968" customWidth="1"/>
    <col min="12291" max="12291" width="10.42578125" style="968" customWidth="1"/>
    <col min="12292" max="12292" width="21.7109375" style="968" customWidth="1"/>
    <col min="12293" max="12293" width="11.7109375" style="968" bestFit="1" customWidth="1"/>
    <col min="12294" max="12294" width="8.28515625" style="968" customWidth="1"/>
    <col min="12295" max="12296" width="0" style="968" hidden="1" customWidth="1"/>
    <col min="12297" max="12297" width="21.7109375" style="968" customWidth="1"/>
    <col min="12298" max="12298" width="0" style="968" hidden="1" customWidth="1"/>
    <col min="12299" max="12299" width="22.85546875" style="968" customWidth="1"/>
    <col min="12300" max="12300" width="0" style="968" hidden="1" customWidth="1"/>
    <col min="12301" max="12301" width="15.28515625" style="968" customWidth="1"/>
    <col min="12302" max="12302" width="9.140625" style="968"/>
    <col min="12303" max="12308" width="0" style="968" hidden="1" customWidth="1"/>
    <col min="12309" max="12544" width="9.140625" style="968"/>
    <col min="12545" max="12545" width="1.85546875" style="968" customWidth="1"/>
    <col min="12546" max="12546" width="4.28515625" style="968" customWidth="1"/>
    <col min="12547" max="12547" width="10.42578125" style="968" customWidth="1"/>
    <col min="12548" max="12548" width="21.7109375" style="968" customWidth="1"/>
    <col min="12549" max="12549" width="11.7109375" style="968" bestFit="1" customWidth="1"/>
    <col min="12550" max="12550" width="8.28515625" style="968" customWidth="1"/>
    <col min="12551" max="12552" width="0" style="968" hidden="1" customWidth="1"/>
    <col min="12553" max="12553" width="21.7109375" style="968" customWidth="1"/>
    <col min="12554" max="12554" width="0" style="968" hidden="1" customWidth="1"/>
    <col min="12555" max="12555" width="22.85546875" style="968" customWidth="1"/>
    <col min="12556" max="12556" width="0" style="968" hidden="1" customWidth="1"/>
    <col min="12557" max="12557" width="15.28515625" style="968" customWidth="1"/>
    <col min="12558" max="12558" width="9.140625" style="968"/>
    <col min="12559" max="12564" width="0" style="968" hidden="1" customWidth="1"/>
    <col min="12565" max="12800" width="9.140625" style="968"/>
    <col min="12801" max="12801" width="1.85546875" style="968" customWidth="1"/>
    <col min="12802" max="12802" width="4.28515625" style="968" customWidth="1"/>
    <col min="12803" max="12803" width="10.42578125" style="968" customWidth="1"/>
    <col min="12804" max="12804" width="21.7109375" style="968" customWidth="1"/>
    <col min="12805" max="12805" width="11.7109375" style="968" bestFit="1" customWidth="1"/>
    <col min="12806" max="12806" width="8.28515625" style="968" customWidth="1"/>
    <col min="12807" max="12808" width="0" style="968" hidden="1" customWidth="1"/>
    <col min="12809" max="12809" width="21.7109375" style="968" customWidth="1"/>
    <col min="12810" max="12810" width="0" style="968" hidden="1" customWidth="1"/>
    <col min="12811" max="12811" width="22.85546875" style="968" customWidth="1"/>
    <col min="12812" max="12812" width="0" style="968" hidden="1" customWidth="1"/>
    <col min="12813" max="12813" width="15.28515625" style="968" customWidth="1"/>
    <col min="12814" max="12814" width="9.140625" style="968"/>
    <col min="12815" max="12820" width="0" style="968" hidden="1" customWidth="1"/>
    <col min="12821" max="13056" width="9.140625" style="968"/>
    <col min="13057" max="13057" width="1.85546875" style="968" customWidth="1"/>
    <col min="13058" max="13058" width="4.28515625" style="968" customWidth="1"/>
    <col min="13059" max="13059" width="10.42578125" style="968" customWidth="1"/>
    <col min="13060" max="13060" width="21.7109375" style="968" customWidth="1"/>
    <col min="13061" max="13061" width="11.7109375" style="968" bestFit="1" customWidth="1"/>
    <col min="13062" max="13062" width="8.28515625" style="968" customWidth="1"/>
    <col min="13063" max="13064" width="0" style="968" hidden="1" customWidth="1"/>
    <col min="13065" max="13065" width="21.7109375" style="968" customWidth="1"/>
    <col min="13066" max="13066" width="0" style="968" hidden="1" customWidth="1"/>
    <col min="13067" max="13067" width="22.85546875" style="968" customWidth="1"/>
    <col min="13068" max="13068" width="0" style="968" hidden="1" customWidth="1"/>
    <col min="13069" max="13069" width="15.28515625" style="968" customWidth="1"/>
    <col min="13070" max="13070" width="9.140625" style="968"/>
    <col min="13071" max="13076" width="0" style="968" hidden="1" customWidth="1"/>
    <col min="13077" max="13312" width="9.140625" style="968"/>
    <col min="13313" max="13313" width="1.85546875" style="968" customWidth="1"/>
    <col min="13314" max="13314" width="4.28515625" style="968" customWidth="1"/>
    <col min="13315" max="13315" width="10.42578125" style="968" customWidth="1"/>
    <col min="13316" max="13316" width="21.7109375" style="968" customWidth="1"/>
    <col min="13317" max="13317" width="11.7109375" style="968" bestFit="1" customWidth="1"/>
    <col min="13318" max="13318" width="8.28515625" style="968" customWidth="1"/>
    <col min="13319" max="13320" width="0" style="968" hidden="1" customWidth="1"/>
    <col min="13321" max="13321" width="21.7109375" style="968" customWidth="1"/>
    <col min="13322" max="13322" width="0" style="968" hidden="1" customWidth="1"/>
    <col min="13323" max="13323" width="22.85546875" style="968" customWidth="1"/>
    <col min="13324" max="13324" width="0" style="968" hidden="1" customWidth="1"/>
    <col min="13325" max="13325" width="15.28515625" style="968" customWidth="1"/>
    <col min="13326" max="13326" width="9.140625" style="968"/>
    <col min="13327" max="13332" width="0" style="968" hidden="1" customWidth="1"/>
    <col min="13333" max="13568" width="9.140625" style="968"/>
    <col min="13569" max="13569" width="1.85546875" style="968" customWidth="1"/>
    <col min="13570" max="13570" width="4.28515625" style="968" customWidth="1"/>
    <col min="13571" max="13571" width="10.42578125" style="968" customWidth="1"/>
    <col min="13572" max="13572" width="21.7109375" style="968" customWidth="1"/>
    <col min="13573" max="13573" width="11.7109375" style="968" bestFit="1" customWidth="1"/>
    <col min="13574" max="13574" width="8.28515625" style="968" customWidth="1"/>
    <col min="13575" max="13576" width="0" style="968" hidden="1" customWidth="1"/>
    <col min="13577" max="13577" width="21.7109375" style="968" customWidth="1"/>
    <col min="13578" max="13578" width="0" style="968" hidden="1" customWidth="1"/>
    <col min="13579" max="13579" width="22.85546875" style="968" customWidth="1"/>
    <col min="13580" max="13580" width="0" style="968" hidden="1" customWidth="1"/>
    <col min="13581" max="13581" width="15.28515625" style="968" customWidth="1"/>
    <col min="13582" max="13582" width="9.140625" style="968"/>
    <col min="13583" max="13588" width="0" style="968" hidden="1" customWidth="1"/>
    <col min="13589" max="13824" width="9.140625" style="968"/>
    <col min="13825" max="13825" width="1.85546875" style="968" customWidth="1"/>
    <col min="13826" max="13826" width="4.28515625" style="968" customWidth="1"/>
    <col min="13827" max="13827" width="10.42578125" style="968" customWidth="1"/>
    <col min="13828" max="13828" width="21.7109375" style="968" customWidth="1"/>
    <col min="13829" max="13829" width="11.7109375" style="968" bestFit="1" customWidth="1"/>
    <col min="13830" max="13830" width="8.28515625" style="968" customWidth="1"/>
    <col min="13831" max="13832" width="0" style="968" hidden="1" customWidth="1"/>
    <col min="13833" max="13833" width="21.7109375" style="968" customWidth="1"/>
    <col min="13834" max="13834" width="0" style="968" hidden="1" customWidth="1"/>
    <col min="13835" max="13835" width="22.85546875" style="968" customWidth="1"/>
    <col min="13836" max="13836" width="0" style="968" hidden="1" customWidth="1"/>
    <col min="13837" max="13837" width="15.28515625" style="968" customWidth="1"/>
    <col min="13838" max="13838" width="9.140625" style="968"/>
    <col min="13839" max="13844" width="0" style="968" hidden="1" customWidth="1"/>
    <col min="13845" max="14080" width="9.140625" style="968"/>
    <col min="14081" max="14081" width="1.85546875" style="968" customWidth="1"/>
    <col min="14082" max="14082" width="4.28515625" style="968" customWidth="1"/>
    <col min="14083" max="14083" width="10.42578125" style="968" customWidth="1"/>
    <col min="14084" max="14084" width="21.7109375" style="968" customWidth="1"/>
    <col min="14085" max="14085" width="11.7109375" style="968" bestFit="1" customWidth="1"/>
    <col min="14086" max="14086" width="8.28515625" style="968" customWidth="1"/>
    <col min="14087" max="14088" width="0" style="968" hidden="1" customWidth="1"/>
    <col min="14089" max="14089" width="21.7109375" style="968" customWidth="1"/>
    <col min="14090" max="14090" width="0" style="968" hidden="1" customWidth="1"/>
    <col min="14091" max="14091" width="22.85546875" style="968" customWidth="1"/>
    <col min="14092" max="14092" width="0" style="968" hidden="1" customWidth="1"/>
    <col min="14093" max="14093" width="15.28515625" style="968" customWidth="1"/>
    <col min="14094" max="14094" width="9.140625" style="968"/>
    <col min="14095" max="14100" width="0" style="968" hidden="1" customWidth="1"/>
    <col min="14101" max="14336" width="9.140625" style="968"/>
    <col min="14337" max="14337" width="1.85546875" style="968" customWidth="1"/>
    <col min="14338" max="14338" width="4.28515625" style="968" customWidth="1"/>
    <col min="14339" max="14339" width="10.42578125" style="968" customWidth="1"/>
    <col min="14340" max="14340" width="21.7109375" style="968" customWidth="1"/>
    <col min="14341" max="14341" width="11.7109375" style="968" bestFit="1" customWidth="1"/>
    <col min="14342" max="14342" width="8.28515625" style="968" customWidth="1"/>
    <col min="14343" max="14344" width="0" style="968" hidden="1" customWidth="1"/>
    <col min="14345" max="14345" width="21.7109375" style="968" customWidth="1"/>
    <col min="14346" max="14346" width="0" style="968" hidden="1" customWidth="1"/>
    <col min="14347" max="14347" width="22.85546875" style="968" customWidth="1"/>
    <col min="14348" max="14348" width="0" style="968" hidden="1" customWidth="1"/>
    <col min="14349" max="14349" width="15.28515625" style="968" customWidth="1"/>
    <col min="14350" max="14350" width="9.140625" style="968"/>
    <col min="14351" max="14356" width="0" style="968" hidden="1" customWidth="1"/>
    <col min="14357" max="14592" width="9.140625" style="968"/>
    <col min="14593" max="14593" width="1.85546875" style="968" customWidth="1"/>
    <col min="14594" max="14594" width="4.28515625" style="968" customWidth="1"/>
    <col min="14595" max="14595" width="10.42578125" style="968" customWidth="1"/>
    <col min="14596" max="14596" width="21.7109375" style="968" customWidth="1"/>
    <col min="14597" max="14597" width="11.7109375" style="968" bestFit="1" customWidth="1"/>
    <col min="14598" max="14598" width="8.28515625" style="968" customWidth="1"/>
    <col min="14599" max="14600" width="0" style="968" hidden="1" customWidth="1"/>
    <col min="14601" max="14601" width="21.7109375" style="968" customWidth="1"/>
    <col min="14602" max="14602" width="0" style="968" hidden="1" customWidth="1"/>
    <col min="14603" max="14603" width="22.85546875" style="968" customWidth="1"/>
    <col min="14604" max="14604" width="0" style="968" hidden="1" customWidth="1"/>
    <col min="14605" max="14605" width="15.28515625" style="968" customWidth="1"/>
    <col min="14606" max="14606" width="9.140625" style="968"/>
    <col min="14607" max="14612" width="0" style="968" hidden="1" customWidth="1"/>
    <col min="14613" max="14848" width="9.140625" style="968"/>
    <col min="14849" max="14849" width="1.85546875" style="968" customWidth="1"/>
    <col min="14850" max="14850" width="4.28515625" style="968" customWidth="1"/>
    <col min="14851" max="14851" width="10.42578125" style="968" customWidth="1"/>
    <col min="14852" max="14852" width="21.7109375" style="968" customWidth="1"/>
    <col min="14853" max="14853" width="11.7109375" style="968" bestFit="1" customWidth="1"/>
    <col min="14854" max="14854" width="8.28515625" style="968" customWidth="1"/>
    <col min="14855" max="14856" width="0" style="968" hidden="1" customWidth="1"/>
    <col min="14857" max="14857" width="21.7109375" style="968" customWidth="1"/>
    <col min="14858" max="14858" width="0" style="968" hidden="1" customWidth="1"/>
    <col min="14859" max="14859" width="22.85546875" style="968" customWidth="1"/>
    <col min="14860" max="14860" width="0" style="968" hidden="1" customWidth="1"/>
    <col min="14861" max="14861" width="15.28515625" style="968" customWidth="1"/>
    <col min="14862" max="14862" width="9.140625" style="968"/>
    <col min="14863" max="14868" width="0" style="968" hidden="1" customWidth="1"/>
    <col min="14869" max="15104" width="9.140625" style="968"/>
    <col min="15105" max="15105" width="1.85546875" style="968" customWidth="1"/>
    <col min="15106" max="15106" width="4.28515625" style="968" customWidth="1"/>
    <col min="15107" max="15107" width="10.42578125" style="968" customWidth="1"/>
    <col min="15108" max="15108" width="21.7109375" style="968" customWidth="1"/>
    <col min="15109" max="15109" width="11.7109375" style="968" bestFit="1" customWidth="1"/>
    <col min="15110" max="15110" width="8.28515625" style="968" customWidth="1"/>
    <col min="15111" max="15112" width="0" style="968" hidden="1" customWidth="1"/>
    <col min="15113" max="15113" width="21.7109375" style="968" customWidth="1"/>
    <col min="15114" max="15114" width="0" style="968" hidden="1" customWidth="1"/>
    <col min="15115" max="15115" width="22.85546875" style="968" customWidth="1"/>
    <col min="15116" max="15116" width="0" style="968" hidden="1" customWidth="1"/>
    <col min="15117" max="15117" width="15.28515625" style="968" customWidth="1"/>
    <col min="15118" max="15118" width="9.140625" style="968"/>
    <col min="15119" max="15124" width="0" style="968" hidden="1" customWidth="1"/>
    <col min="15125" max="15360" width="9.140625" style="968"/>
    <col min="15361" max="15361" width="1.85546875" style="968" customWidth="1"/>
    <col min="15362" max="15362" width="4.28515625" style="968" customWidth="1"/>
    <col min="15363" max="15363" width="10.42578125" style="968" customWidth="1"/>
    <col min="15364" max="15364" width="21.7109375" style="968" customWidth="1"/>
    <col min="15365" max="15365" width="11.7109375" style="968" bestFit="1" customWidth="1"/>
    <col min="15366" max="15366" width="8.28515625" style="968" customWidth="1"/>
    <col min="15367" max="15368" width="0" style="968" hidden="1" customWidth="1"/>
    <col min="15369" max="15369" width="21.7109375" style="968" customWidth="1"/>
    <col min="15370" max="15370" width="0" style="968" hidden="1" customWidth="1"/>
    <col min="15371" max="15371" width="22.85546875" style="968" customWidth="1"/>
    <col min="15372" max="15372" width="0" style="968" hidden="1" customWidth="1"/>
    <col min="15373" max="15373" width="15.28515625" style="968" customWidth="1"/>
    <col min="15374" max="15374" width="9.140625" style="968"/>
    <col min="15375" max="15380" width="0" style="968" hidden="1" customWidth="1"/>
    <col min="15381" max="15616" width="9.140625" style="968"/>
    <col min="15617" max="15617" width="1.85546875" style="968" customWidth="1"/>
    <col min="15618" max="15618" width="4.28515625" style="968" customWidth="1"/>
    <col min="15619" max="15619" width="10.42578125" style="968" customWidth="1"/>
    <col min="15620" max="15620" width="21.7109375" style="968" customWidth="1"/>
    <col min="15621" max="15621" width="11.7109375" style="968" bestFit="1" customWidth="1"/>
    <col min="15622" max="15622" width="8.28515625" style="968" customWidth="1"/>
    <col min="15623" max="15624" width="0" style="968" hidden="1" customWidth="1"/>
    <col min="15625" max="15625" width="21.7109375" style="968" customWidth="1"/>
    <col min="15626" max="15626" width="0" style="968" hidden="1" customWidth="1"/>
    <col min="15627" max="15627" width="22.85546875" style="968" customWidth="1"/>
    <col min="15628" max="15628" width="0" style="968" hidden="1" customWidth="1"/>
    <col min="15629" max="15629" width="15.28515625" style="968" customWidth="1"/>
    <col min="15630" max="15630" width="9.140625" style="968"/>
    <col min="15631" max="15636" width="0" style="968" hidden="1" customWidth="1"/>
    <col min="15637" max="15872" width="9.140625" style="968"/>
    <col min="15873" max="15873" width="1.85546875" style="968" customWidth="1"/>
    <col min="15874" max="15874" width="4.28515625" style="968" customWidth="1"/>
    <col min="15875" max="15875" width="10.42578125" style="968" customWidth="1"/>
    <col min="15876" max="15876" width="21.7109375" style="968" customWidth="1"/>
    <col min="15877" max="15877" width="11.7109375" style="968" bestFit="1" customWidth="1"/>
    <col min="15878" max="15878" width="8.28515625" style="968" customWidth="1"/>
    <col min="15879" max="15880" width="0" style="968" hidden="1" customWidth="1"/>
    <col min="15881" max="15881" width="21.7109375" style="968" customWidth="1"/>
    <col min="15882" max="15882" width="0" style="968" hidden="1" customWidth="1"/>
    <col min="15883" max="15883" width="22.85546875" style="968" customWidth="1"/>
    <col min="15884" max="15884" width="0" style="968" hidden="1" customWidth="1"/>
    <col min="15885" max="15885" width="15.28515625" style="968" customWidth="1"/>
    <col min="15886" max="15886" width="9.140625" style="968"/>
    <col min="15887" max="15892" width="0" style="968" hidden="1" customWidth="1"/>
    <col min="15893" max="16128" width="9.140625" style="968"/>
    <col min="16129" max="16129" width="1.85546875" style="968" customWidth="1"/>
    <col min="16130" max="16130" width="4.28515625" style="968" customWidth="1"/>
    <col min="16131" max="16131" width="10.42578125" style="968" customWidth="1"/>
    <col min="16132" max="16132" width="21.7109375" style="968" customWidth="1"/>
    <col min="16133" max="16133" width="11.7109375" style="968" bestFit="1" customWidth="1"/>
    <col min="16134" max="16134" width="8.28515625" style="968" customWidth="1"/>
    <col min="16135" max="16136" width="0" style="968" hidden="1" customWidth="1"/>
    <col min="16137" max="16137" width="21.7109375" style="968" customWidth="1"/>
    <col min="16138" max="16138" width="0" style="968" hidden="1" customWidth="1"/>
    <col min="16139" max="16139" width="22.85546875" style="968" customWidth="1"/>
    <col min="16140" max="16140" width="0" style="968" hidden="1" customWidth="1"/>
    <col min="16141" max="16141" width="15.28515625" style="968" customWidth="1"/>
    <col min="16142" max="16142" width="9.140625" style="968"/>
    <col min="16143" max="16148" width="0" style="968" hidden="1" customWidth="1"/>
    <col min="16149" max="16384" width="9.140625" style="968"/>
  </cols>
  <sheetData>
    <row r="1" spans="2:17" ht="13.5" thickBot="1" x14ac:dyDescent="0.25"/>
    <row r="2" spans="2:17" x14ac:dyDescent="0.2">
      <c r="B2" s="1080" t="s">
        <v>586</v>
      </c>
      <c r="C2" s="1079"/>
      <c r="D2" s="1078"/>
      <c r="E2" s="1076"/>
      <c r="F2" s="1076"/>
      <c r="G2" s="1076"/>
      <c r="H2" s="1076"/>
      <c r="I2" s="1077"/>
      <c r="J2" s="1076"/>
      <c r="K2" s="1075" t="s">
        <v>514</v>
      </c>
    </row>
    <row r="3" spans="2:17" x14ac:dyDescent="0.2">
      <c r="B3" s="992" t="s">
        <v>585</v>
      </c>
      <c r="C3" s="970"/>
      <c r="D3" s="1064"/>
      <c r="E3" s="1074" t="s">
        <v>584</v>
      </c>
      <c r="F3" s="1067"/>
      <c r="G3" s="1067"/>
      <c r="H3" s="1067"/>
      <c r="I3" s="1066"/>
      <c r="J3" s="970"/>
      <c r="K3" s="1062"/>
    </row>
    <row r="4" spans="2:17" x14ac:dyDescent="0.2">
      <c r="B4" s="1018" t="s">
        <v>502</v>
      </c>
      <c r="C4" s="970"/>
      <c r="D4" s="1064"/>
      <c r="E4" s="1074" t="s">
        <v>583</v>
      </c>
      <c r="F4" s="1067"/>
      <c r="G4" s="1067"/>
      <c r="H4" s="1067"/>
      <c r="I4" s="1066"/>
      <c r="J4" s="970"/>
      <c r="K4" s="1070" t="s">
        <v>582</v>
      </c>
    </row>
    <row r="5" spans="2:17" x14ac:dyDescent="0.2">
      <c r="B5" s="1069" t="s">
        <v>581</v>
      </c>
      <c r="C5" s="970"/>
      <c r="D5" s="1064"/>
      <c r="E5" s="1068" t="s">
        <v>578</v>
      </c>
      <c r="F5" s="1067"/>
      <c r="G5" s="1067"/>
      <c r="H5" s="1067"/>
      <c r="I5" s="1066"/>
      <c r="J5" s="970"/>
      <c r="K5" s="1070" t="s">
        <v>580</v>
      </c>
    </row>
    <row r="6" spans="2:17" x14ac:dyDescent="0.2">
      <c r="B6" s="1069"/>
      <c r="C6" s="970"/>
      <c r="D6" s="1064"/>
      <c r="E6" s="1074" t="s">
        <v>503</v>
      </c>
      <c r="F6" s="1067"/>
      <c r="G6" s="1067"/>
      <c r="H6" s="1067"/>
      <c r="I6" s="1066"/>
      <c r="J6" s="970"/>
      <c r="K6" s="1070" t="s">
        <v>579</v>
      </c>
    </row>
    <row r="7" spans="2:17" x14ac:dyDescent="0.2">
      <c r="B7" s="1025"/>
      <c r="C7" s="1035"/>
      <c r="D7" s="1034"/>
      <c r="E7" s="1068" t="s">
        <v>578</v>
      </c>
      <c r="F7" s="1067"/>
      <c r="G7" s="1067"/>
      <c r="H7" s="1067"/>
      <c r="I7" s="1066"/>
      <c r="J7" s="970"/>
      <c r="K7" s="1070" t="s">
        <v>508</v>
      </c>
    </row>
    <row r="8" spans="2:17" x14ac:dyDescent="0.2">
      <c r="B8" s="1073" t="s">
        <v>499</v>
      </c>
      <c r="C8" s="1072"/>
      <c r="D8" s="1071"/>
      <c r="E8" s="970"/>
      <c r="F8" s="970"/>
      <c r="G8" s="970"/>
      <c r="H8" s="970"/>
      <c r="I8" s="1063"/>
      <c r="J8" s="970"/>
      <c r="K8" s="1070" t="s">
        <v>577</v>
      </c>
    </row>
    <row r="9" spans="2:17" x14ac:dyDescent="0.2">
      <c r="B9" s="1069"/>
      <c r="C9" s="970"/>
      <c r="D9" s="1064"/>
      <c r="E9" s="1068" t="s">
        <v>623</v>
      </c>
      <c r="F9" s="1067"/>
      <c r="G9" s="1067"/>
      <c r="H9" s="1067"/>
      <c r="I9" s="1066"/>
      <c r="J9" s="970"/>
      <c r="K9" s="1062"/>
    </row>
    <row r="10" spans="2:17" x14ac:dyDescent="0.2">
      <c r="B10" s="1065" t="s">
        <v>625</v>
      </c>
      <c r="C10" s="970"/>
      <c r="D10" s="1064"/>
      <c r="E10" s="970"/>
      <c r="F10" s="970"/>
      <c r="G10" s="970"/>
      <c r="H10" s="970"/>
      <c r="I10" s="1063"/>
      <c r="J10" s="970"/>
      <c r="K10" s="1062"/>
    </row>
    <row r="11" spans="2:17" ht="24.6" customHeight="1" thickBot="1" x14ac:dyDescent="0.25">
      <c r="B11" s="1059"/>
      <c r="C11" s="1056"/>
      <c r="D11" s="1061"/>
      <c r="E11" s="1056"/>
      <c r="F11" s="1056"/>
      <c r="G11" s="1056"/>
      <c r="H11" s="1056"/>
      <c r="I11" s="1057"/>
      <c r="J11" s="1056"/>
      <c r="K11" s="1060" t="s">
        <v>576</v>
      </c>
    </row>
    <row r="12" spans="2:17" ht="13.5" hidden="1" thickBot="1" x14ac:dyDescent="0.25">
      <c r="B12" s="1059"/>
      <c r="C12" s="1056"/>
      <c r="D12" s="1057"/>
      <c r="E12" s="1058"/>
      <c r="F12" s="1056"/>
      <c r="G12" s="1056"/>
      <c r="H12" s="1056"/>
      <c r="I12" s="1057"/>
      <c r="J12" s="1056"/>
      <c r="K12" s="1055"/>
    </row>
    <row r="13" spans="2:17" s="1048" customFormat="1" ht="34.5" customHeight="1" thickBot="1" x14ac:dyDescent="0.25">
      <c r="B13" s="1054"/>
      <c r="C13" s="1053"/>
      <c r="D13" s="1053"/>
      <c r="E13" s="1053"/>
      <c r="F13" s="1053"/>
      <c r="G13" s="1052"/>
      <c r="I13" s="1050" t="s">
        <v>575</v>
      </c>
      <c r="J13" s="1051"/>
      <c r="K13" s="1050" t="s">
        <v>574</v>
      </c>
      <c r="Q13" s="1049"/>
    </row>
    <row r="14" spans="2:17" ht="13.5" hidden="1" thickBot="1" x14ac:dyDescent="0.25">
      <c r="I14" s="1046"/>
      <c r="J14" s="1047"/>
      <c r="K14" s="1046"/>
    </row>
    <row r="15" spans="2:17" ht="13.5" hidden="1" thickBot="1" x14ac:dyDescent="0.25">
      <c r="I15" s="1044"/>
      <c r="J15" s="1045"/>
      <c r="K15" s="1044"/>
    </row>
    <row r="16" spans="2:17" s="982" customFormat="1" ht="20.25" customHeight="1" x14ac:dyDescent="0.2">
      <c r="B16" s="1043" t="s">
        <v>573</v>
      </c>
      <c r="C16" s="1042" t="s">
        <v>572</v>
      </c>
      <c r="D16" s="1042"/>
      <c r="E16" s="1042"/>
      <c r="F16" s="1042"/>
      <c r="G16" s="1041"/>
      <c r="H16" s="1040"/>
      <c r="I16" s="1039">
        <f>I17+I19+I23</f>
        <v>1752059.04</v>
      </c>
      <c r="J16" s="1039">
        <f>J17+J19+J23</f>
        <v>0</v>
      </c>
      <c r="K16" s="1039">
        <f>K17+K19+K23</f>
        <v>1879970.37</v>
      </c>
      <c r="M16" s="981"/>
      <c r="Q16" s="981"/>
    </row>
    <row r="17" spans="2:17" s="1003" customFormat="1" ht="20.100000000000001" customHeight="1" x14ac:dyDescent="0.2">
      <c r="B17" s="1008" t="s">
        <v>529</v>
      </c>
      <c r="C17" s="1007" t="s">
        <v>571</v>
      </c>
      <c r="D17" s="1007"/>
      <c r="E17" s="1007"/>
      <c r="F17" s="1007"/>
      <c r="G17" s="1006"/>
      <c r="H17" s="1005"/>
      <c r="I17" s="993">
        <v>1133330.6000000001</v>
      </c>
      <c r="J17" s="994"/>
      <c r="K17" s="993">
        <v>1266954.8</v>
      </c>
      <c r="M17" s="981"/>
      <c r="Q17" s="1004"/>
    </row>
    <row r="18" spans="2:17" s="1003" customFormat="1" ht="26.25" hidden="1" customHeight="1" x14ac:dyDescent="0.2">
      <c r="B18" s="1038" t="s">
        <v>123</v>
      </c>
      <c r="C18" s="1037" t="s">
        <v>570</v>
      </c>
      <c r="D18" s="1037"/>
      <c r="E18" s="1037"/>
      <c r="F18" s="1037"/>
      <c r="G18" s="1036"/>
      <c r="H18" s="1005"/>
      <c r="I18" s="1032">
        <v>0</v>
      </c>
      <c r="J18" s="994"/>
      <c r="K18" s="1032">
        <v>0</v>
      </c>
      <c r="M18" s="981"/>
      <c r="Q18" s="1004"/>
    </row>
    <row r="19" spans="2:17" ht="26.25" customHeight="1" x14ac:dyDescent="0.2">
      <c r="B19" s="1025" t="s">
        <v>530</v>
      </c>
      <c r="C19" s="996" t="s">
        <v>569</v>
      </c>
      <c r="D19" s="996"/>
      <c r="E19" s="996"/>
      <c r="F19" s="996"/>
      <c r="G19" s="995"/>
      <c r="H19" s="970"/>
      <c r="I19" s="1032">
        <v>-30880.93</v>
      </c>
      <c r="J19" s="1033">
        <v>0</v>
      </c>
      <c r="K19" s="1032">
        <v>-32637.52</v>
      </c>
      <c r="L19" s="968">
        <v>0</v>
      </c>
      <c r="M19" s="981"/>
    </row>
    <row r="20" spans="2:17" ht="20.100000000000001" customHeight="1" x14ac:dyDescent="0.2">
      <c r="B20" s="1025" t="s">
        <v>534</v>
      </c>
      <c r="C20" s="1035" t="s">
        <v>568</v>
      </c>
      <c r="D20" s="1035"/>
      <c r="E20" s="1035"/>
      <c r="F20" s="1035"/>
      <c r="G20" s="1034"/>
      <c r="H20" s="970"/>
      <c r="I20" s="1032">
        <v>0</v>
      </c>
      <c r="J20" s="1033"/>
      <c r="K20" s="1032">
        <v>0</v>
      </c>
      <c r="M20" s="981"/>
    </row>
    <row r="21" spans="2:17" ht="20.100000000000001" customHeight="1" x14ac:dyDescent="0.2">
      <c r="B21" s="1025" t="s">
        <v>560</v>
      </c>
      <c r="C21" s="1035" t="s">
        <v>567</v>
      </c>
      <c r="D21" s="1035"/>
      <c r="E21" s="1035"/>
      <c r="F21" s="1035"/>
      <c r="G21" s="1034"/>
      <c r="H21" s="970"/>
      <c r="I21" s="1032">
        <v>0</v>
      </c>
      <c r="J21" s="1033"/>
      <c r="K21" s="1032">
        <v>0</v>
      </c>
      <c r="M21" s="981"/>
    </row>
    <row r="22" spans="2:17" ht="20.100000000000001" customHeight="1" x14ac:dyDescent="0.2">
      <c r="B22" s="1025" t="s">
        <v>558</v>
      </c>
      <c r="C22" s="1024" t="s">
        <v>566</v>
      </c>
      <c r="D22" s="1024"/>
      <c r="E22" s="1024"/>
      <c r="F22" s="1024"/>
      <c r="G22" s="1023"/>
      <c r="H22" s="1022"/>
      <c r="I22" s="1020">
        <v>0</v>
      </c>
      <c r="J22" s="1021"/>
      <c r="K22" s="1020">
        <v>0</v>
      </c>
      <c r="M22" s="981"/>
    </row>
    <row r="23" spans="2:17" ht="20.100000000000001" customHeight="1" x14ac:dyDescent="0.2">
      <c r="B23" s="1025" t="s">
        <v>556</v>
      </c>
      <c r="C23" s="1024" t="s">
        <v>565</v>
      </c>
      <c r="D23" s="1024"/>
      <c r="E23" s="1024"/>
      <c r="F23" s="1024"/>
      <c r="G23" s="1023"/>
      <c r="H23" s="1022"/>
      <c r="I23" s="1020">
        <v>649609.37</v>
      </c>
      <c r="J23" s="1021">
        <v>0</v>
      </c>
      <c r="K23" s="1020">
        <v>645653.09</v>
      </c>
      <c r="L23" s="968">
        <v>0</v>
      </c>
      <c r="M23" s="981"/>
    </row>
    <row r="24" spans="2:17" s="982" customFormat="1" ht="21.75" customHeight="1" x14ac:dyDescent="0.2">
      <c r="B24" s="1031" t="s">
        <v>564</v>
      </c>
      <c r="C24" s="1030" t="s">
        <v>563</v>
      </c>
      <c r="D24" s="1029"/>
      <c r="E24" s="1029"/>
      <c r="F24" s="1029"/>
      <c r="G24" s="1028"/>
      <c r="H24" s="1027"/>
      <c r="I24" s="1026">
        <f>I25+I26+I27+I28+I29+I30+I31+I34+I35</f>
        <v>69618752.340000004</v>
      </c>
      <c r="J24" s="1026" t="e">
        <f>J25+J26+J27+#REF!+J29+J30+J31+#REF!+J35</f>
        <v>#REF!</v>
      </c>
      <c r="K24" s="1026">
        <f>K25+K26+K27+K28+K29+K30+K31+K34+K35</f>
        <v>59493583.810000002</v>
      </c>
      <c r="M24" s="981"/>
      <c r="Q24" s="981"/>
    </row>
    <row r="25" spans="2:17" ht="20.100000000000001" customHeight="1" x14ac:dyDescent="0.2">
      <c r="B25" s="1025" t="s">
        <v>529</v>
      </c>
      <c r="C25" s="1024" t="s">
        <v>562</v>
      </c>
      <c r="D25" s="1024"/>
      <c r="E25" s="1024"/>
      <c r="F25" s="1024"/>
      <c r="G25" s="1023"/>
      <c r="H25" s="1022"/>
      <c r="I25" s="1020">
        <v>9864090.5800000001</v>
      </c>
      <c r="J25" s="1021">
        <v>0</v>
      </c>
      <c r="K25" s="1020">
        <v>10143441.93</v>
      </c>
      <c r="L25" s="968">
        <v>0</v>
      </c>
      <c r="M25" s="981"/>
    </row>
    <row r="26" spans="2:17" ht="20.100000000000001" customHeight="1" x14ac:dyDescent="0.2">
      <c r="B26" s="1025" t="s">
        <v>530</v>
      </c>
      <c r="C26" s="1024" t="s">
        <v>561</v>
      </c>
      <c r="D26" s="1024"/>
      <c r="E26" s="1024"/>
      <c r="F26" s="1024"/>
      <c r="G26" s="1023"/>
      <c r="H26" s="1022"/>
      <c r="I26" s="1020">
        <v>701684.47</v>
      </c>
      <c r="J26" s="1021">
        <v>0</v>
      </c>
      <c r="K26" s="1020">
        <v>830893.1</v>
      </c>
      <c r="L26" s="968">
        <v>0</v>
      </c>
      <c r="M26" s="981"/>
    </row>
    <row r="27" spans="2:17" ht="20.100000000000001" customHeight="1" x14ac:dyDescent="0.2">
      <c r="B27" s="1025" t="s">
        <v>534</v>
      </c>
      <c r="C27" s="1024" t="s">
        <v>150</v>
      </c>
      <c r="D27" s="1024"/>
      <c r="E27" s="1024"/>
      <c r="F27" s="1024"/>
      <c r="G27" s="1023"/>
      <c r="H27" s="1022"/>
      <c r="I27" s="1020">
        <v>6862544.2199999997</v>
      </c>
      <c r="J27" s="1021">
        <v>0</v>
      </c>
      <c r="K27" s="1020">
        <v>8726282.9499999993</v>
      </c>
      <c r="L27" s="968">
        <v>0</v>
      </c>
      <c r="M27" s="981"/>
    </row>
    <row r="28" spans="2:17" ht="20.100000000000001" customHeight="1" x14ac:dyDescent="0.2">
      <c r="B28" s="1025" t="s">
        <v>560</v>
      </c>
      <c r="C28" s="1024" t="s">
        <v>559</v>
      </c>
      <c r="D28" s="1024"/>
      <c r="E28" s="1024"/>
      <c r="F28" s="1024"/>
      <c r="G28" s="1023"/>
      <c r="H28" s="1022"/>
      <c r="I28" s="1020">
        <v>278459.34999999998</v>
      </c>
      <c r="J28" s="1021"/>
      <c r="K28" s="1020">
        <v>324906.28000000003</v>
      </c>
      <c r="M28" s="981"/>
    </row>
    <row r="29" spans="2:17" s="1003" customFormat="1" ht="20.100000000000001" customHeight="1" x14ac:dyDescent="0.2">
      <c r="B29" s="1008" t="s">
        <v>558</v>
      </c>
      <c r="C29" s="1014" t="s">
        <v>557</v>
      </c>
      <c r="D29" s="1014"/>
      <c r="E29" s="1014"/>
      <c r="F29" s="1014"/>
      <c r="G29" s="1013"/>
      <c r="H29" s="1012"/>
      <c r="I29" s="1010">
        <v>10110404.5</v>
      </c>
      <c r="J29" s="1011"/>
      <c r="K29" s="1010">
        <v>11385330.24</v>
      </c>
      <c r="M29" s="981"/>
      <c r="Q29" s="1004"/>
    </row>
    <row r="30" spans="2:17" s="1003" customFormat="1" ht="20.100000000000001" customHeight="1" x14ac:dyDescent="0.2">
      <c r="B30" s="1008" t="s">
        <v>556</v>
      </c>
      <c r="C30" s="1014" t="s">
        <v>555</v>
      </c>
      <c r="D30" s="1014"/>
      <c r="E30" s="1014"/>
      <c r="F30" s="1014"/>
      <c r="G30" s="1013"/>
      <c r="H30" s="1012"/>
      <c r="I30" s="1010">
        <v>1838928.49</v>
      </c>
      <c r="J30" s="1011"/>
      <c r="K30" s="1010">
        <v>2067777.96</v>
      </c>
      <c r="M30" s="981"/>
      <c r="Q30" s="1004"/>
    </row>
    <row r="31" spans="2:17" s="1003" customFormat="1" ht="20.100000000000001" customHeight="1" x14ac:dyDescent="0.2">
      <c r="B31" s="1008" t="s">
        <v>554</v>
      </c>
      <c r="C31" s="1014" t="s">
        <v>553</v>
      </c>
      <c r="D31" s="1014"/>
      <c r="E31" s="1012"/>
      <c r="F31" s="1012"/>
      <c r="G31" s="1019"/>
      <c r="H31" s="1012"/>
      <c r="I31" s="1010">
        <v>325821.09000000003</v>
      </c>
      <c r="J31" s="1011"/>
      <c r="K31" s="1010">
        <v>367284.88</v>
      </c>
      <c r="M31" s="981"/>
      <c r="Q31" s="1004"/>
    </row>
    <row r="32" spans="2:17" s="1003" customFormat="1" ht="20.100000000000001" hidden="1" customHeight="1" x14ac:dyDescent="0.2">
      <c r="B32" s="1018"/>
      <c r="C32" s="1012"/>
      <c r="D32" s="1012"/>
      <c r="E32" s="1014"/>
      <c r="F32" s="1014"/>
      <c r="G32" s="1013"/>
      <c r="H32" s="1012"/>
      <c r="I32" s="1010"/>
      <c r="J32" s="1011"/>
      <c r="K32" s="1010"/>
      <c r="M32" s="981"/>
      <c r="Q32" s="1004"/>
    </row>
    <row r="33" spans="2:19" s="1003" customFormat="1" ht="20.100000000000001" customHeight="1" x14ac:dyDescent="0.2">
      <c r="B33" s="1017" t="s">
        <v>552</v>
      </c>
      <c r="C33" s="1016" t="s">
        <v>551</v>
      </c>
      <c r="D33" s="1016"/>
      <c r="E33" s="1016"/>
      <c r="F33" s="1016"/>
      <c r="G33" s="1015"/>
      <c r="H33" s="1012"/>
      <c r="I33" s="1010">
        <v>0</v>
      </c>
      <c r="J33" s="1011">
        <v>0</v>
      </c>
      <c r="K33" s="1010">
        <v>0</v>
      </c>
      <c r="L33" s="1003">
        <v>0</v>
      </c>
      <c r="M33" s="981"/>
      <c r="Q33" s="1004"/>
    </row>
    <row r="34" spans="2:19" s="1003" customFormat="1" ht="20.100000000000001" customHeight="1" x14ac:dyDescent="0.2">
      <c r="B34" s="1008" t="s">
        <v>550</v>
      </c>
      <c r="C34" s="1014" t="s">
        <v>549</v>
      </c>
      <c r="D34" s="1014"/>
      <c r="E34" s="1014"/>
      <c r="F34" s="1014"/>
      <c r="G34" s="1013"/>
      <c r="H34" s="1012"/>
      <c r="I34" s="1010">
        <v>39636819.640000001</v>
      </c>
      <c r="J34" s="1011"/>
      <c r="K34" s="1010">
        <v>25647666.469999999</v>
      </c>
      <c r="M34" s="981"/>
      <c r="Q34" s="1004"/>
    </row>
    <row r="35" spans="2:19" s="1003" customFormat="1" ht="20.100000000000001" customHeight="1" x14ac:dyDescent="0.2">
      <c r="B35" s="1008" t="s">
        <v>548</v>
      </c>
      <c r="C35" s="1007" t="s">
        <v>547</v>
      </c>
      <c r="D35" s="1007"/>
      <c r="E35" s="1007"/>
      <c r="F35" s="1007"/>
      <c r="G35" s="1006"/>
      <c r="H35" s="1005"/>
      <c r="I35" s="993">
        <v>0</v>
      </c>
      <c r="J35" s="994"/>
      <c r="K35" s="993">
        <v>0</v>
      </c>
      <c r="M35" s="981"/>
      <c r="Q35" s="1004"/>
    </row>
    <row r="36" spans="2:19" s="982" customFormat="1" ht="22.5" customHeight="1" x14ac:dyDescent="0.2">
      <c r="B36" s="998" t="s">
        <v>546</v>
      </c>
      <c r="C36" s="1002" t="s">
        <v>545</v>
      </c>
      <c r="D36" s="1002"/>
      <c r="E36" s="1002"/>
      <c r="F36" s="1002"/>
      <c r="G36" s="1001"/>
      <c r="H36" s="990"/>
      <c r="I36" s="999">
        <f>I16-I24</f>
        <v>-67866693.299999997</v>
      </c>
      <c r="J36" s="1000"/>
      <c r="K36" s="999">
        <f>K16-K24</f>
        <v>-57613613.440000005</v>
      </c>
      <c r="M36" s="981"/>
      <c r="Q36" s="981"/>
    </row>
    <row r="37" spans="2:19" s="982" customFormat="1" ht="21.75" customHeight="1" x14ac:dyDescent="0.2">
      <c r="B37" s="998" t="s">
        <v>544</v>
      </c>
      <c r="C37" s="1002" t="s">
        <v>151</v>
      </c>
      <c r="D37" s="1002"/>
      <c r="E37" s="1002"/>
      <c r="F37" s="1002"/>
      <c r="G37" s="1001"/>
      <c r="H37" s="990"/>
      <c r="I37" s="999">
        <f>SUM(I38:I40)</f>
        <v>3972211.54</v>
      </c>
      <c r="J37" s="1000"/>
      <c r="K37" s="999">
        <f>SUM(K38:K40)</f>
        <v>4045132.4699999997</v>
      </c>
      <c r="M37" s="981"/>
      <c r="Q37" s="981"/>
    </row>
    <row r="38" spans="2:19" s="1003" customFormat="1" ht="20.100000000000001" customHeight="1" x14ac:dyDescent="0.2">
      <c r="B38" s="1008" t="s">
        <v>529</v>
      </c>
      <c r="C38" s="1007" t="s">
        <v>543</v>
      </c>
      <c r="D38" s="1007"/>
      <c r="E38" s="1007"/>
      <c r="F38" s="1007"/>
      <c r="G38" s="1006"/>
      <c r="H38" s="1005"/>
      <c r="I38" s="993">
        <v>647003.09</v>
      </c>
      <c r="J38" s="994"/>
      <c r="K38" s="993">
        <v>3414.32</v>
      </c>
      <c r="M38" s="981"/>
      <c r="Q38" s="1004"/>
    </row>
    <row r="39" spans="2:19" s="1003" customFormat="1" ht="16.5" customHeight="1" x14ac:dyDescent="0.2">
      <c r="B39" s="1008" t="s">
        <v>530</v>
      </c>
      <c r="C39" s="1007" t="s">
        <v>285</v>
      </c>
      <c r="D39" s="1007"/>
      <c r="E39" s="1007"/>
      <c r="F39" s="1007"/>
      <c r="G39" s="1006"/>
      <c r="H39" s="1005"/>
      <c r="I39" s="993">
        <v>0</v>
      </c>
      <c r="J39" s="994"/>
      <c r="K39" s="993">
        <v>0</v>
      </c>
      <c r="M39" s="981"/>
      <c r="Q39" s="1004"/>
    </row>
    <row r="40" spans="2:19" s="1003" customFormat="1" ht="20.100000000000001" customHeight="1" x14ac:dyDescent="0.2">
      <c r="B40" s="1008" t="s">
        <v>534</v>
      </c>
      <c r="C40" s="1007" t="s">
        <v>542</v>
      </c>
      <c r="D40" s="1007"/>
      <c r="E40" s="1007"/>
      <c r="F40" s="1007"/>
      <c r="G40" s="1006"/>
      <c r="H40" s="1005"/>
      <c r="I40" s="993">
        <v>3325208.45</v>
      </c>
      <c r="J40" s="994"/>
      <c r="K40" s="993">
        <v>4041718.15</v>
      </c>
      <c r="M40" s="981"/>
      <c r="P40" s="1003" t="s">
        <v>541</v>
      </c>
      <c r="S40" s="1004">
        <v>6680241.8799999999</v>
      </c>
    </row>
    <row r="41" spans="2:19" s="982" customFormat="1" ht="24.75" customHeight="1" x14ac:dyDescent="0.2">
      <c r="B41" s="998" t="s">
        <v>540</v>
      </c>
      <c r="C41" s="1002" t="s">
        <v>84</v>
      </c>
      <c r="D41" s="1002"/>
      <c r="E41" s="1002"/>
      <c r="F41" s="1002"/>
      <c r="G41" s="1001"/>
      <c r="H41" s="990"/>
      <c r="I41" s="999">
        <f>SUM(I42:I43)</f>
        <v>5472283.3799999999</v>
      </c>
      <c r="J41" s="1000"/>
      <c r="K41" s="999">
        <f>SUM(K42:K43)</f>
        <v>5075916.45</v>
      </c>
      <c r="M41" s="981"/>
      <c r="Q41" s="981"/>
    </row>
    <row r="42" spans="2:19" s="1003" customFormat="1" ht="52.5" customHeight="1" x14ac:dyDescent="0.2">
      <c r="B42" s="1008" t="s">
        <v>529</v>
      </c>
      <c r="C42" s="1009" t="s">
        <v>539</v>
      </c>
      <c r="D42" s="996"/>
      <c r="E42" s="996"/>
      <c r="F42" s="996"/>
      <c r="G42" s="995"/>
      <c r="H42" s="1005"/>
      <c r="I42" s="993">
        <v>0</v>
      </c>
      <c r="J42" s="994"/>
      <c r="K42" s="993">
        <v>0</v>
      </c>
      <c r="M42" s="981"/>
      <c r="Q42" s="1004"/>
    </row>
    <row r="43" spans="2:19" s="1003" customFormat="1" ht="21" customHeight="1" x14ac:dyDescent="0.2">
      <c r="B43" s="1008" t="s">
        <v>530</v>
      </c>
      <c r="C43" s="1007" t="s">
        <v>84</v>
      </c>
      <c r="D43" s="1007"/>
      <c r="E43" s="1007"/>
      <c r="F43" s="1007"/>
      <c r="G43" s="1006"/>
      <c r="H43" s="1005"/>
      <c r="I43" s="993">
        <v>5472283.3799999999</v>
      </c>
      <c r="J43" s="994"/>
      <c r="K43" s="993">
        <v>5075916.45</v>
      </c>
      <c r="M43" s="981"/>
      <c r="Q43" s="1004"/>
    </row>
    <row r="44" spans="2:19" s="982" customFormat="1" ht="23.25" customHeight="1" x14ac:dyDescent="0.2">
      <c r="B44" s="998" t="s">
        <v>538</v>
      </c>
      <c r="C44" s="1002" t="s">
        <v>537</v>
      </c>
      <c r="D44" s="1002"/>
      <c r="E44" s="1002"/>
      <c r="F44" s="1002"/>
      <c r="G44" s="1001"/>
      <c r="H44" s="990"/>
      <c r="I44" s="999">
        <f>I36+I37-I41</f>
        <v>-69366765.140000001</v>
      </c>
      <c r="J44" s="1000"/>
      <c r="K44" s="999">
        <f>K36+K37-K41</f>
        <v>-58644397.420000009</v>
      </c>
      <c r="M44" s="981"/>
      <c r="Q44" s="981"/>
    </row>
    <row r="45" spans="2:19" s="982" customFormat="1" ht="21" customHeight="1" x14ac:dyDescent="0.2">
      <c r="B45" s="998" t="s">
        <v>536</v>
      </c>
      <c r="C45" s="1002" t="s">
        <v>535</v>
      </c>
      <c r="D45" s="1002"/>
      <c r="E45" s="1002"/>
      <c r="F45" s="1002"/>
      <c r="G45" s="1001"/>
      <c r="H45" s="990"/>
      <c r="I45" s="999">
        <f>SUM(I46:I48)</f>
        <v>1818952.95</v>
      </c>
      <c r="J45" s="1000"/>
      <c r="K45" s="999">
        <f>SUM(K46:K48)</f>
        <v>2164692.7599999998</v>
      </c>
      <c r="M45" s="981"/>
      <c r="Q45" s="981"/>
    </row>
    <row r="46" spans="2:19" s="1003" customFormat="1" ht="15.75" customHeight="1" x14ac:dyDescent="0.2">
      <c r="B46" s="1008" t="s">
        <v>529</v>
      </c>
      <c r="C46" s="1007" t="s">
        <v>291</v>
      </c>
      <c r="D46" s="1007"/>
      <c r="E46" s="1007"/>
      <c r="F46" s="1007"/>
      <c r="G46" s="1006"/>
      <c r="H46" s="1005"/>
      <c r="I46" s="993">
        <v>0</v>
      </c>
      <c r="J46" s="994"/>
      <c r="K46" s="993">
        <v>0</v>
      </c>
      <c r="M46" s="981"/>
      <c r="Q46" s="1004"/>
    </row>
    <row r="47" spans="2:19" s="1003" customFormat="1" ht="16.5" customHeight="1" x14ac:dyDescent="0.2">
      <c r="B47" s="1008" t="s">
        <v>530</v>
      </c>
      <c r="C47" s="1007" t="s">
        <v>531</v>
      </c>
      <c r="D47" s="1007"/>
      <c r="E47" s="1007"/>
      <c r="F47" s="1007"/>
      <c r="G47" s="1006"/>
      <c r="H47" s="1005"/>
      <c r="I47" s="993">
        <v>376401.93</v>
      </c>
      <c r="J47" s="994"/>
      <c r="K47" s="993">
        <v>441149.78</v>
      </c>
      <c r="M47" s="981"/>
      <c r="Q47" s="1004"/>
    </row>
    <row r="48" spans="2:19" s="1003" customFormat="1" ht="15.75" customHeight="1" x14ac:dyDescent="0.2">
      <c r="B48" s="1008" t="s">
        <v>534</v>
      </c>
      <c r="C48" s="1007" t="s">
        <v>37</v>
      </c>
      <c r="D48" s="1007"/>
      <c r="E48" s="1007"/>
      <c r="F48" s="1007"/>
      <c r="G48" s="1006"/>
      <c r="H48" s="1005"/>
      <c r="I48" s="993">
        <v>1442551.02</v>
      </c>
      <c r="J48" s="994"/>
      <c r="K48" s="993">
        <v>1723542.98</v>
      </c>
      <c r="M48" s="981"/>
      <c r="Q48" s="1004"/>
    </row>
    <row r="49" spans="2:17" s="982" customFormat="1" ht="21.75" customHeight="1" x14ac:dyDescent="0.2">
      <c r="B49" s="998" t="s">
        <v>533</v>
      </c>
      <c r="C49" s="1002" t="s">
        <v>532</v>
      </c>
      <c r="D49" s="1002"/>
      <c r="E49" s="1002"/>
      <c r="F49" s="1002"/>
      <c r="G49" s="1001"/>
      <c r="H49" s="990"/>
      <c r="I49" s="999">
        <f>SUM(I50:I51)</f>
        <v>1754988.17</v>
      </c>
      <c r="J49" s="1000"/>
      <c r="K49" s="999">
        <f>SUM(K50:K51)</f>
        <v>2083164</v>
      </c>
      <c r="M49" s="981"/>
      <c r="Q49" s="981"/>
    </row>
    <row r="50" spans="2:17" s="1003" customFormat="1" ht="14.25" customHeight="1" x14ac:dyDescent="0.2">
      <c r="B50" s="1008" t="s">
        <v>529</v>
      </c>
      <c r="C50" s="1007" t="s">
        <v>531</v>
      </c>
      <c r="D50" s="1007"/>
      <c r="E50" s="1007"/>
      <c r="F50" s="1007"/>
      <c r="G50" s="1006"/>
      <c r="H50" s="1005"/>
      <c r="I50" s="993">
        <v>23.21</v>
      </c>
      <c r="J50" s="994"/>
      <c r="K50" s="993">
        <v>6093.74</v>
      </c>
      <c r="M50" s="981"/>
      <c r="Q50" s="1004"/>
    </row>
    <row r="51" spans="2:17" s="1003" customFormat="1" ht="14.25" customHeight="1" x14ac:dyDescent="0.2">
      <c r="B51" s="1008" t="s">
        <v>530</v>
      </c>
      <c r="C51" s="1007" t="s">
        <v>37</v>
      </c>
      <c r="D51" s="1007"/>
      <c r="E51" s="1007"/>
      <c r="F51" s="1007"/>
      <c r="G51" s="1006"/>
      <c r="H51" s="1005"/>
      <c r="I51" s="993">
        <v>1754964.96</v>
      </c>
      <c r="J51" s="994"/>
      <c r="K51" s="993">
        <v>2077070.26</v>
      </c>
      <c r="M51" s="981"/>
      <c r="Q51" s="1004"/>
    </row>
    <row r="52" spans="2:17" s="982" customFormat="1" ht="18.75" customHeight="1" x14ac:dyDescent="0.2">
      <c r="B52" s="998" t="s">
        <v>529</v>
      </c>
      <c r="C52" s="1002" t="s">
        <v>528</v>
      </c>
      <c r="D52" s="1002"/>
      <c r="E52" s="1002"/>
      <c r="F52" s="1002"/>
      <c r="G52" s="1001"/>
      <c r="H52" s="990"/>
      <c r="I52" s="999">
        <f>I44+I45-I49</f>
        <v>-69302800.359999999</v>
      </c>
      <c r="J52" s="1000"/>
      <c r="K52" s="999">
        <f>K44+K45-K49</f>
        <v>-58562868.660000011</v>
      </c>
      <c r="M52" s="981"/>
      <c r="Q52" s="981"/>
    </row>
    <row r="53" spans="2:17" s="982" customFormat="1" ht="18.75" customHeight="1" x14ac:dyDescent="0.2">
      <c r="B53" s="998" t="s">
        <v>527</v>
      </c>
      <c r="C53" s="1002" t="s">
        <v>526</v>
      </c>
      <c r="D53" s="1002"/>
      <c r="E53" s="1002"/>
      <c r="F53" s="1002"/>
      <c r="G53" s="1001"/>
      <c r="H53" s="990"/>
      <c r="I53" s="999">
        <v>0</v>
      </c>
      <c r="J53" s="1000"/>
      <c r="K53" s="999">
        <v>0</v>
      </c>
      <c r="M53" s="981"/>
      <c r="Q53" s="981"/>
    </row>
    <row r="54" spans="2:17" s="982" customFormat="1" ht="30" customHeight="1" thickBot="1" x14ac:dyDescent="0.25">
      <c r="B54" s="998" t="s">
        <v>525</v>
      </c>
      <c r="C54" s="997" t="s">
        <v>524</v>
      </c>
      <c r="D54" s="996"/>
      <c r="E54" s="996"/>
      <c r="F54" s="996"/>
      <c r="G54" s="995"/>
      <c r="H54" s="990"/>
      <c r="I54" s="993">
        <v>0</v>
      </c>
      <c r="J54" s="994"/>
      <c r="K54" s="993">
        <v>0</v>
      </c>
      <c r="M54" s="981"/>
      <c r="Q54" s="981"/>
    </row>
    <row r="55" spans="2:17" s="982" customFormat="1" ht="20.100000000000001" hidden="1" customHeight="1" x14ac:dyDescent="0.2">
      <c r="B55" s="992"/>
      <c r="C55" s="990"/>
      <c r="D55" s="990"/>
      <c r="E55" s="990"/>
      <c r="F55" s="990"/>
      <c r="G55" s="991"/>
      <c r="H55" s="990"/>
      <c r="I55" s="988"/>
      <c r="J55" s="989"/>
      <c r="K55" s="988"/>
      <c r="M55" s="981"/>
      <c r="Q55" s="981"/>
    </row>
    <row r="56" spans="2:17" s="982" customFormat="1" ht="24" customHeight="1" thickBot="1" x14ac:dyDescent="0.25">
      <c r="B56" s="987" t="s">
        <v>523</v>
      </c>
      <c r="C56" s="985" t="s">
        <v>522</v>
      </c>
      <c r="D56" s="985"/>
      <c r="E56" s="985"/>
      <c r="F56" s="985"/>
      <c r="G56" s="986"/>
      <c r="H56" s="985"/>
      <c r="I56" s="984">
        <f>I52-I53-I54</f>
        <v>-69302800.359999999</v>
      </c>
      <c r="J56" s="984">
        <f>J52-J53-J54</f>
        <v>0</v>
      </c>
      <c r="K56" s="984">
        <f>K52-K53-K54</f>
        <v>-58562868.660000011</v>
      </c>
      <c r="L56" s="982">
        <v>0</v>
      </c>
      <c r="M56" s="981"/>
      <c r="Q56" s="981"/>
    </row>
    <row r="57" spans="2:17" ht="14.25" x14ac:dyDescent="0.2">
      <c r="B57" s="983"/>
      <c r="C57" s="982"/>
      <c r="D57" s="982"/>
      <c r="E57" s="981"/>
    </row>
    <row r="58" spans="2:17" x14ac:dyDescent="0.2">
      <c r="B58" s="970"/>
      <c r="C58" s="970"/>
      <c r="D58" s="970"/>
      <c r="E58" s="970"/>
      <c r="F58" s="970"/>
      <c r="G58" s="970"/>
      <c r="H58" s="970"/>
      <c r="I58" s="970"/>
      <c r="J58" s="970"/>
      <c r="K58" s="970"/>
    </row>
    <row r="59" spans="2:17" x14ac:dyDescent="0.2">
      <c r="B59" s="970"/>
      <c r="C59" s="970"/>
      <c r="D59" s="970"/>
      <c r="E59" s="970"/>
      <c r="F59" s="970"/>
      <c r="G59" s="970"/>
      <c r="H59" s="970"/>
      <c r="I59" s="970"/>
      <c r="J59" s="970"/>
      <c r="K59" s="970"/>
    </row>
    <row r="60" spans="2:17" x14ac:dyDescent="0.2">
      <c r="B60" s="970"/>
      <c r="C60" s="974" t="s">
        <v>521</v>
      </c>
      <c r="D60" s="972"/>
      <c r="E60" s="970"/>
      <c r="F60" s="970"/>
      <c r="G60" s="970"/>
      <c r="H60" s="970"/>
      <c r="I60" s="970"/>
      <c r="J60" s="970"/>
      <c r="K60" s="980" t="s">
        <v>520</v>
      </c>
    </row>
    <row r="61" spans="2:17" x14ac:dyDescent="0.2">
      <c r="B61" s="970"/>
      <c r="C61" s="970"/>
      <c r="D61" s="970"/>
      <c r="E61" s="970"/>
      <c r="F61" s="970"/>
      <c r="G61" s="970"/>
      <c r="H61" s="970"/>
      <c r="I61" s="970"/>
      <c r="J61" s="970"/>
      <c r="K61" s="970"/>
    </row>
    <row r="62" spans="2:17" x14ac:dyDescent="0.2">
      <c r="B62" s="970"/>
      <c r="C62" s="970"/>
      <c r="D62" s="970"/>
      <c r="E62" s="970"/>
      <c r="F62" s="859" t="s">
        <v>299</v>
      </c>
      <c r="G62" s="970"/>
      <c r="H62" s="970"/>
      <c r="I62" s="970"/>
      <c r="J62" s="970"/>
      <c r="K62" s="970"/>
    </row>
    <row r="63" spans="2:17" x14ac:dyDescent="0.2">
      <c r="B63" s="970"/>
      <c r="C63" s="974" t="s">
        <v>519</v>
      </c>
      <c r="D63" s="974"/>
      <c r="E63" s="970"/>
      <c r="J63" s="970"/>
      <c r="K63" s="970" t="s">
        <v>518</v>
      </c>
    </row>
    <row r="64" spans="2:17" x14ac:dyDescent="0.2">
      <c r="B64" s="970"/>
      <c r="F64" s="979"/>
      <c r="G64" s="978"/>
      <c r="H64" s="978"/>
      <c r="I64" s="978"/>
      <c r="J64" s="970"/>
      <c r="L64" s="977"/>
      <c r="M64" s="977"/>
    </row>
    <row r="65" spans="2:13" x14ac:dyDescent="0.2">
      <c r="C65" s="976"/>
      <c r="D65" s="976"/>
      <c r="E65" s="974"/>
      <c r="F65" s="975"/>
      <c r="G65" s="975"/>
      <c r="H65" s="975"/>
      <c r="I65" s="975"/>
      <c r="M65" s="970"/>
    </row>
    <row r="66" spans="2:13" x14ac:dyDescent="0.2">
      <c r="C66" s="974"/>
      <c r="D66" s="974"/>
      <c r="E66" s="974"/>
      <c r="G66" s="970"/>
      <c r="H66" s="970"/>
    </row>
    <row r="67" spans="2:13" x14ac:dyDescent="0.2">
      <c r="B67" s="973"/>
      <c r="C67" s="973"/>
      <c r="D67" s="973"/>
      <c r="E67" s="972"/>
      <c r="F67" s="972"/>
      <c r="G67" s="972"/>
      <c r="H67" s="972"/>
      <c r="I67" s="972"/>
    </row>
    <row r="69" spans="2:13" x14ac:dyDescent="0.2">
      <c r="B69" s="970"/>
      <c r="C69" s="970"/>
      <c r="M69" s="971"/>
    </row>
    <row r="70" spans="2:13" x14ac:dyDescent="0.2">
      <c r="B70" s="970"/>
      <c r="C70" s="970"/>
    </row>
    <row r="71" spans="2:13" x14ac:dyDescent="0.2">
      <c r="B71" s="970"/>
      <c r="C71" s="970"/>
    </row>
  </sheetData>
  <mergeCells count="20">
    <mergeCell ref="C63:D63"/>
    <mergeCell ref="F64:I64"/>
    <mergeCell ref="E65:I65"/>
    <mergeCell ref="C66:E66"/>
    <mergeCell ref="E7:I7"/>
    <mergeCell ref="B2:D2"/>
    <mergeCell ref="E3:I3"/>
    <mergeCell ref="E4:I4"/>
    <mergeCell ref="E5:I5"/>
    <mergeCell ref="E6:I6"/>
    <mergeCell ref="B67:D67"/>
    <mergeCell ref="E67:F67"/>
    <mergeCell ref="G67:I67"/>
    <mergeCell ref="E9:I9"/>
    <mergeCell ref="C18:G18"/>
    <mergeCell ref="C19:G19"/>
    <mergeCell ref="C24:G24"/>
    <mergeCell ref="C42:G42"/>
    <mergeCell ref="C54:G54"/>
    <mergeCell ref="C60:D60"/>
  </mergeCells>
  <printOptions horizontalCentered="1"/>
  <pageMargins left="0.19685039370078741" right="0.19685039370078741" top="0.19685039370078741" bottom="0.19685039370078741" header="0.51181102362204722" footer="0.51181102362204722"/>
  <pageSetup paperSize="9" scale="74" orientation="portrait" horizontalDpi="4294967295" verticalDpi="4294967295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Q66"/>
  <sheetViews>
    <sheetView workbookViewId="0">
      <selection activeCell="K43" sqref="K43"/>
    </sheetView>
  </sheetViews>
  <sheetFormatPr defaultRowHeight="12.75" x14ac:dyDescent="0.2"/>
  <cols>
    <col min="1" max="1" width="1.85546875" style="1081" customWidth="1"/>
    <col min="2" max="2" width="12.42578125" style="1081" bestFit="1" customWidth="1"/>
    <col min="3" max="3" width="9.140625" style="1081"/>
    <col min="4" max="4" width="21.7109375" style="1081" customWidth="1"/>
    <col min="5" max="5" width="11.7109375" style="1081" bestFit="1" customWidth="1"/>
    <col min="6" max="6" width="9.140625" style="1081"/>
    <col min="7" max="7" width="5.42578125" style="1081" customWidth="1"/>
    <col min="8" max="8" width="0" style="1081" hidden="1" customWidth="1"/>
    <col min="9" max="9" width="24.140625" style="1081" customWidth="1"/>
    <col min="10" max="10" width="9.140625" style="1081" hidden="1" customWidth="1"/>
    <col min="11" max="11" width="27.5703125" style="1081" customWidth="1"/>
    <col min="12" max="12" width="0" style="1081" hidden="1" customWidth="1"/>
    <col min="13" max="13" width="20" style="1081" customWidth="1"/>
    <col min="14" max="16" width="9.140625" style="1081"/>
    <col min="17" max="17" width="11.7109375" style="1082" bestFit="1" customWidth="1"/>
    <col min="18" max="256" width="9.140625" style="1081"/>
    <col min="257" max="257" width="1.85546875" style="1081" customWidth="1"/>
    <col min="258" max="258" width="12.42578125" style="1081" bestFit="1" customWidth="1"/>
    <col min="259" max="259" width="9.140625" style="1081"/>
    <col min="260" max="260" width="21.7109375" style="1081" customWidth="1"/>
    <col min="261" max="261" width="11.7109375" style="1081" bestFit="1" customWidth="1"/>
    <col min="262" max="262" width="9.140625" style="1081"/>
    <col min="263" max="263" width="5.42578125" style="1081" customWidth="1"/>
    <col min="264" max="264" width="0" style="1081" hidden="1" customWidth="1"/>
    <col min="265" max="265" width="24.140625" style="1081" customWidth="1"/>
    <col min="266" max="266" width="0" style="1081" hidden="1" customWidth="1"/>
    <col min="267" max="267" width="27.5703125" style="1081" customWidth="1"/>
    <col min="268" max="268" width="0" style="1081" hidden="1" customWidth="1"/>
    <col min="269" max="269" width="20" style="1081" customWidth="1"/>
    <col min="270" max="272" width="9.140625" style="1081"/>
    <col min="273" max="273" width="11.7109375" style="1081" bestFit="1" customWidth="1"/>
    <col min="274" max="512" width="9.140625" style="1081"/>
    <col min="513" max="513" width="1.85546875" style="1081" customWidth="1"/>
    <col min="514" max="514" width="12.42578125" style="1081" bestFit="1" customWidth="1"/>
    <col min="515" max="515" width="9.140625" style="1081"/>
    <col min="516" max="516" width="21.7109375" style="1081" customWidth="1"/>
    <col min="517" max="517" width="11.7109375" style="1081" bestFit="1" customWidth="1"/>
    <col min="518" max="518" width="9.140625" style="1081"/>
    <col min="519" max="519" width="5.42578125" style="1081" customWidth="1"/>
    <col min="520" max="520" width="0" style="1081" hidden="1" customWidth="1"/>
    <col min="521" max="521" width="24.140625" style="1081" customWidth="1"/>
    <col min="522" max="522" width="0" style="1081" hidden="1" customWidth="1"/>
    <col min="523" max="523" width="27.5703125" style="1081" customWidth="1"/>
    <col min="524" max="524" width="0" style="1081" hidden="1" customWidth="1"/>
    <col min="525" max="525" width="20" style="1081" customWidth="1"/>
    <col min="526" max="528" width="9.140625" style="1081"/>
    <col min="529" max="529" width="11.7109375" style="1081" bestFit="1" customWidth="1"/>
    <col min="530" max="768" width="9.140625" style="1081"/>
    <col min="769" max="769" width="1.85546875" style="1081" customWidth="1"/>
    <col min="770" max="770" width="12.42578125" style="1081" bestFit="1" customWidth="1"/>
    <col min="771" max="771" width="9.140625" style="1081"/>
    <col min="772" max="772" width="21.7109375" style="1081" customWidth="1"/>
    <col min="773" max="773" width="11.7109375" style="1081" bestFit="1" customWidth="1"/>
    <col min="774" max="774" width="9.140625" style="1081"/>
    <col min="775" max="775" width="5.42578125" style="1081" customWidth="1"/>
    <col min="776" max="776" width="0" style="1081" hidden="1" customWidth="1"/>
    <col min="777" max="777" width="24.140625" style="1081" customWidth="1"/>
    <col min="778" max="778" width="0" style="1081" hidden="1" customWidth="1"/>
    <col min="779" max="779" width="27.5703125" style="1081" customWidth="1"/>
    <col min="780" max="780" width="0" style="1081" hidden="1" customWidth="1"/>
    <col min="781" max="781" width="20" style="1081" customWidth="1"/>
    <col min="782" max="784" width="9.140625" style="1081"/>
    <col min="785" max="785" width="11.7109375" style="1081" bestFit="1" customWidth="1"/>
    <col min="786" max="1024" width="9.140625" style="1081"/>
    <col min="1025" max="1025" width="1.85546875" style="1081" customWidth="1"/>
    <col min="1026" max="1026" width="12.42578125" style="1081" bestFit="1" customWidth="1"/>
    <col min="1027" max="1027" width="9.140625" style="1081"/>
    <col min="1028" max="1028" width="21.7109375" style="1081" customWidth="1"/>
    <col min="1029" max="1029" width="11.7109375" style="1081" bestFit="1" customWidth="1"/>
    <col min="1030" max="1030" width="9.140625" style="1081"/>
    <col min="1031" max="1031" width="5.42578125" style="1081" customWidth="1"/>
    <col min="1032" max="1032" width="0" style="1081" hidden="1" customWidth="1"/>
    <col min="1033" max="1033" width="24.140625" style="1081" customWidth="1"/>
    <col min="1034" max="1034" width="0" style="1081" hidden="1" customWidth="1"/>
    <col min="1035" max="1035" width="27.5703125" style="1081" customWidth="1"/>
    <col min="1036" max="1036" width="0" style="1081" hidden="1" customWidth="1"/>
    <col min="1037" max="1037" width="20" style="1081" customWidth="1"/>
    <col min="1038" max="1040" width="9.140625" style="1081"/>
    <col min="1041" max="1041" width="11.7109375" style="1081" bestFit="1" customWidth="1"/>
    <col min="1042" max="1280" width="9.140625" style="1081"/>
    <col min="1281" max="1281" width="1.85546875" style="1081" customWidth="1"/>
    <col min="1282" max="1282" width="12.42578125" style="1081" bestFit="1" customWidth="1"/>
    <col min="1283" max="1283" width="9.140625" style="1081"/>
    <col min="1284" max="1284" width="21.7109375" style="1081" customWidth="1"/>
    <col min="1285" max="1285" width="11.7109375" style="1081" bestFit="1" customWidth="1"/>
    <col min="1286" max="1286" width="9.140625" style="1081"/>
    <col min="1287" max="1287" width="5.42578125" style="1081" customWidth="1"/>
    <col min="1288" max="1288" width="0" style="1081" hidden="1" customWidth="1"/>
    <col min="1289" max="1289" width="24.140625" style="1081" customWidth="1"/>
    <col min="1290" max="1290" width="0" style="1081" hidden="1" customWidth="1"/>
    <col min="1291" max="1291" width="27.5703125" style="1081" customWidth="1"/>
    <col min="1292" max="1292" width="0" style="1081" hidden="1" customWidth="1"/>
    <col min="1293" max="1293" width="20" style="1081" customWidth="1"/>
    <col min="1294" max="1296" width="9.140625" style="1081"/>
    <col min="1297" max="1297" width="11.7109375" style="1081" bestFit="1" customWidth="1"/>
    <col min="1298" max="1536" width="9.140625" style="1081"/>
    <col min="1537" max="1537" width="1.85546875" style="1081" customWidth="1"/>
    <col min="1538" max="1538" width="12.42578125" style="1081" bestFit="1" customWidth="1"/>
    <col min="1539" max="1539" width="9.140625" style="1081"/>
    <col min="1540" max="1540" width="21.7109375" style="1081" customWidth="1"/>
    <col min="1541" max="1541" width="11.7109375" style="1081" bestFit="1" customWidth="1"/>
    <col min="1542" max="1542" width="9.140625" style="1081"/>
    <col min="1543" max="1543" width="5.42578125" style="1081" customWidth="1"/>
    <col min="1544" max="1544" width="0" style="1081" hidden="1" customWidth="1"/>
    <col min="1545" max="1545" width="24.140625" style="1081" customWidth="1"/>
    <col min="1546" max="1546" width="0" style="1081" hidden="1" customWidth="1"/>
    <col min="1547" max="1547" width="27.5703125" style="1081" customWidth="1"/>
    <col min="1548" max="1548" width="0" style="1081" hidden="1" customWidth="1"/>
    <col min="1549" max="1549" width="20" style="1081" customWidth="1"/>
    <col min="1550" max="1552" width="9.140625" style="1081"/>
    <col min="1553" max="1553" width="11.7109375" style="1081" bestFit="1" customWidth="1"/>
    <col min="1554" max="1792" width="9.140625" style="1081"/>
    <col min="1793" max="1793" width="1.85546875" style="1081" customWidth="1"/>
    <col min="1794" max="1794" width="12.42578125" style="1081" bestFit="1" customWidth="1"/>
    <col min="1795" max="1795" width="9.140625" style="1081"/>
    <col min="1796" max="1796" width="21.7109375" style="1081" customWidth="1"/>
    <col min="1797" max="1797" width="11.7109375" style="1081" bestFit="1" customWidth="1"/>
    <col min="1798" max="1798" width="9.140625" style="1081"/>
    <col min="1799" max="1799" width="5.42578125" style="1081" customWidth="1"/>
    <col min="1800" max="1800" width="0" style="1081" hidden="1" customWidth="1"/>
    <col min="1801" max="1801" width="24.140625" style="1081" customWidth="1"/>
    <col min="1802" max="1802" width="0" style="1081" hidden="1" customWidth="1"/>
    <col min="1803" max="1803" width="27.5703125" style="1081" customWidth="1"/>
    <col min="1804" max="1804" width="0" style="1081" hidden="1" customWidth="1"/>
    <col min="1805" max="1805" width="20" style="1081" customWidth="1"/>
    <col min="1806" max="1808" width="9.140625" style="1081"/>
    <col min="1809" max="1809" width="11.7109375" style="1081" bestFit="1" customWidth="1"/>
    <col min="1810" max="2048" width="9.140625" style="1081"/>
    <col min="2049" max="2049" width="1.85546875" style="1081" customWidth="1"/>
    <col min="2050" max="2050" width="12.42578125" style="1081" bestFit="1" customWidth="1"/>
    <col min="2051" max="2051" width="9.140625" style="1081"/>
    <col min="2052" max="2052" width="21.7109375" style="1081" customWidth="1"/>
    <col min="2053" max="2053" width="11.7109375" style="1081" bestFit="1" customWidth="1"/>
    <col min="2054" max="2054" width="9.140625" style="1081"/>
    <col min="2055" max="2055" width="5.42578125" style="1081" customWidth="1"/>
    <col min="2056" max="2056" width="0" style="1081" hidden="1" customWidth="1"/>
    <col min="2057" max="2057" width="24.140625" style="1081" customWidth="1"/>
    <col min="2058" max="2058" width="0" style="1081" hidden="1" customWidth="1"/>
    <col min="2059" max="2059" width="27.5703125" style="1081" customWidth="1"/>
    <col min="2060" max="2060" width="0" style="1081" hidden="1" customWidth="1"/>
    <col min="2061" max="2061" width="20" style="1081" customWidth="1"/>
    <col min="2062" max="2064" width="9.140625" style="1081"/>
    <col min="2065" max="2065" width="11.7109375" style="1081" bestFit="1" customWidth="1"/>
    <col min="2066" max="2304" width="9.140625" style="1081"/>
    <col min="2305" max="2305" width="1.85546875" style="1081" customWidth="1"/>
    <col min="2306" max="2306" width="12.42578125" style="1081" bestFit="1" customWidth="1"/>
    <col min="2307" max="2307" width="9.140625" style="1081"/>
    <col min="2308" max="2308" width="21.7109375" style="1081" customWidth="1"/>
    <col min="2309" max="2309" width="11.7109375" style="1081" bestFit="1" customWidth="1"/>
    <col min="2310" max="2310" width="9.140625" style="1081"/>
    <col min="2311" max="2311" width="5.42578125" style="1081" customWidth="1"/>
    <col min="2312" max="2312" width="0" style="1081" hidden="1" customWidth="1"/>
    <col min="2313" max="2313" width="24.140625" style="1081" customWidth="1"/>
    <col min="2314" max="2314" width="0" style="1081" hidden="1" customWidth="1"/>
    <col min="2315" max="2315" width="27.5703125" style="1081" customWidth="1"/>
    <col min="2316" max="2316" width="0" style="1081" hidden="1" customWidth="1"/>
    <col min="2317" max="2317" width="20" style="1081" customWidth="1"/>
    <col min="2318" max="2320" width="9.140625" style="1081"/>
    <col min="2321" max="2321" width="11.7109375" style="1081" bestFit="1" customWidth="1"/>
    <col min="2322" max="2560" width="9.140625" style="1081"/>
    <col min="2561" max="2561" width="1.85546875" style="1081" customWidth="1"/>
    <col min="2562" max="2562" width="12.42578125" style="1081" bestFit="1" customWidth="1"/>
    <col min="2563" max="2563" width="9.140625" style="1081"/>
    <col min="2564" max="2564" width="21.7109375" style="1081" customWidth="1"/>
    <col min="2565" max="2565" width="11.7109375" style="1081" bestFit="1" customWidth="1"/>
    <col min="2566" max="2566" width="9.140625" style="1081"/>
    <col min="2567" max="2567" width="5.42578125" style="1081" customWidth="1"/>
    <col min="2568" max="2568" width="0" style="1081" hidden="1" customWidth="1"/>
    <col min="2569" max="2569" width="24.140625" style="1081" customWidth="1"/>
    <col min="2570" max="2570" width="0" style="1081" hidden="1" customWidth="1"/>
    <col min="2571" max="2571" width="27.5703125" style="1081" customWidth="1"/>
    <col min="2572" max="2572" width="0" style="1081" hidden="1" customWidth="1"/>
    <col min="2573" max="2573" width="20" style="1081" customWidth="1"/>
    <col min="2574" max="2576" width="9.140625" style="1081"/>
    <col min="2577" max="2577" width="11.7109375" style="1081" bestFit="1" customWidth="1"/>
    <col min="2578" max="2816" width="9.140625" style="1081"/>
    <col min="2817" max="2817" width="1.85546875" style="1081" customWidth="1"/>
    <col min="2818" max="2818" width="12.42578125" style="1081" bestFit="1" customWidth="1"/>
    <col min="2819" max="2819" width="9.140625" style="1081"/>
    <col min="2820" max="2820" width="21.7109375" style="1081" customWidth="1"/>
    <col min="2821" max="2821" width="11.7109375" style="1081" bestFit="1" customWidth="1"/>
    <col min="2822" max="2822" width="9.140625" style="1081"/>
    <col min="2823" max="2823" width="5.42578125" style="1081" customWidth="1"/>
    <col min="2824" max="2824" width="0" style="1081" hidden="1" customWidth="1"/>
    <col min="2825" max="2825" width="24.140625" style="1081" customWidth="1"/>
    <col min="2826" max="2826" width="0" style="1081" hidden="1" customWidth="1"/>
    <col min="2827" max="2827" width="27.5703125" style="1081" customWidth="1"/>
    <col min="2828" max="2828" width="0" style="1081" hidden="1" customWidth="1"/>
    <col min="2829" max="2829" width="20" style="1081" customWidth="1"/>
    <col min="2830" max="2832" width="9.140625" style="1081"/>
    <col min="2833" max="2833" width="11.7109375" style="1081" bestFit="1" customWidth="1"/>
    <col min="2834" max="3072" width="9.140625" style="1081"/>
    <col min="3073" max="3073" width="1.85546875" style="1081" customWidth="1"/>
    <col min="3074" max="3074" width="12.42578125" style="1081" bestFit="1" customWidth="1"/>
    <col min="3075" max="3075" width="9.140625" style="1081"/>
    <col min="3076" max="3076" width="21.7109375" style="1081" customWidth="1"/>
    <col min="3077" max="3077" width="11.7109375" style="1081" bestFit="1" customWidth="1"/>
    <col min="3078" max="3078" width="9.140625" style="1081"/>
    <col min="3079" max="3079" width="5.42578125" style="1081" customWidth="1"/>
    <col min="3080" max="3080" width="0" style="1081" hidden="1" customWidth="1"/>
    <col min="3081" max="3081" width="24.140625" style="1081" customWidth="1"/>
    <col min="3082" max="3082" width="0" style="1081" hidden="1" customWidth="1"/>
    <col min="3083" max="3083" width="27.5703125" style="1081" customWidth="1"/>
    <col min="3084" max="3084" width="0" style="1081" hidden="1" customWidth="1"/>
    <col min="3085" max="3085" width="20" style="1081" customWidth="1"/>
    <col min="3086" max="3088" width="9.140625" style="1081"/>
    <col min="3089" max="3089" width="11.7109375" style="1081" bestFit="1" customWidth="1"/>
    <col min="3090" max="3328" width="9.140625" style="1081"/>
    <col min="3329" max="3329" width="1.85546875" style="1081" customWidth="1"/>
    <col min="3330" max="3330" width="12.42578125" style="1081" bestFit="1" customWidth="1"/>
    <col min="3331" max="3331" width="9.140625" style="1081"/>
    <col min="3332" max="3332" width="21.7109375" style="1081" customWidth="1"/>
    <col min="3333" max="3333" width="11.7109375" style="1081" bestFit="1" customWidth="1"/>
    <col min="3334" max="3334" width="9.140625" style="1081"/>
    <col min="3335" max="3335" width="5.42578125" style="1081" customWidth="1"/>
    <col min="3336" max="3336" width="0" style="1081" hidden="1" customWidth="1"/>
    <col min="3337" max="3337" width="24.140625" style="1081" customWidth="1"/>
    <col min="3338" max="3338" width="0" style="1081" hidden="1" customWidth="1"/>
    <col min="3339" max="3339" width="27.5703125" style="1081" customWidth="1"/>
    <col min="3340" max="3340" width="0" style="1081" hidden="1" customWidth="1"/>
    <col min="3341" max="3341" width="20" style="1081" customWidth="1"/>
    <col min="3342" max="3344" width="9.140625" style="1081"/>
    <col min="3345" max="3345" width="11.7109375" style="1081" bestFit="1" customWidth="1"/>
    <col min="3346" max="3584" width="9.140625" style="1081"/>
    <col min="3585" max="3585" width="1.85546875" style="1081" customWidth="1"/>
    <col min="3586" max="3586" width="12.42578125" style="1081" bestFit="1" customWidth="1"/>
    <col min="3587" max="3587" width="9.140625" style="1081"/>
    <col min="3588" max="3588" width="21.7109375" style="1081" customWidth="1"/>
    <col min="3589" max="3589" width="11.7109375" style="1081" bestFit="1" customWidth="1"/>
    <col min="3590" max="3590" width="9.140625" style="1081"/>
    <col min="3591" max="3591" width="5.42578125" style="1081" customWidth="1"/>
    <col min="3592" max="3592" width="0" style="1081" hidden="1" customWidth="1"/>
    <col min="3593" max="3593" width="24.140625" style="1081" customWidth="1"/>
    <col min="3594" max="3594" width="0" style="1081" hidden="1" customWidth="1"/>
    <col min="3595" max="3595" width="27.5703125" style="1081" customWidth="1"/>
    <col min="3596" max="3596" width="0" style="1081" hidden="1" customWidth="1"/>
    <col min="3597" max="3597" width="20" style="1081" customWidth="1"/>
    <col min="3598" max="3600" width="9.140625" style="1081"/>
    <col min="3601" max="3601" width="11.7109375" style="1081" bestFit="1" customWidth="1"/>
    <col min="3602" max="3840" width="9.140625" style="1081"/>
    <col min="3841" max="3841" width="1.85546875" style="1081" customWidth="1"/>
    <col min="3842" max="3842" width="12.42578125" style="1081" bestFit="1" customWidth="1"/>
    <col min="3843" max="3843" width="9.140625" style="1081"/>
    <col min="3844" max="3844" width="21.7109375" style="1081" customWidth="1"/>
    <col min="3845" max="3845" width="11.7109375" style="1081" bestFit="1" customWidth="1"/>
    <col min="3846" max="3846" width="9.140625" style="1081"/>
    <col min="3847" max="3847" width="5.42578125" style="1081" customWidth="1"/>
    <col min="3848" max="3848" width="0" style="1081" hidden="1" customWidth="1"/>
    <col min="3849" max="3849" width="24.140625" style="1081" customWidth="1"/>
    <col min="3850" max="3850" width="0" style="1081" hidden="1" customWidth="1"/>
    <col min="3851" max="3851" width="27.5703125" style="1081" customWidth="1"/>
    <col min="3852" max="3852" width="0" style="1081" hidden="1" customWidth="1"/>
    <col min="3853" max="3853" width="20" style="1081" customWidth="1"/>
    <col min="3854" max="3856" width="9.140625" style="1081"/>
    <col min="3857" max="3857" width="11.7109375" style="1081" bestFit="1" customWidth="1"/>
    <col min="3858" max="4096" width="9.140625" style="1081"/>
    <col min="4097" max="4097" width="1.85546875" style="1081" customWidth="1"/>
    <col min="4098" max="4098" width="12.42578125" style="1081" bestFit="1" customWidth="1"/>
    <col min="4099" max="4099" width="9.140625" style="1081"/>
    <col min="4100" max="4100" width="21.7109375" style="1081" customWidth="1"/>
    <col min="4101" max="4101" width="11.7109375" style="1081" bestFit="1" customWidth="1"/>
    <col min="4102" max="4102" width="9.140625" style="1081"/>
    <col min="4103" max="4103" width="5.42578125" style="1081" customWidth="1"/>
    <col min="4104" max="4104" width="0" style="1081" hidden="1" customWidth="1"/>
    <col min="4105" max="4105" width="24.140625" style="1081" customWidth="1"/>
    <col min="4106" max="4106" width="0" style="1081" hidden="1" customWidth="1"/>
    <col min="4107" max="4107" width="27.5703125" style="1081" customWidth="1"/>
    <col min="4108" max="4108" width="0" style="1081" hidden="1" customWidth="1"/>
    <col min="4109" max="4109" width="20" style="1081" customWidth="1"/>
    <col min="4110" max="4112" width="9.140625" style="1081"/>
    <col min="4113" max="4113" width="11.7109375" style="1081" bestFit="1" customWidth="1"/>
    <col min="4114" max="4352" width="9.140625" style="1081"/>
    <col min="4353" max="4353" width="1.85546875" style="1081" customWidth="1"/>
    <col min="4354" max="4354" width="12.42578125" style="1081" bestFit="1" customWidth="1"/>
    <col min="4355" max="4355" width="9.140625" style="1081"/>
    <col min="4356" max="4356" width="21.7109375" style="1081" customWidth="1"/>
    <col min="4357" max="4357" width="11.7109375" style="1081" bestFit="1" customWidth="1"/>
    <col min="4358" max="4358" width="9.140625" style="1081"/>
    <col min="4359" max="4359" width="5.42578125" style="1081" customWidth="1"/>
    <col min="4360" max="4360" width="0" style="1081" hidden="1" customWidth="1"/>
    <col min="4361" max="4361" width="24.140625" style="1081" customWidth="1"/>
    <col min="4362" max="4362" width="0" style="1081" hidden="1" customWidth="1"/>
    <col min="4363" max="4363" width="27.5703125" style="1081" customWidth="1"/>
    <col min="4364" max="4364" width="0" style="1081" hidden="1" customWidth="1"/>
    <col min="4365" max="4365" width="20" style="1081" customWidth="1"/>
    <col min="4366" max="4368" width="9.140625" style="1081"/>
    <col min="4369" max="4369" width="11.7109375" style="1081" bestFit="1" customWidth="1"/>
    <col min="4370" max="4608" width="9.140625" style="1081"/>
    <col min="4609" max="4609" width="1.85546875" style="1081" customWidth="1"/>
    <col min="4610" max="4610" width="12.42578125" style="1081" bestFit="1" customWidth="1"/>
    <col min="4611" max="4611" width="9.140625" style="1081"/>
    <col min="4612" max="4612" width="21.7109375" style="1081" customWidth="1"/>
    <col min="4613" max="4613" width="11.7109375" style="1081" bestFit="1" customWidth="1"/>
    <col min="4614" max="4614" width="9.140625" style="1081"/>
    <col min="4615" max="4615" width="5.42578125" style="1081" customWidth="1"/>
    <col min="4616" max="4616" width="0" style="1081" hidden="1" customWidth="1"/>
    <col min="4617" max="4617" width="24.140625" style="1081" customWidth="1"/>
    <col min="4618" max="4618" width="0" style="1081" hidden="1" customWidth="1"/>
    <col min="4619" max="4619" width="27.5703125" style="1081" customWidth="1"/>
    <col min="4620" max="4620" width="0" style="1081" hidden="1" customWidth="1"/>
    <col min="4621" max="4621" width="20" style="1081" customWidth="1"/>
    <col min="4622" max="4624" width="9.140625" style="1081"/>
    <col min="4625" max="4625" width="11.7109375" style="1081" bestFit="1" customWidth="1"/>
    <col min="4626" max="4864" width="9.140625" style="1081"/>
    <col min="4865" max="4865" width="1.85546875" style="1081" customWidth="1"/>
    <col min="4866" max="4866" width="12.42578125" style="1081" bestFit="1" customWidth="1"/>
    <col min="4867" max="4867" width="9.140625" style="1081"/>
    <col min="4868" max="4868" width="21.7109375" style="1081" customWidth="1"/>
    <col min="4869" max="4869" width="11.7109375" style="1081" bestFit="1" customWidth="1"/>
    <col min="4870" max="4870" width="9.140625" style="1081"/>
    <col min="4871" max="4871" width="5.42578125" style="1081" customWidth="1"/>
    <col min="4872" max="4872" width="0" style="1081" hidden="1" customWidth="1"/>
    <col min="4873" max="4873" width="24.140625" style="1081" customWidth="1"/>
    <col min="4874" max="4874" width="0" style="1081" hidden="1" customWidth="1"/>
    <col min="4875" max="4875" width="27.5703125" style="1081" customWidth="1"/>
    <col min="4876" max="4876" width="0" style="1081" hidden="1" customWidth="1"/>
    <col min="4877" max="4877" width="20" style="1081" customWidth="1"/>
    <col min="4878" max="4880" width="9.140625" style="1081"/>
    <col min="4881" max="4881" width="11.7109375" style="1081" bestFit="1" customWidth="1"/>
    <col min="4882" max="5120" width="9.140625" style="1081"/>
    <col min="5121" max="5121" width="1.85546875" style="1081" customWidth="1"/>
    <col min="5122" max="5122" width="12.42578125" style="1081" bestFit="1" customWidth="1"/>
    <col min="5123" max="5123" width="9.140625" style="1081"/>
    <col min="5124" max="5124" width="21.7109375" style="1081" customWidth="1"/>
    <col min="5125" max="5125" width="11.7109375" style="1081" bestFit="1" customWidth="1"/>
    <col min="5126" max="5126" width="9.140625" style="1081"/>
    <col min="5127" max="5127" width="5.42578125" style="1081" customWidth="1"/>
    <col min="5128" max="5128" width="0" style="1081" hidden="1" customWidth="1"/>
    <col min="5129" max="5129" width="24.140625" style="1081" customWidth="1"/>
    <col min="5130" max="5130" width="0" style="1081" hidden="1" customWidth="1"/>
    <col min="5131" max="5131" width="27.5703125" style="1081" customWidth="1"/>
    <col min="5132" max="5132" width="0" style="1081" hidden="1" customWidth="1"/>
    <col min="5133" max="5133" width="20" style="1081" customWidth="1"/>
    <col min="5134" max="5136" width="9.140625" style="1081"/>
    <col min="5137" max="5137" width="11.7109375" style="1081" bestFit="1" customWidth="1"/>
    <col min="5138" max="5376" width="9.140625" style="1081"/>
    <col min="5377" max="5377" width="1.85546875" style="1081" customWidth="1"/>
    <col min="5378" max="5378" width="12.42578125" style="1081" bestFit="1" customWidth="1"/>
    <col min="5379" max="5379" width="9.140625" style="1081"/>
    <col min="5380" max="5380" width="21.7109375" style="1081" customWidth="1"/>
    <col min="5381" max="5381" width="11.7109375" style="1081" bestFit="1" customWidth="1"/>
    <col min="5382" max="5382" width="9.140625" style="1081"/>
    <col min="5383" max="5383" width="5.42578125" style="1081" customWidth="1"/>
    <col min="5384" max="5384" width="0" style="1081" hidden="1" customWidth="1"/>
    <col min="5385" max="5385" width="24.140625" style="1081" customWidth="1"/>
    <col min="5386" max="5386" width="0" style="1081" hidden="1" customWidth="1"/>
    <col min="5387" max="5387" width="27.5703125" style="1081" customWidth="1"/>
    <col min="5388" max="5388" width="0" style="1081" hidden="1" customWidth="1"/>
    <col min="5389" max="5389" width="20" style="1081" customWidth="1"/>
    <col min="5390" max="5392" width="9.140625" style="1081"/>
    <col min="5393" max="5393" width="11.7109375" style="1081" bestFit="1" customWidth="1"/>
    <col min="5394" max="5632" width="9.140625" style="1081"/>
    <col min="5633" max="5633" width="1.85546875" style="1081" customWidth="1"/>
    <col min="5634" max="5634" width="12.42578125" style="1081" bestFit="1" customWidth="1"/>
    <col min="5635" max="5635" width="9.140625" style="1081"/>
    <col min="5636" max="5636" width="21.7109375" style="1081" customWidth="1"/>
    <col min="5637" max="5637" width="11.7109375" style="1081" bestFit="1" customWidth="1"/>
    <col min="5638" max="5638" width="9.140625" style="1081"/>
    <col min="5639" max="5639" width="5.42578125" style="1081" customWidth="1"/>
    <col min="5640" max="5640" width="0" style="1081" hidden="1" customWidth="1"/>
    <col min="5641" max="5641" width="24.140625" style="1081" customWidth="1"/>
    <col min="5642" max="5642" width="0" style="1081" hidden="1" customWidth="1"/>
    <col min="5643" max="5643" width="27.5703125" style="1081" customWidth="1"/>
    <col min="5644" max="5644" width="0" style="1081" hidden="1" customWidth="1"/>
    <col min="5645" max="5645" width="20" style="1081" customWidth="1"/>
    <col min="5646" max="5648" width="9.140625" style="1081"/>
    <col min="5649" max="5649" width="11.7109375" style="1081" bestFit="1" customWidth="1"/>
    <col min="5650" max="5888" width="9.140625" style="1081"/>
    <col min="5889" max="5889" width="1.85546875" style="1081" customWidth="1"/>
    <col min="5890" max="5890" width="12.42578125" style="1081" bestFit="1" customWidth="1"/>
    <col min="5891" max="5891" width="9.140625" style="1081"/>
    <col min="5892" max="5892" width="21.7109375" style="1081" customWidth="1"/>
    <col min="5893" max="5893" width="11.7109375" style="1081" bestFit="1" customWidth="1"/>
    <col min="5894" max="5894" width="9.140625" style="1081"/>
    <col min="5895" max="5895" width="5.42578125" style="1081" customWidth="1"/>
    <col min="5896" max="5896" width="0" style="1081" hidden="1" customWidth="1"/>
    <col min="5897" max="5897" width="24.140625" style="1081" customWidth="1"/>
    <col min="5898" max="5898" width="0" style="1081" hidden="1" customWidth="1"/>
    <col min="5899" max="5899" width="27.5703125" style="1081" customWidth="1"/>
    <col min="5900" max="5900" width="0" style="1081" hidden="1" customWidth="1"/>
    <col min="5901" max="5901" width="20" style="1081" customWidth="1"/>
    <col min="5902" max="5904" width="9.140625" style="1081"/>
    <col min="5905" max="5905" width="11.7109375" style="1081" bestFit="1" customWidth="1"/>
    <col min="5906" max="6144" width="9.140625" style="1081"/>
    <col min="6145" max="6145" width="1.85546875" style="1081" customWidth="1"/>
    <col min="6146" max="6146" width="12.42578125" style="1081" bestFit="1" customWidth="1"/>
    <col min="6147" max="6147" width="9.140625" style="1081"/>
    <col min="6148" max="6148" width="21.7109375" style="1081" customWidth="1"/>
    <col min="6149" max="6149" width="11.7109375" style="1081" bestFit="1" customWidth="1"/>
    <col min="6150" max="6150" width="9.140625" style="1081"/>
    <col min="6151" max="6151" width="5.42578125" style="1081" customWidth="1"/>
    <col min="6152" max="6152" width="0" style="1081" hidden="1" customWidth="1"/>
    <col min="6153" max="6153" width="24.140625" style="1081" customWidth="1"/>
    <col min="6154" max="6154" width="0" style="1081" hidden="1" customWidth="1"/>
    <col min="6155" max="6155" width="27.5703125" style="1081" customWidth="1"/>
    <col min="6156" max="6156" width="0" style="1081" hidden="1" customWidth="1"/>
    <col min="6157" max="6157" width="20" style="1081" customWidth="1"/>
    <col min="6158" max="6160" width="9.140625" style="1081"/>
    <col min="6161" max="6161" width="11.7109375" style="1081" bestFit="1" customWidth="1"/>
    <col min="6162" max="6400" width="9.140625" style="1081"/>
    <col min="6401" max="6401" width="1.85546875" style="1081" customWidth="1"/>
    <col min="6402" max="6402" width="12.42578125" style="1081" bestFit="1" customWidth="1"/>
    <col min="6403" max="6403" width="9.140625" style="1081"/>
    <col min="6404" max="6404" width="21.7109375" style="1081" customWidth="1"/>
    <col min="6405" max="6405" width="11.7109375" style="1081" bestFit="1" customWidth="1"/>
    <col min="6406" max="6406" width="9.140625" style="1081"/>
    <col min="6407" max="6407" width="5.42578125" style="1081" customWidth="1"/>
    <col min="6408" max="6408" width="0" style="1081" hidden="1" customWidth="1"/>
    <col min="6409" max="6409" width="24.140625" style="1081" customWidth="1"/>
    <col min="6410" max="6410" width="0" style="1081" hidden="1" customWidth="1"/>
    <col min="6411" max="6411" width="27.5703125" style="1081" customWidth="1"/>
    <col min="6412" max="6412" width="0" style="1081" hidden="1" customWidth="1"/>
    <col min="6413" max="6413" width="20" style="1081" customWidth="1"/>
    <col min="6414" max="6416" width="9.140625" style="1081"/>
    <col min="6417" max="6417" width="11.7109375" style="1081" bestFit="1" customWidth="1"/>
    <col min="6418" max="6656" width="9.140625" style="1081"/>
    <col min="6657" max="6657" width="1.85546875" style="1081" customWidth="1"/>
    <col min="6658" max="6658" width="12.42578125" style="1081" bestFit="1" customWidth="1"/>
    <col min="6659" max="6659" width="9.140625" style="1081"/>
    <col min="6660" max="6660" width="21.7109375" style="1081" customWidth="1"/>
    <col min="6661" max="6661" width="11.7109375" style="1081" bestFit="1" customWidth="1"/>
    <col min="6662" max="6662" width="9.140625" style="1081"/>
    <col min="6663" max="6663" width="5.42578125" style="1081" customWidth="1"/>
    <col min="6664" max="6664" width="0" style="1081" hidden="1" customWidth="1"/>
    <col min="6665" max="6665" width="24.140625" style="1081" customWidth="1"/>
    <col min="6666" max="6666" width="0" style="1081" hidden="1" customWidth="1"/>
    <col min="6667" max="6667" width="27.5703125" style="1081" customWidth="1"/>
    <col min="6668" max="6668" width="0" style="1081" hidden="1" customWidth="1"/>
    <col min="6669" max="6669" width="20" style="1081" customWidth="1"/>
    <col min="6670" max="6672" width="9.140625" style="1081"/>
    <col min="6673" max="6673" width="11.7109375" style="1081" bestFit="1" customWidth="1"/>
    <col min="6674" max="6912" width="9.140625" style="1081"/>
    <col min="6913" max="6913" width="1.85546875" style="1081" customWidth="1"/>
    <col min="6914" max="6914" width="12.42578125" style="1081" bestFit="1" customWidth="1"/>
    <col min="6915" max="6915" width="9.140625" style="1081"/>
    <col min="6916" max="6916" width="21.7109375" style="1081" customWidth="1"/>
    <col min="6917" max="6917" width="11.7109375" style="1081" bestFit="1" customWidth="1"/>
    <col min="6918" max="6918" width="9.140625" style="1081"/>
    <col min="6919" max="6919" width="5.42578125" style="1081" customWidth="1"/>
    <col min="6920" max="6920" width="0" style="1081" hidden="1" customWidth="1"/>
    <col min="6921" max="6921" width="24.140625" style="1081" customWidth="1"/>
    <col min="6922" max="6922" width="0" style="1081" hidden="1" customWidth="1"/>
    <col min="6923" max="6923" width="27.5703125" style="1081" customWidth="1"/>
    <col min="6924" max="6924" width="0" style="1081" hidden="1" customWidth="1"/>
    <col min="6925" max="6925" width="20" style="1081" customWidth="1"/>
    <col min="6926" max="6928" width="9.140625" style="1081"/>
    <col min="6929" max="6929" width="11.7109375" style="1081" bestFit="1" customWidth="1"/>
    <col min="6930" max="7168" width="9.140625" style="1081"/>
    <col min="7169" max="7169" width="1.85546875" style="1081" customWidth="1"/>
    <col min="7170" max="7170" width="12.42578125" style="1081" bestFit="1" customWidth="1"/>
    <col min="7171" max="7171" width="9.140625" style="1081"/>
    <col min="7172" max="7172" width="21.7109375" style="1081" customWidth="1"/>
    <col min="7173" max="7173" width="11.7109375" style="1081" bestFit="1" customWidth="1"/>
    <col min="7174" max="7174" width="9.140625" style="1081"/>
    <col min="7175" max="7175" width="5.42578125" style="1081" customWidth="1"/>
    <col min="7176" max="7176" width="0" style="1081" hidden="1" customWidth="1"/>
    <col min="7177" max="7177" width="24.140625" style="1081" customWidth="1"/>
    <col min="7178" max="7178" width="0" style="1081" hidden="1" customWidth="1"/>
    <col min="7179" max="7179" width="27.5703125" style="1081" customWidth="1"/>
    <col min="7180" max="7180" width="0" style="1081" hidden="1" customWidth="1"/>
    <col min="7181" max="7181" width="20" style="1081" customWidth="1"/>
    <col min="7182" max="7184" width="9.140625" style="1081"/>
    <col min="7185" max="7185" width="11.7109375" style="1081" bestFit="1" customWidth="1"/>
    <col min="7186" max="7424" width="9.140625" style="1081"/>
    <col min="7425" max="7425" width="1.85546875" style="1081" customWidth="1"/>
    <col min="7426" max="7426" width="12.42578125" style="1081" bestFit="1" customWidth="1"/>
    <col min="7427" max="7427" width="9.140625" style="1081"/>
    <col min="7428" max="7428" width="21.7109375" style="1081" customWidth="1"/>
    <col min="7429" max="7429" width="11.7109375" style="1081" bestFit="1" customWidth="1"/>
    <col min="7430" max="7430" width="9.140625" style="1081"/>
    <col min="7431" max="7431" width="5.42578125" style="1081" customWidth="1"/>
    <col min="7432" max="7432" width="0" style="1081" hidden="1" customWidth="1"/>
    <col min="7433" max="7433" width="24.140625" style="1081" customWidth="1"/>
    <col min="7434" max="7434" width="0" style="1081" hidden="1" customWidth="1"/>
    <col min="7435" max="7435" width="27.5703125" style="1081" customWidth="1"/>
    <col min="7436" max="7436" width="0" style="1081" hidden="1" customWidth="1"/>
    <col min="7437" max="7437" width="20" style="1081" customWidth="1"/>
    <col min="7438" max="7440" width="9.140625" style="1081"/>
    <col min="7441" max="7441" width="11.7109375" style="1081" bestFit="1" customWidth="1"/>
    <col min="7442" max="7680" width="9.140625" style="1081"/>
    <col min="7681" max="7681" width="1.85546875" style="1081" customWidth="1"/>
    <col min="7682" max="7682" width="12.42578125" style="1081" bestFit="1" customWidth="1"/>
    <col min="7683" max="7683" width="9.140625" style="1081"/>
    <col min="7684" max="7684" width="21.7109375" style="1081" customWidth="1"/>
    <col min="7685" max="7685" width="11.7109375" style="1081" bestFit="1" customWidth="1"/>
    <col min="7686" max="7686" width="9.140625" style="1081"/>
    <col min="7687" max="7687" width="5.42578125" style="1081" customWidth="1"/>
    <col min="7688" max="7688" width="0" style="1081" hidden="1" customWidth="1"/>
    <col min="7689" max="7689" width="24.140625" style="1081" customWidth="1"/>
    <col min="7690" max="7690" width="0" style="1081" hidden="1" customWidth="1"/>
    <col min="7691" max="7691" width="27.5703125" style="1081" customWidth="1"/>
    <col min="7692" max="7692" width="0" style="1081" hidden="1" customWidth="1"/>
    <col min="7693" max="7693" width="20" style="1081" customWidth="1"/>
    <col min="7694" max="7696" width="9.140625" style="1081"/>
    <col min="7697" max="7697" width="11.7109375" style="1081" bestFit="1" customWidth="1"/>
    <col min="7698" max="7936" width="9.140625" style="1081"/>
    <col min="7937" max="7937" width="1.85546875" style="1081" customWidth="1"/>
    <col min="7938" max="7938" width="12.42578125" style="1081" bestFit="1" customWidth="1"/>
    <col min="7939" max="7939" width="9.140625" style="1081"/>
    <col min="7940" max="7940" width="21.7109375" style="1081" customWidth="1"/>
    <col min="7941" max="7941" width="11.7109375" style="1081" bestFit="1" customWidth="1"/>
    <col min="7942" max="7942" width="9.140625" style="1081"/>
    <col min="7943" max="7943" width="5.42578125" style="1081" customWidth="1"/>
    <col min="7944" max="7944" width="0" style="1081" hidden="1" customWidth="1"/>
    <col min="7945" max="7945" width="24.140625" style="1081" customWidth="1"/>
    <col min="7946" max="7946" width="0" style="1081" hidden="1" customWidth="1"/>
    <col min="7947" max="7947" width="27.5703125" style="1081" customWidth="1"/>
    <col min="7948" max="7948" width="0" style="1081" hidden="1" customWidth="1"/>
    <col min="7949" max="7949" width="20" style="1081" customWidth="1"/>
    <col min="7950" max="7952" width="9.140625" style="1081"/>
    <col min="7953" max="7953" width="11.7109375" style="1081" bestFit="1" customWidth="1"/>
    <col min="7954" max="8192" width="9.140625" style="1081"/>
    <col min="8193" max="8193" width="1.85546875" style="1081" customWidth="1"/>
    <col min="8194" max="8194" width="12.42578125" style="1081" bestFit="1" customWidth="1"/>
    <col min="8195" max="8195" width="9.140625" style="1081"/>
    <col min="8196" max="8196" width="21.7109375" style="1081" customWidth="1"/>
    <col min="8197" max="8197" width="11.7109375" style="1081" bestFit="1" customWidth="1"/>
    <col min="8198" max="8198" width="9.140625" style="1081"/>
    <col min="8199" max="8199" width="5.42578125" style="1081" customWidth="1"/>
    <col min="8200" max="8200" width="0" style="1081" hidden="1" customWidth="1"/>
    <col min="8201" max="8201" width="24.140625" style="1081" customWidth="1"/>
    <col min="8202" max="8202" width="0" style="1081" hidden="1" customWidth="1"/>
    <col min="8203" max="8203" width="27.5703125" style="1081" customWidth="1"/>
    <col min="8204" max="8204" width="0" style="1081" hidden="1" customWidth="1"/>
    <col min="8205" max="8205" width="20" style="1081" customWidth="1"/>
    <col min="8206" max="8208" width="9.140625" style="1081"/>
    <col min="8209" max="8209" width="11.7109375" style="1081" bestFit="1" customWidth="1"/>
    <col min="8210" max="8448" width="9.140625" style="1081"/>
    <col min="8449" max="8449" width="1.85546875" style="1081" customWidth="1"/>
    <col min="8450" max="8450" width="12.42578125" style="1081" bestFit="1" customWidth="1"/>
    <col min="8451" max="8451" width="9.140625" style="1081"/>
    <col min="8452" max="8452" width="21.7109375" style="1081" customWidth="1"/>
    <col min="8453" max="8453" width="11.7109375" style="1081" bestFit="1" customWidth="1"/>
    <col min="8454" max="8454" width="9.140625" style="1081"/>
    <col min="8455" max="8455" width="5.42578125" style="1081" customWidth="1"/>
    <col min="8456" max="8456" width="0" style="1081" hidden="1" customWidth="1"/>
    <col min="8457" max="8457" width="24.140625" style="1081" customWidth="1"/>
    <col min="8458" max="8458" width="0" style="1081" hidden="1" customWidth="1"/>
    <col min="8459" max="8459" width="27.5703125" style="1081" customWidth="1"/>
    <col min="8460" max="8460" width="0" style="1081" hidden="1" customWidth="1"/>
    <col min="8461" max="8461" width="20" style="1081" customWidth="1"/>
    <col min="8462" max="8464" width="9.140625" style="1081"/>
    <col min="8465" max="8465" width="11.7109375" style="1081" bestFit="1" customWidth="1"/>
    <col min="8466" max="8704" width="9.140625" style="1081"/>
    <col min="8705" max="8705" width="1.85546875" style="1081" customWidth="1"/>
    <col min="8706" max="8706" width="12.42578125" style="1081" bestFit="1" customWidth="1"/>
    <col min="8707" max="8707" width="9.140625" style="1081"/>
    <col min="8708" max="8708" width="21.7109375" style="1081" customWidth="1"/>
    <col min="8709" max="8709" width="11.7109375" style="1081" bestFit="1" customWidth="1"/>
    <col min="8710" max="8710" width="9.140625" style="1081"/>
    <col min="8711" max="8711" width="5.42578125" style="1081" customWidth="1"/>
    <col min="8712" max="8712" width="0" style="1081" hidden="1" customWidth="1"/>
    <col min="8713" max="8713" width="24.140625" style="1081" customWidth="1"/>
    <col min="8714" max="8714" width="0" style="1081" hidden="1" customWidth="1"/>
    <col min="8715" max="8715" width="27.5703125" style="1081" customWidth="1"/>
    <col min="8716" max="8716" width="0" style="1081" hidden="1" customWidth="1"/>
    <col min="8717" max="8717" width="20" style="1081" customWidth="1"/>
    <col min="8718" max="8720" width="9.140625" style="1081"/>
    <col min="8721" max="8721" width="11.7109375" style="1081" bestFit="1" customWidth="1"/>
    <col min="8722" max="8960" width="9.140625" style="1081"/>
    <col min="8961" max="8961" width="1.85546875" style="1081" customWidth="1"/>
    <col min="8962" max="8962" width="12.42578125" style="1081" bestFit="1" customWidth="1"/>
    <col min="8963" max="8963" width="9.140625" style="1081"/>
    <col min="8964" max="8964" width="21.7109375" style="1081" customWidth="1"/>
    <col min="8965" max="8965" width="11.7109375" style="1081" bestFit="1" customWidth="1"/>
    <col min="8966" max="8966" width="9.140625" style="1081"/>
    <col min="8967" max="8967" width="5.42578125" style="1081" customWidth="1"/>
    <col min="8968" max="8968" width="0" style="1081" hidden="1" customWidth="1"/>
    <col min="8969" max="8969" width="24.140625" style="1081" customWidth="1"/>
    <col min="8970" max="8970" width="0" style="1081" hidden="1" customWidth="1"/>
    <col min="8971" max="8971" width="27.5703125" style="1081" customWidth="1"/>
    <col min="8972" max="8972" width="0" style="1081" hidden="1" customWidth="1"/>
    <col min="8973" max="8973" width="20" style="1081" customWidth="1"/>
    <col min="8974" max="8976" width="9.140625" style="1081"/>
    <col min="8977" max="8977" width="11.7109375" style="1081" bestFit="1" customWidth="1"/>
    <col min="8978" max="9216" width="9.140625" style="1081"/>
    <col min="9217" max="9217" width="1.85546875" style="1081" customWidth="1"/>
    <col min="9218" max="9218" width="12.42578125" style="1081" bestFit="1" customWidth="1"/>
    <col min="9219" max="9219" width="9.140625" style="1081"/>
    <col min="9220" max="9220" width="21.7109375" style="1081" customWidth="1"/>
    <col min="9221" max="9221" width="11.7109375" style="1081" bestFit="1" customWidth="1"/>
    <col min="9222" max="9222" width="9.140625" style="1081"/>
    <col min="9223" max="9223" width="5.42578125" style="1081" customWidth="1"/>
    <col min="9224" max="9224" width="0" style="1081" hidden="1" customWidth="1"/>
    <col min="9225" max="9225" width="24.140625" style="1081" customWidth="1"/>
    <col min="9226" max="9226" width="0" style="1081" hidden="1" customWidth="1"/>
    <col min="9227" max="9227" width="27.5703125" style="1081" customWidth="1"/>
    <col min="9228" max="9228" width="0" style="1081" hidden="1" customWidth="1"/>
    <col min="9229" max="9229" width="20" style="1081" customWidth="1"/>
    <col min="9230" max="9232" width="9.140625" style="1081"/>
    <col min="9233" max="9233" width="11.7109375" style="1081" bestFit="1" customWidth="1"/>
    <col min="9234" max="9472" width="9.140625" style="1081"/>
    <col min="9473" max="9473" width="1.85546875" style="1081" customWidth="1"/>
    <col min="9474" max="9474" width="12.42578125" style="1081" bestFit="1" customWidth="1"/>
    <col min="9475" max="9475" width="9.140625" style="1081"/>
    <col min="9476" max="9476" width="21.7109375" style="1081" customWidth="1"/>
    <col min="9477" max="9477" width="11.7109375" style="1081" bestFit="1" customWidth="1"/>
    <col min="9478" max="9478" width="9.140625" style="1081"/>
    <col min="9479" max="9479" width="5.42578125" style="1081" customWidth="1"/>
    <col min="9480" max="9480" width="0" style="1081" hidden="1" customWidth="1"/>
    <col min="9481" max="9481" width="24.140625" style="1081" customWidth="1"/>
    <col min="9482" max="9482" width="0" style="1081" hidden="1" customWidth="1"/>
    <col min="9483" max="9483" width="27.5703125" style="1081" customWidth="1"/>
    <col min="9484" max="9484" width="0" style="1081" hidden="1" customWidth="1"/>
    <col min="9485" max="9485" width="20" style="1081" customWidth="1"/>
    <col min="9486" max="9488" width="9.140625" style="1081"/>
    <col min="9489" max="9489" width="11.7109375" style="1081" bestFit="1" customWidth="1"/>
    <col min="9490" max="9728" width="9.140625" style="1081"/>
    <col min="9729" max="9729" width="1.85546875" style="1081" customWidth="1"/>
    <col min="9730" max="9730" width="12.42578125" style="1081" bestFit="1" customWidth="1"/>
    <col min="9731" max="9731" width="9.140625" style="1081"/>
    <col min="9732" max="9732" width="21.7109375" style="1081" customWidth="1"/>
    <col min="9733" max="9733" width="11.7109375" style="1081" bestFit="1" customWidth="1"/>
    <col min="9734" max="9734" width="9.140625" style="1081"/>
    <col min="9735" max="9735" width="5.42578125" style="1081" customWidth="1"/>
    <col min="9736" max="9736" width="0" style="1081" hidden="1" customWidth="1"/>
    <col min="9737" max="9737" width="24.140625" style="1081" customWidth="1"/>
    <col min="9738" max="9738" width="0" style="1081" hidden="1" customWidth="1"/>
    <col min="9739" max="9739" width="27.5703125" style="1081" customWidth="1"/>
    <col min="9740" max="9740" width="0" style="1081" hidden="1" customWidth="1"/>
    <col min="9741" max="9741" width="20" style="1081" customWidth="1"/>
    <col min="9742" max="9744" width="9.140625" style="1081"/>
    <col min="9745" max="9745" width="11.7109375" style="1081" bestFit="1" customWidth="1"/>
    <col min="9746" max="9984" width="9.140625" style="1081"/>
    <col min="9985" max="9985" width="1.85546875" style="1081" customWidth="1"/>
    <col min="9986" max="9986" width="12.42578125" style="1081" bestFit="1" customWidth="1"/>
    <col min="9987" max="9987" width="9.140625" style="1081"/>
    <col min="9988" max="9988" width="21.7109375" style="1081" customWidth="1"/>
    <col min="9989" max="9989" width="11.7109375" style="1081" bestFit="1" customWidth="1"/>
    <col min="9990" max="9990" width="9.140625" style="1081"/>
    <col min="9991" max="9991" width="5.42578125" style="1081" customWidth="1"/>
    <col min="9992" max="9992" width="0" style="1081" hidden="1" customWidth="1"/>
    <col min="9993" max="9993" width="24.140625" style="1081" customWidth="1"/>
    <col min="9994" max="9994" width="0" style="1081" hidden="1" customWidth="1"/>
    <col min="9995" max="9995" width="27.5703125" style="1081" customWidth="1"/>
    <col min="9996" max="9996" width="0" style="1081" hidden="1" customWidth="1"/>
    <col min="9997" max="9997" width="20" style="1081" customWidth="1"/>
    <col min="9998" max="10000" width="9.140625" style="1081"/>
    <col min="10001" max="10001" width="11.7109375" style="1081" bestFit="1" customWidth="1"/>
    <col min="10002" max="10240" width="9.140625" style="1081"/>
    <col min="10241" max="10241" width="1.85546875" style="1081" customWidth="1"/>
    <col min="10242" max="10242" width="12.42578125" style="1081" bestFit="1" customWidth="1"/>
    <col min="10243" max="10243" width="9.140625" style="1081"/>
    <col min="10244" max="10244" width="21.7109375" style="1081" customWidth="1"/>
    <col min="10245" max="10245" width="11.7109375" style="1081" bestFit="1" customWidth="1"/>
    <col min="10246" max="10246" width="9.140625" style="1081"/>
    <col min="10247" max="10247" width="5.42578125" style="1081" customWidth="1"/>
    <col min="10248" max="10248" width="0" style="1081" hidden="1" customWidth="1"/>
    <col min="10249" max="10249" width="24.140625" style="1081" customWidth="1"/>
    <col min="10250" max="10250" width="0" style="1081" hidden="1" customWidth="1"/>
    <col min="10251" max="10251" width="27.5703125" style="1081" customWidth="1"/>
    <col min="10252" max="10252" width="0" style="1081" hidden="1" customWidth="1"/>
    <col min="10253" max="10253" width="20" style="1081" customWidth="1"/>
    <col min="10254" max="10256" width="9.140625" style="1081"/>
    <col min="10257" max="10257" width="11.7109375" style="1081" bestFit="1" customWidth="1"/>
    <col min="10258" max="10496" width="9.140625" style="1081"/>
    <col min="10497" max="10497" width="1.85546875" style="1081" customWidth="1"/>
    <col min="10498" max="10498" width="12.42578125" style="1081" bestFit="1" customWidth="1"/>
    <col min="10499" max="10499" width="9.140625" style="1081"/>
    <col min="10500" max="10500" width="21.7109375" style="1081" customWidth="1"/>
    <col min="10501" max="10501" width="11.7109375" style="1081" bestFit="1" customWidth="1"/>
    <col min="10502" max="10502" width="9.140625" style="1081"/>
    <col min="10503" max="10503" width="5.42578125" style="1081" customWidth="1"/>
    <col min="10504" max="10504" width="0" style="1081" hidden="1" customWidth="1"/>
    <col min="10505" max="10505" width="24.140625" style="1081" customWidth="1"/>
    <col min="10506" max="10506" width="0" style="1081" hidden="1" customWidth="1"/>
    <col min="10507" max="10507" width="27.5703125" style="1081" customWidth="1"/>
    <col min="10508" max="10508" width="0" style="1081" hidden="1" customWidth="1"/>
    <col min="10509" max="10509" width="20" style="1081" customWidth="1"/>
    <col min="10510" max="10512" width="9.140625" style="1081"/>
    <col min="10513" max="10513" width="11.7109375" style="1081" bestFit="1" customWidth="1"/>
    <col min="10514" max="10752" width="9.140625" style="1081"/>
    <col min="10753" max="10753" width="1.85546875" style="1081" customWidth="1"/>
    <col min="10754" max="10754" width="12.42578125" style="1081" bestFit="1" customWidth="1"/>
    <col min="10755" max="10755" width="9.140625" style="1081"/>
    <col min="10756" max="10756" width="21.7109375" style="1081" customWidth="1"/>
    <col min="10757" max="10757" width="11.7109375" style="1081" bestFit="1" customWidth="1"/>
    <col min="10758" max="10758" width="9.140625" style="1081"/>
    <col min="10759" max="10759" width="5.42578125" style="1081" customWidth="1"/>
    <col min="10760" max="10760" width="0" style="1081" hidden="1" customWidth="1"/>
    <col min="10761" max="10761" width="24.140625" style="1081" customWidth="1"/>
    <col min="10762" max="10762" width="0" style="1081" hidden="1" customWidth="1"/>
    <col min="10763" max="10763" width="27.5703125" style="1081" customWidth="1"/>
    <col min="10764" max="10764" width="0" style="1081" hidden="1" customWidth="1"/>
    <col min="10765" max="10765" width="20" style="1081" customWidth="1"/>
    <col min="10766" max="10768" width="9.140625" style="1081"/>
    <col min="10769" max="10769" width="11.7109375" style="1081" bestFit="1" customWidth="1"/>
    <col min="10770" max="11008" width="9.140625" style="1081"/>
    <col min="11009" max="11009" width="1.85546875" style="1081" customWidth="1"/>
    <col min="11010" max="11010" width="12.42578125" style="1081" bestFit="1" customWidth="1"/>
    <col min="11011" max="11011" width="9.140625" style="1081"/>
    <col min="11012" max="11012" width="21.7109375" style="1081" customWidth="1"/>
    <col min="11013" max="11013" width="11.7109375" style="1081" bestFit="1" customWidth="1"/>
    <col min="11014" max="11014" width="9.140625" style="1081"/>
    <col min="11015" max="11015" width="5.42578125" style="1081" customWidth="1"/>
    <col min="11016" max="11016" width="0" style="1081" hidden="1" customWidth="1"/>
    <col min="11017" max="11017" width="24.140625" style="1081" customWidth="1"/>
    <col min="11018" max="11018" width="0" style="1081" hidden="1" customWidth="1"/>
    <col min="11019" max="11019" width="27.5703125" style="1081" customWidth="1"/>
    <col min="11020" max="11020" width="0" style="1081" hidden="1" customWidth="1"/>
    <col min="11021" max="11021" width="20" style="1081" customWidth="1"/>
    <col min="11022" max="11024" width="9.140625" style="1081"/>
    <col min="11025" max="11025" width="11.7109375" style="1081" bestFit="1" customWidth="1"/>
    <col min="11026" max="11264" width="9.140625" style="1081"/>
    <col min="11265" max="11265" width="1.85546875" style="1081" customWidth="1"/>
    <col min="11266" max="11266" width="12.42578125" style="1081" bestFit="1" customWidth="1"/>
    <col min="11267" max="11267" width="9.140625" style="1081"/>
    <col min="11268" max="11268" width="21.7109375" style="1081" customWidth="1"/>
    <col min="11269" max="11269" width="11.7109375" style="1081" bestFit="1" customWidth="1"/>
    <col min="11270" max="11270" width="9.140625" style="1081"/>
    <col min="11271" max="11271" width="5.42578125" style="1081" customWidth="1"/>
    <col min="11272" max="11272" width="0" style="1081" hidden="1" customWidth="1"/>
    <col min="11273" max="11273" width="24.140625" style="1081" customWidth="1"/>
    <col min="11274" max="11274" width="0" style="1081" hidden="1" customWidth="1"/>
    <col min="11275" max="11275" width="27.5703125" style="1081" customWidth="1"/>
    <col min="11276" max="11276" width="0" style="1081" hidden="1" customWidth="1"/>
    <col min="11277" max="11277" width="20" style="1081" customWidth="1"/>
    <col min="11278" max="11280" width="9.140625" style="1081"/>
    <col min="11281" max="11281" width="11.7109375" style="1081" bestFit="1" customWidth="1"/>
    <col min="11282" max="11520" width="9.140625" style="1081"/>
    <col min="11521" max="11521" width="1.85546875" style="1081" customWidth="1"/>
    <col min="11522" max="11522" width="12.42578125" style="1081" bestFit="1" customWidth="1"/>
    <col min="11523" max="11523" width="9.140625" style="1081"/>
    <col min="11524" max="11524" width="21.7109375" style="1081" customWidth="1"/>
    <col min="11525" max="11525" width="11.7109375" style="1081" bestFit="1" customWidth="1"/>
    <col min="11526" max="11526" width="9.140625" style="1081"/>
    <col min="11527" max="11527" width="5.42578125" style="1081" customWidth="1"/>
    <col min="11528" max="11528" width="0" style="1081" hidden="1" customWidth="1"/>
    <col min="11529" max="11529" width="24.140625" style="1081" customWidth="1"/>
    <col min="11530" max="11530" width="0" style="1081" hidden="1" customWidth="1"/>
    <col min="11531" max="11531" width="27.5703125" style="1081" customWidth="1"/>
    <col min="11532" max="11532" width="0" style="1081" hidden="1" customWidth="1"/>
    <col min="11533" max="11533" width="20" style="1081" customWidth="1"/>
    <col min="11534" max="11536" width="9.140625" style="1081"/>
    <col min="11537" max="11537" width="11.7109375" style="1081" bestFit="1" customWidth="1"/>
    <col min="11538" max="11776" width="9.140625" style="1081"/>
    <col min="11777" max="11777" width="1.85546875" style="1081" customWidth="1"/>
    <col min="11778" max="11778" width="12.42578125" style="1081" bestFit="1" customWidth="1"/>
    <col min="11779" max="11779" width="9.140625" style="1081"/>
    <col min="11780" max="11780" width="21.7109375" style="1081" customWidth="1"/>
    <col min="11781" max="11781" width="11.7109375" style="1081" bestFit="1" customWidth="1"/>
    <col min="11782" max="11782" width="9.140625" style="1081"/>
    <col min="11783" max="11783" width="5.42578125" style="1081" customWidth="1"/>
    <col min="11784" max="11784" width="0" style="1081" hidden="1" customWidth="1"/>
    <col min="11785" max="11785" width="24.140625" style="1081" customWidth="1"/>
    <col min="11786" max="11786" width="0" style="1081" hidden="1" customWidth="1"/>
    <col min="11787" max="11787" width="27.5703125" style="1081" customWidth="1"/>
    <col min="11788" max="11788" width="0" style="1081" hidden="1" customWidth="1"/>
    <col min="11789" max="11789" width="20" style="1081" customWidth="1"/>
    <col min="11790" max="11792" width="9.140625" style="1081"/>
    <col min="11793" max="11793" width="11.7109375" style="1081" bestFit="1" customWidth="1"/>
    <col min="11794" max="12032" width="9.140625" style="1081"/>
    <col min="12033" max="12033" width="1.85546875" style="1081" customWidth="1"/>
    <col min="12034" max="12034" width="12.42578125" style="1081" bestFit="1" customWidth="1"/>
    <col min="12035" max="12035" width="9.140625" style="1081"/>
    <col min="12036" max="12036" width="21.7109375" style="1081" customWidth="1"/>
    <col min="12037" max="12037" width="11.7109375" style="1081" bestFit="1" customWidth="1"/>
    <col min="12038" max="12038" width="9.140625" style="1081"/>
    <col min="12039" max="12039" width="5.42578125" style="1081" customWidth="1"/>
    <col min="12040" max="12040" width="0" style="1081" hidden="1" customWidth="1"/>
    <col min="12041" max="12041" width="24.140625" style="1081" customWidth="1"/>
    <col min="12042" max="12042" width="0" style="1081" hidden="1" customWidth="1"/>
    <col min="12043" max="12043" width="27.5703125" style="1081" customWidth="1"/>
    <col min="12044" max="12044" width="0" style="1081" hidden="1" customWidth="1"/>
    <col min="12045" max="12045" width="20" style="1081" customWidth="1"/>
    <col min="12046" max="12048" width="9.140625" style="1081"/>
    <col min="12049" max="12049" width="11.7109375" style="1081" bestFit="1" customWidth="1"/>
    <col min="12050" max="12288" width="9.140625" style="1081"/>
    <col min="12289" max="12289" width="1.85546875" style="1081" customWidth="1"/>
    <col min="12290" max="12290" width="12.42578125" style="1081" bestFit="1" customWidth="1"/>
    <col min="12291" max="12291" width="9.140625" style="1081"/>
    <col min="12292" max="12292" width="21.7109375" style="1081" customWidth="1"/>
    <col min="12293" max="12293" width="11.7109375" style="1081" bestFit="1" customWidth="1"/>
    <col min="12294" max="12294" width="9.140625" style="1081"/>
    <col min="12295" max="12295" width="5.42578125" style="1081" customWidth="1"/>
    <col min="12296" max="12296" width="0" style="1081" hidden="1" customWidth="1"/>
    <col min="12297" max="12297" width="24.140625" style="1081" customWidth="1"/>
    <col min="12298" max="12298" width="0" style="1081" hidden="1" customWidth="1"/>
    <col min="12299" max="12299" width="27.5703125" style="1081" customWidth="1"/>
    <col min="12300" max="12300" width="0" style="1081" hidden="1" customWidth="1"/>
    <col min="12301" max="12301" width="20" style="1081" customWidth="1"/>
    <col min="12302" max="12304" width="9.140625" style="1081"/>
    <col min="12305" max="12305" width="11.7109375" style="1081" bestFit="1" customWidth="1"/>
    <col min="12306" max="12544" width="9.140625" style="1081"/>
    <col min="12545" max="12545" width="1.85546875" style="1081" customWidth="1"/>
    <col min="12546" max="12546" width="12.42578125" style="1081" bestFit="1" customWidth="1"/>
    <col min="12547" max="12547" width="9.140625" style="1081"/>
    <col min="12548" max="12548" width="21.7109375" style="1081" customWidth="1"/>
    <col min="12549" max="12549" width="11.7109375" style="1081" bestFit="1" customWidth="1"/>
    <col min="12550" max="12550" width="9.140625" style="1081"/>
    <col min="12551" max="12551" width="5.42578125" style="1081" customWidth="1"/>
    <col min="12552" max="12552" width="0" style="1081" hidden="1" customWidth="1"/>
    <col min="12553" max="12553" width="24.140625" style="1081" customWidth="1"/>
    <col min="12554" max="12554" width="0" style="1081" hidden="1" customWidth="1"/>
    <col min="12555" max="12555" width="27.5703125" style="1081" customWidth="1"/>
    <col min="12556" max="12556" width="0" style="1081" hidden="1" customWidth="1"/>
    <col min="12557" max="12557" width="20" style="1081" customWidth="1"/>
    <col min="12558" max="12560" width="9.140625" style="1081"/>
    <col min="12561" max="12561" width="11.7109375" style="1081" bestFit="1" customWidth="1"/>
    <col min="12562" max="12800" width="9.140625" style="1081"/>
    <col min="12801" max="12801" width="1.85546875" style="1081" customWidth="1"/>
    <col min="12802" max="12802" width="12.42578125" style="1081" bestFit="1" customWidth="1"/>
    <col min="12803" max="12803" width="9.140625" style="1081"/>
    <col min="12804" max="12804" width="21.7109375" style="1081" customWidth="1"/>
    <col min="12805" max="12805" width="11.7109375" style="1081" bestFit="1" customWidth="1"/>
    <col min="12806" max="12806" width="9.140625" style="1081"/>
    <col min="12807" max="12807" width="5.42578125" style="1081" customWidth="1"/>
    <col min="12808" max="12808" width="0" style="1081" hidden="1" customWidth="1"/>
    <col min="12809" max="12809" width="24.140625" style="1081" customWidth="1"/>
    <col min="12810" max="12810" width="0" style="1081" hidden="1" customWidth="1"/>
    <col min="12811" max="12811" width="27.5703125" style="1081" customWidth="1"/>
    <col min="12812" max="12812" width="0" style="1081" hidden="1" customWidth="1"/>
    <col min="12813" max="12813" width="20" style="1081" customWidth="1"/>
    <col min="12814" max="12816" width="9.140625" style="1081"/>
    <col min="12817" max="12817" width="11.7109375" style="1081" bestFit="1" customWidth="1"/>
    <col min="12818" max="13056" width="9.140625" style="1081"/>
    <col min="13057" max="13057" width="1.85546875" style="1081" customWidth="1"/>
    <col min="13058" max="13058" width="12.42578125" style="1081" bestFit="1" customWidth="1"/>
    <col min="13059" max="13059" width="9.140625" style="1081"/>
    <col min="13060" max="13060" width="21.7109375" style="1081" customWidth="1"/>
    <col min="13061" max="13061" width="11.7109375" style="1081" bestFit="1" customWidth="1"/>
    <col min="13062" max="13062" width="9.140625" style="1081"/>
    <col min="13063" max="13063" width="5.42578125" style="1081" customWidth="1"/>
    <col min="13064" max="13064" width="0" style="1081" hidden="1" customWidth="1"/>
    <col min="13065" max="13065" width="24.140625" style="1081" customWidth="1"/>
    <col min="13066" max="13066" width="0" style="1081" hidden="1" customWidth="1"/>
    <col min="13067" max="13067" width="27.5703125" style="1081" customWidth="1"/>
    <col min="13068" max="13068" width="0" style="1081" hidden="1" customWidth="1"/>
    <col min="13069" max="13069" width="20" style="1081" customWidth="1"/>
    <col min="13070" max="13072" width="9.140625" style="1081"/>
    <col min="13073" max="13073" width="11.7109375" style="1081" bestFit="1" customWidth="1"/>
    <col min="13074" max="13312" width="9.140625" style="1081"/>
    <col min="13313" max="13313" width="1.85546875" style="1081" customWidth="1"/>
    <col min="13314" max="13314" width="12.42578125" style="1081" bestFit="1" customWidth="1"/>
    <col min="13315" max="13315" width="9.140625" style="1081"/>
    <col min="13316" max="13316" width="21.7109375" style="1081" customWidth="1"/>
    <col min="13317" max="13317" width="11.7109375" style="1081" bestFit="1" customWidth="1"/>
    <col min="13318" max="13318" width="9.140625" style="1081"/>
    <col min="13319" max="13319" width="5.42578125" style="1081" customWidth="1"/>
    <col min="13320" max="13320" width="0" style="1081" hidden="1" customWidth="1"/>
    <col min="13321" max="13321" width="24.140625" style="1081" customWidth="1"/>
    <col min="13322" max="13322" width="0" style="1081" hidden="1" customWidth="1"/>
    <col min="13323" max="13323" width="27.5703125" style="1081" customWidth="1"/>
    <col min="13324" max="13324" width="0" style="1081" hidden="1" customWidth="1"/>
    <col min="13325" max="13325" width="20" style="1081" customWidth="1"/>
    <col min="13326" max="13328" width="9.140625" style="1081"/>
    <col min="13329" max="13329" width="11.7109375" style="1081" bestFit="1" customWidth="1"/>
    <col min="13330" max="13568" width="9.140625" style="1081"/>
    <col min="13569" max="13569" width="1.85546875" style="1081" customWidth="1"/>
    <col min="13570" max="13570" width="12.42578125" style="1081" bestFit="1" customWidth="1"/>
    <col min="13571" max="13571" width="9.140625" style="1081"/>
    <col min="13572" max="13572" width="21.7109375" style="1081" customWidth="1"/>
    <col min="13573" max="13573" width="11.7109375" style="1081" bestFit="1" customWidth="1"/>
    <col min="13574" max="13574" width="9.140625" style="1081"/>
    <col min="13575" max="13575" width="5.42578125" style="1081" customWidth="1"/>
    <col min="13576" max="13576" width="0" style="1081" hidden="1" customWidth="1"/>
    <col min="13577" max="13577" width="24.140625" style="1081" customWidth="1"/>
    <col min="13578" max="13578" width="0" style="1081" hidden="1" customWidth="1"/>
    <col min="13579" max="13579" width="27.5703125" style="1081" customWidth="1"/>
    <col min="13580" max="13580" width="0" style="1081" hidden="1" customWidth="1"/>
    <col min="13581" max="13581" width="20" style="1081" customWidth="1"/>
    <col min="13582" max="13584" width="9.140625" style="1081"/>
    <col min="13585" max="13585" width="11.7109375" style="1081" bestFit="1" customWidth="1"/>
    <col min="13586" max="13824" width="9.140625" style="1081"/>
    <col min="13825" max="13825" width="1.85546875" style="1081" customWidth="1"/>
    <col min="13826" max="13826" width="12.42578125" style="1081" bestFit="1" customWidth="1"/>
    <col min="13827" max="13827" width="9.140625" style="1081"/>
    <col min="13828" max="13828" width="21.7109375" style="1081" customWidth="1"/>
    <col min="13829" max="13829" width="11.7109375" style="1081" bestFit="1" customWidth="1"/>
    <col min="13830" max="13830" width="9.140625" style="1081"/>
    <col min="13831" max="13831" width="5.42578125" style="1081" customWidth="1"/>
    <col min="13832" max="13832" width="0" style="1081" hidden="1" customWidth="1"/>
    <col min="13833" max="13833" width="24.140625" style="1081" customWidth="1"/>
    <col min="13834" max="13834" width="0" style="1081" hidden="1" customWidth="1"/>
    <col min="13835" max="13835" width="27.5703125" style="1081" customWidth="1"/>
    <col min="13836" max="13836" width="0" style="1081" hidden="1" customWidth="1"/>
    <col min="13837" max="13837" width="20" style="1081" customWidth="1"/>
    <col min="13838" max="13840" width="9.140625" style="1081"/>
    <col min="13841" max="13841" width="11.7109375" style="1081" bestFit="1" customWidth="1"/>
    <col min="13842" max="14080" width="9.140625" style="1081"/>
    <col min="14081" max="14081" width="1.85546875" style="1081" customWidth="1"/>
    <col min="14082" max="14082" width="12.42578125" style="1081" bestFit="1" customWidth="1"/>
    <col min="14083" max="14083" width="9.140625" style="1081"/>
    <col min="14084" max="14084" width="21.7109375" style="1081" customWidth="1"/>
    <col min="14085" max="14085" width="11.7109375" style="1081" bestFit="1" customWidth="1"/>
    <col min="14086" max="14086" width="9.140625" style="1081"/>
    <col min="14087" max="14087" width="5.42578125" style="1081" customWidth="1"/>
    <col min="14088" max="14088" width="0" style="1081" hidden="1" customWidth="1"/>
    <col min="14089" max="14089" width="24.140625" style="1081" customWidth="1"/>
    <col min="14090" max="14090" width="0" style="1081" hidden="1" customWidth="1"/>
    <col min="14091" max="14091" width="27.5703125" style="1081" customWidth="1"/>
    <col min="14092" max="14092" width="0" style="1081" hidden="1" customWidth="1"/>
    <col min="14093" max="14093" width="20" style="1081" customWidth="1"/>
    <col min="14094" max="14096" width="9.140625" style="1081"/>
    <col min="14097" max="14097" width="11.7109375" style="1081" bestFit="1" customWidth="1"/>
    <col min="14098" max="14336" width="9.140625" style="1081"/>
    <col min="14337" max="14337" width="1.85546875" style="1081" customWidth="1"/>
    <col min="14338" max="14338" width="12.42578125" style="1081" bestFit="1" customWidth="1"/>
    <col min="14339" max="14339" width="9.140625" style="1081"/>
    <col min="14340" max="14340" width="21.7109375" style="1081" customWidth="1"/>
    <col min="14341" max="14341" width="11.7109375" style="1081" bestFit="1" customWidth="1"/>
    <col min="14342" max="14342" width="9.140625" style="1081"/>
    <col min="14343" max="14343" width="5.42578125" style="1081" customWidth="1"/>
    <col min="14344" max="14344" width="0" style="1081" hidden="1" customWidth="1"/>
    <col min="14345" max="14345" width="24.140625" style="1081" customWidth="1"/>
    <col min="14346" max="14346" width="0" style="1081" hidden="1" customWidth="1"/>
    <col min="14347" max="14347" width="27.5703125" style="1081" customWidth="1"/>
    <col min="14348" max="14348" width="0" style="1081" hidden="1" customWidth="1"/>
    <col min="14349" max="14349" width="20" style="1081" customWidth="1"/>
    <col min="14350" max="14352" width="9.140625" style="1081"/>
    <col min="14353" max="14353" width="11.7109375" style="1081" bestFit="1" customWidth="1"/>
    <col min="14354" max="14592" width="9.140625" style="1081"/>
    <col min="14593" max="14593" width="1.85546875" style="1081" customWidth="1"/>
    <col min="14594" max="14594" width="12.42578125" style="1081" bestFit="1" customWidth="1"/>
    <col min="14595" max="14595" width="9.140625" style="1081"/>
    <col min="14596" max="14596" width="21.7109375" style="1081" customWidth="1"/>
    <col min="14597" max="14597" width="11.7109375" style="1081" bestFit="1" customWidth="1"/>
    <col min="14598" max="14598" width="9.140625" style="1081"/>
    <col min="14599" max="14599" width="5.42578125" style="1081" customWidth="1"/>
    <col min="14600" max="14600" width="0" style="1081" hidden="1" customWidth="1"/>
    <col min="14601" max="14601" width="24.140625" style="1081" customWidth="1"/>
    <col min="14602" max="14602" width="0" style="1081" hidden="1" customWidth="1"/>
    <col min="14603" max="14603" width="27.5703125" style="1081" customWidth="1"/>
    <col min="14604" max="14604" width="0" style="1081" hidden="1" customWidth="1"/>
    <col min="14605" max="14605" width="20" style="1081" customWidth="1"/>
    <col min="14606" max="14608" width="9.140625" style="1081"/>
    <col min="14609" max="14609" width="11.7109375" style="1081" bestFit="1" customWidth="1"/>
    <col min="14610" max="14848" width="9.140625" style="1081"/>
    <col min="14849" max="14849" width="1.85546875" style="1081" customWidth="1"/>
    <col min="14850" max="14850" width="12.42578125" style="1081" bestFit="1" customWidth="1"/>
    <col min="14851" max="14851" width="9.140625" style="1081"/>
    <col min="14852" max="14852" width="21.7109375" style="1081" customWidth="1"/>
    <col min="14853" max="14853" width="11.7109375" style="1081" bestFit="1" customWidth="1"/>
    <col min="14854" max="14854" width="9.140625" style="1081"/>
    <col min="14855" max="14855" width="5.42578125" style="1081" customWidth="1"/>
    <col min="14856" max="14856" width="0" style="1081" hidden="1" customWidth="1"/>
    <col min="14857" max="14857" width="24.140625" style="1081" customWidth="1"/>
    <col min="14858" max="14858" width="0" style="1081" hidden="1" customWidth="1"/>
    <col min="14859" max="14859" width="27.5703125" style="1081" customWidth="1"/>
    <col min="14860" max="14860" width="0" style="1081" hidden="1" customWidth="1"/>
    <col min="14861" max="14861" width="20" style="1081" customWidth="1"/>
    <col min="14862" max="14864" width="9.140625" style="1081"/>
    <col min="14865" max="14865" width="11.7109375" style="1081" bestFit="1" customWidth="1"/>
    <col min="14866" max="15104" width="9.140625" style="1081"/>
    <col min="15105" max="15105" width="1.85546875" style="1081" customWidth="1"/>
    <col min="15106" max="15106" width="12.42578125" style="1081" bestFit="1" customWidth="1"/>
    <col min="15107" max="15107" width="9.140625" style="1081"/>
    <col min="15108" max="15108" width="21.7109375" style="1081" customWidth="1"/>
    <col min="15109" max="15109" width="11.7109375" style="1081" bestFit="1" customWidth="1"/>
    <col min="15110" max="15110" width="9.140625" style="1081"/>
    <col min="15111" max="15111" width="5.42578125" style="1081" customWidth="1"/>
    <col min="15112" max="15112" width="0" style="1081" hidden="1" customWidth="1"/>
    <col min="15113" max="15113" width="24.140625" style="1081" customWidth="1"/>
    <col min="15114" max="15114" width="0" style="1081" hidden="1" customWidth="1"/>
    <col min="15115" max="15115" width="27.5703125" style="1081" customWidth="1"/>
    <col min="15116" max="15116" width="0" style="1081" hidden="1" customWidth="1"/>
    <col min="15117" max="15117" width="20" style="1081" customWidth="1"/>
    <col min="15118" max="15120" width="9.140625" style="1081"/>
    <col min="15121" max="15121" width="11.7109375" style="1081" bestFit="1" customWidth="1"/>
    <col min="15122" max="15360" width="9.140625" style="1081"/>
    <col min="15361" max="15361" width="1.85546875" style="1081" customWidth="1"/>
    <col min="15362" max="15362" width="12.42578125" style="1081" bestFit="1" customWidth="1"/>
    <col min="15363" max="15363" width="9.140625" style="1081"/>
    <col min="15364" max="15364" width="21.7109375" style="1081" customWidth="1"/>
    <col min="15365" max="15365" width="11.7109375" style="1081" bestFit="1" customWidth="1"/>
    <col min="15366" max="15366" width="9.140625" style="1081"/>
    <col min="15367" max="15367" width="5.42578125" style="1081" customWidth="1"/>
    <col min="15368" max="15368" width="0" style="1081" hidden="1" customWidth="1"/>
    <col min="15369" max="15369" width="24.140625" style="1081" customWidth="1"/>
    <col min="15370" max="15370" width="0" style="1081" hidden="1" customWidth="1"/>
    <col min="15371" max="15371" width="27.5703125" style="1081" customWidth="1"/>
    <col min="15372" max="15372" width="0" style="1081" hidden="1" customWidth="1"/>
    <col min="15373" max="15373" width="20" style="1081" customWidth="1"/>
    <col min="15374" max="15376" width="9.140625" style="1081"/>
    <col min="15377" max="15377" width="11.7109375" style="1081" bestFit="1" customWidth="1"/>
    <col min="15378" max="15616" width="9.140625" style="1081"/>
    <col min="15617" max="15617" width="1.85546875" style="1081" customWidth="1"/>
    <col min="15618" max="15618" width="12.42578125" style="1081" bestFit="1" customWidth="1"/>
    <col min="15619" max="15619" width="9.140625" style="1081"/>
    <col min="15620" max="15620" width="21.7109375" style="1081" customWidth="1"/>
    <col min="15621" max="15621" width="11.7109375" style="1081" bestFit="1" customWidth="1"/>
    <col min="15622" max="15622" width="9.140625" style="1081"/>
    <col min="15623" max="15623" width="5.42578125" style="1081" customWidth="1"/>
    <col min="15624" max="15624" width="0" style="1081" hidden="1" customWidth="1"/>
    <col min="15625" max="15625" width="24.140625" style="1081" customWidth="1"/>
    <col min="15626" max="15626" width="0" style="1081" hidden="1" customWidth="1"/>
    <col min="15627" max="15627" width="27.5703125" style="1081" customWidth="1"/>
    <col min="15628" max="15628" width="0" style="1081" hidden="1" customWidth="1"/>
    <col min="15629" max="15629" width="20" style="1081" customWidth="1"/>
    <col min="15630" max="15632" width="9.140625" style="1081"/>
    <col min="15633" max="15633" width="11.7109375" style="1081" bestFit="1" customWidth="1"/>
    <col min="15634" max="15872" width="9.140625" style="1081"/>
    <col min="15873" max="15873" width="1.85546875" style="1081" customWidth="1"/>
    <col min="15874" max="15874" width="12.42578125" style="1081" bestFit="1" customWidth="1"/>
    <col min="15875" max="15875" width="9.140625" style="1081"/>
    <col min="15876" max="15876" width="21.7109375" style="1081" customWidth="1"/>
    <col min="15877" max="15877" width="11.7109375" style="1081" bestFit="1" customWidth="1"/>
    <col min="15878" max="15878" width="9.140625" style="1081"/>
    <col min="15879" max="15879" width="5.42578125" style="1081" customWidth="1"/>
    <col min="15880" max="15880" width="0" style="1081" hidden="1" customWidth="1"/>
    <col min="15881" max="15881" width="24.140625" style="1081" customWidth="1"/>
    <col min="15882" max="15882" width="0" style="1081" hidden="1" customWidth="1"/>
    <col min="15883" max="15883" width="27.5703125" style="1081" customWidth="1"/>
    <col min="15884" max="15884" width="0" style="1081" hidden="1" customWidth="1"/>
    <col min="15885" max="15885" width="20" style="1081" customWidth="1"/>
    <col min="15886" max="15888" width="9.140625" style="1081"/>
    <col min="15889" max="15889" width="11.7109375" style="1081" bestFit="1" customWidth="1"/>
    <col min="15890" max="16128" width="9.140625" style="1081"/>
    <col min="16129" max="16129" width="1.85546875" style="1081" customWidth="1"/>
    <col min="16130" max="16130" width="12.42578125" style="1081" bestFit="1" customWidth="1"/>
    <col min="16131" max="16131" width="9.140625" style="1081"/>
    <col min="16132" max="16132" width="21.7109375" style="1081" customWidth="1"/>
    <col min="16133" max="16133" width="11.7109375" style="1081" bestFit="1" customWidth="1"/>
    <col min="16134" max="16134" width="9.140625" style="1081"/>
    <col min="16135" max="16135" width="5.42578125" style="1081" customWidth="1"/>
    <col min="16136" max="16136" width="0" style="1081" hidden="1" customWidth="1"/>
    <col min="16137" max="16137" width="24.140625" style="1081" customWidth="1"/>
    <col min="16138" max="16138" width="0" style="1081" hidden="1" customWidth="1"/>
    <col min="16139" max="16139" width="27.5703125" style="1081" customWidth="1"/>
    <col min="16140" max="16140" width="0" style="1081" hidden="1" customWidth="1"/>
    <col min="16141" max="16141" width="20" style="1081" customWidth="1"/>
    <col min="16142" max="16144" width="9.140625" style="1081"/>
    <col min="16145" max="16145" width="11.7109375" style="1081" bestFit="1" customWidth="1"/>
    <col min="16146" max="16384" width="9.140625" style="1081"/>
  </cols>
  <sheetData>
    <row r="1" spans="2:17" ht="13.5" thickBot="1" x14ac:dyDescent="0.25">
      <c r="K1" s="1096"/>
    </row>
    <row r="2" spans="2:17" x14ac:dyDescent="0.2">
      <c r="B2" s="1161" t="s">
        <v>586</v>
      </c>
      <c r="C2" s="1160"/>
      <c r="D2" s="1159"/>
      <c r="E2" s="1157"/>
      <c r="F2" s="1157"/>
      <c r="G2" s="1157"/>
      <c r="H2" s="1157"/>
      <c r="I2" s="1158"/>
      <c r="J2" s="1157"/>
      <c r="K2" s="1156" t="s">
        <v>514</v>
      </c>
    </row>
    <row r="3" spans="2:17" x14ac:dyDescent="0.2">
      <c r="B3" s="1155" t="s">
        <v>585</v>
      </c>
      <c r="C3" s="1084"/>
      <c r="D3" s="1125"/>
      <c r="E3" s="1084"/>
      <c r="F3" s="1084"/>
      <c r="G3" s="1084"/>
      <c r="H3" s="1084"/>
      <c r="I3" s="1145"/>
      <c r="J3" s="1084"/>
      <c r="K3" s="1144"/>
    </row>
    <row r="4" spans="2:17" x14ac:dyDescent="0.2">
      <c r="B4" s="1124" t="s">
        <v>502</v>
      </c>
      <c r="C4" s="1084"/>
      <c r="D4" s="1125"/>
      <c r="E4" s="1084"/>
      <c r="F4" s="1084"/>
      <c r="G4" s="1084"/>
      <c r="H4" s="1084"/>
      <c r="I4" s="1145"/>
      <c r="J4" s="1084"/>
      <c r="K4" s="1070" t="s">
        <v>582</v>
      </c>
    </row>
    <row r="5" spans="2:17" x14ac:dyDescent="0.2">
      <c r="B5" s="1124" t="s">
        <v>581</v>
      </c>
      <c r="C5" s="1084"/>
      <c r="D5" s="1125"/>
      <c r="E5" s="1154" t="s">
        <v>621</v>
      </c>
      <c r="F5" s="1148"/>
      <c r="G5" s="1148"/>
      <c r="H5" s="1148"/>
      <c r="I5" s="1147"/>
      <c r="J5" s="1084"/>
      <c r="K5" s="1070" t="s">
        <v>580</v>
      </c>
    </row>
    <row r="6" spans="2:17" x14ac:dyDescent="0.2">
      <c r="B6" s="1113"/>
      <c r="C6" s="1093"/>
      <c r="D6" s="1112"/>
      <c r="E6" s="1154" t="s">
        <v>620</v>
      </c>
      <c r="F6" s="975"/>
      <c r="G6" s="975"/>
      <c r="H6" s="975"/>
      <c r="I6" s="1153"/>
      <c r="J6" s="1084"/>
      <c r="K6" s="1070" t="s">
        <v>579</v>
      </c>
    </row>
    <row r="7" spans="2:17" x14ac:dyDescent="0.2">
      <c r="B7" s="1152" t="s">
        <v>499</v>
      </c>
      <c r="C7" s="1151"/>
      <c r="D7" s="1150"/>
      <c r="E7" s="1084"/>
      <c r="F7" s="1084"/>
      <c r="G7" s="1084"/>
      <c r="H7" s="1084"/>
      <c r="I7" s="1145"/>
      <c r="J7" s="1084"/>
      <c r="K7" s="1070" t="s">
        <v>508</v>
      </c>
    </row>
    <row r="8" spans="2:17" x14ac:dyDescent="0.2">
      <c r="B8" s="1124"/>
      <c r="C8" s="1084"/>
      <c r="D8" s="1125"/>
      <c r="E8" s="1149" t="s">
        <v>626</v>
      </c>
      <c r="F8" s="1148"/>
      <c r="G8" s="1148"/>
      <c r="H8" s="1148"/>
      <c r="I8" s="1147"/>
      <c r="J8" s="1084"/>
      <c r="K8" s="1070" t="s">
        <v>577</v>
      </c>
    </row>
    <row r="9" spans="2:17" x14ac:dyDescent="0.2">
      <c r="B9" s="1146" t="s">
        <v>625</v>
      </c>
      <c r="C9" s="1084"/>
      <c r="D9" s="1125"/>
      <c r="E9" s="1084"/>
      <c r="F9" s="1084"/>
      <c r="G9" s="1084"/>
      <c r="H9" s="1084"/>
      <c r="I9" s="1145"/>
      <c r="J9" s="1084"/>
      <c r="K9" s="1144"/>
    </row>
    <row r="10" spans="2:17" ht="13.5" thickBot="1" x14ac:dyDescent="0.25">
      <c r="B10" s="1139"/>
      <c r="C10" s="1138"/>
      <c r="D10" s="1137"/>
      <c r="E10" s="1138"/>
      <c r="F10" s="1138"/>
      <c r="G10" s="1138"/>
      <c r="H10" s="1138"/>
      <c r="I10" s="1141"/>
      <c r="J10" s="1138"/>
      <c r="K10" s="1143" t="s">
        <v>576</v>
      </c>
    </row>
    <row r="11" spans="2:17" ht="13.5" hidden="1" thickBot="1" x14ac:dyDescent="0.25">
      <c r="B11" s="1139"/>
      <c r="C11" s="1138"/>
      <c r="D11" s="1141"/>
      <c r="E11" s="1142"/>
      <c r="F11" s="1138"/>
      <c r="G11" s="1138"/>
      <c r="H11" s="1138"/>
      <c r="I11" s="1141"/>
      <c r="J11" s="1138"/>
      <c r="K11" s="1140"/>
    </row>
    <row r="12" spans="2:17" ht="26.25" thickBot="1" x14ac:dyDescent="0.25">
      <c r="B12" s="1139"/>
      <c r="C12" s="1138"/>
      <c r="D12" s="1138"/>
      <c r="E12" s="1138"/>
      <c r="F12" s="1138"/>
      <c r="G12" s="1137"/>
      <c r="I12" s="1135" t="s">
        <v>575</v>
      </c>
      <c r="J12" s="1136"/>
      <c r="K12" s="1135" t="s">
        <v>574</v>
      </c>
    </row>
    <row r="13" spans="2:17" ht="13.5" hidden="1" thickBot="1" x14ac:dyDescent="0.25">
      <c r="I13" s="1134"/>
      <c r="J13" s="1111"/>
      <c r="K13" s="1134"/>
    </row>
    <row r="14" spans="2:17" ht="13.5" hidden="1" thickBot="1" x14ac:dyDescent="0.25">
      <c r="I14" s="1132"/>
      <c r="J14" s="1133"/>
      <c r="K14" s="1132"/>
    </row>
    <row r="15" spans="2:17" s="1096" customFormat="1" ht="20.100000000000001" customHeight="1" x14ac:dyDescent="0.2">
      <c r="B15" s="1131" t="s">
        <v>619</v>
      </c>
      <c r="C15" s="1130"/>
      <c r="D15" s="1130"/>
      <c r="E15" s="1130"/>
      <c r="F15" s="1130"/>
      <c r="G15" s="1129"/>
      <c r="H15" s="1128"/>
      <c r="I15" s="1126">
        <v>334658775.87</v>
      </c>
      <c r="J15" s="1127"/>
      <c r="K15" s="1126">
        <f>I39</f>
        <v>322690385.72000003</v>
      </c>
      <c r="M15" s="1095"/>
      <c r="Q15" s="1095"/>
    </row>
    <row r="16" spans="2:17" s="1096" customFormat="1" ht="20.100000000000001" customHeight="1" x14ac:dyDescent="0.2">
      <c r="B16" s="1118" t="s">
        <v>618</v>
      </c>
      <c r="C16" s="1117"/>
      <c r="D16" s="1117"/>
      <c r="E16" s="1117"/>
      <c r="F16" s="1117"/>
      <c r="G16" s="1116"/>
      <c r="H16" s="1098"/>
      <c r="I16" s="1114">
        <f>SUM(I17:I26)</f>
        <v>106011998.79000001</v>
      </c>
      <c r="J16" s="1115"/>
      <c r="K16" s="1114">
        <f>SUM(K17:K26)</f>
        <v>135409912.28</v>
      </c>
      <c r="M16" s="1095"/>
      <c r="Q16" s="1095"/>
    </row>
    <row r="17" spans="2:17" ht="20.100000000000001" customHeight="1" x14ac:dyDescent="0.2">
      <c r="B17" s="1113" t="s">
        <v>617</v>
      </c>
      <c r="C17" s="1093"/>
      <c r="D17" s="1093"/>
      <c r="E17" s="1093"/>
      <c r="F17" s="1093"/>
      <c r="G17" s="1112"/>
      <c r="H17" s="1084"/>
      <c r="I17" s="1110">
        <v>0</v>
      </c>
      <c r="J17" s="1111">
        <v>0</v>
      </c>
      <c r="K17" s="1110">
        <v>0</v>
      </c>
      <c r="L17" s="1081">
        <v>0</v>
      </c>
      <c r="M17" s="1095"/>
    </row>
    <row r="18" spans="2:17" ht="20.100000000000001" customHeight="1" x14ac:dyDescent="0.2">
      <c r="B18" s="1113" t="s">
        <v>616</v>
      </c>
      <c r="C18" s="1093"/>
      <c r="D18" s="1093"/>
      <c r="E18" s="1093"/>
      <c r="F18" s="1093"/>
      <c r="G18" s="1112"/>
      <c r="H18" s="1084"/>
      <c r="I18" s="1110">
        <v>95541843.340000004</v>
      </c>
      <c r="J18" s="1111"/>
      <c r="K18" s="1110">
        <v>105438000.08</v>
      </c>
      <c r="M18" s="1095"/>
    </row>
    <row r="19" spans="2:17" ht="16.5" customHeight="1" x14ac:dyDescent="0.2">
      <c r="B19" s="1121" t="s">
        <v>615</v>
      </c>
      <c r="C19" s="1120"/>
      <c r="D19" s="1120"/>
      <c r="E19" s="1120"/>
      <c r="F19" s="1120"/>
      <c r="G19" s="1119"/>
      <c r="H19" s="1084"/>
      <c r="I19" s="1110">
        <v>0</v>
      </c>
      <c r="J19" s="1111"/>
      <c r="K19" s="1110">
        <v>0</v>
      </c>
      <c r="M19" s="1095"/>
    </row>
    <row r="20" spans="2:17" ht="20.100000000000001" customHeight="1" x14ac:dyDescent="0.2">
      <c r="B20" s="1113" t="s">
        <v>614</v>
      </c>
      <c r="C20" s="1093"/>
      <c r="D20" s="1093"/>
      <c r="E20" s="1093"/>
      <c r="F20" s="1093"/>
      <c r="G20" s="1112"/>
      <c r="H20" s="1084"/>
      <c r="I20" s="1110">
        <v>8597061.4600000009</v>
      </c>
      <c r="J20" s="1111"/>
      <c r="K20" s="1110">
        <v>21659792.149999999</v>
      </c>
      <c r="M20" s="1095"/>
    </row>
    <row r="21" spans="2:17" ht="20.100000000000001" customHeight="1" x14ac:dyDescent="0.2">
      <c r="B21" s="1113" t="s">
        <v>613</v>
      </c>
      <c r="C21" s="1093"/>
      <c r="D21" s="1093"/>
      <c r="E21" s="1093"/>
      <c r="F21" s="1093"/>
      <c r="G21" s="1112"/>
      <c r="H21" s="1084"/>
      <c r="I21" s="1110">
        <v>0</v>
      </c>
      <c r="J21" s="1111">
        <v>0</v>
      </c>
      <c r="K21" s="1110">
        <v>0</v>
      </c>
      <c r="L21" s="1081">
        <v>0</v>
      </c>
      <c r="M21" s="1095"/>
    </row>
    <row r="22" spans="2:17" ht="29.25" customHeight="1" x14ac:dyDescent="0.2">
      <c r="B22" s="1121" t="s">
        <v>612</v>
      </c>
      <c r="C22" s="1120"/>
      <c r="D22" s="1120"/>
      <c r="E22" s="1120"/>
      <c r="F22" s="1120"/>
      <c r="G22" s="1119"/>
      <c r="H22" s="1084"/>
      <c r="I22" s="1110">
        <v>0</v>
      </c>
      <c r="J22" s="1111"/>
      <c r="K22" s="1110">
        <v>0</v>
      </c>
      <c r="M22" s="1095"/>
    </row>
    <row r="23" spans="2:17" ht="20.100000000000001" customHeight="1" x14ac:dyDescent="0.2">
      <c r="B23" s="1113" t="s">
        <v>611</v>
      </c>
      <c r="C23" s="1093"/>
      <c r="D23" s="1093"/>
      <c r="E23" s="1093"/>
      <c r="F23" s="1093"/>
      <c r="G23" s="1112"/>
      <c r="H23" s="1084"/>
      <c r="I23" s="1110">
        <v>0</v>
      </c>
      <c r="J23" s="1111">
        <v>0</v>
      </c>
      <c r="K23" s="1110">
        <v>0</v>
      </c>
      <c r="L23" s="1081">
        <v>0</v>
      </c>
      <c r="M23" s="1095"/>
    </row>
    <row r="24" spans="2:17" ht="20.100000000000001" customHeight="1" x14ac:dyDescent="0.2">
      <c r="B24" s="1113" t="s">
        <v>610</v>
      </c>
      <c r="C24" s="1093"/>
      <c r="D24" s="1093"/>
      <c r="E24" s="1093"/>
      <c r="F24" s="1093"/>
      <c r="G24" s="1112"/>
      <c r="H24" s="1084"/>
      <c r="I24" s="1110">
        <v>3446.88</v>
      </c>
      <c r="J24" s="1111">
        <v>0</v>
      </c>
      <c r="K24" s="1110">
        <v>7002.44</v>
      </c>
      <c r="L24" s="1081">
        <v>0</v>
      </c>
      <c r="M24" s="1095"/>
    </row>
    <row r="25" spans="2:17" ht="20.100000000000001" customHeight="1" x14ac:dyDescent="0.2">
      <c r="B25" s="1113" t="s">
        <v>609</v>
      </c>
      <c r="C25" s="1093"/>
      <c r="D25" s="1093"/>
      <c r="E25" s="1093"/>
      <c r="F25" s="1093"/>
      <c r="G25" s="1112"/>
      <c r="H25" s="1084"/>
      <c r="I25" s="1110">
        <v>0</v>
      </c>
      <c r="J25" s="1111">
        <v>0</v>
      </c>
      <c r="K25" s="1110">
        <v>0</v>
      </c>
      <c r="L25" s="1081">
        <v>0</v>
      </c>
      <c r="M25" s="1095"/>
    </row>
    <row r="26" spans="2:17" ht="20.100000000000001" customHeight="1" x14ac:dyDescent="0.2">
      <c r="B26" s="1113" t="s">
        <v>608</v>
      </c>
      <c r="C26" s="1093"/>
      <c r="D26" s="1093"/>
      <c r="E26" s="1093"/>
      <c r="F26" s="1093"/>
      <c r="G26" s="1112"/>
      <c r="H26" s="1084"/>
      <c r="I26" s="1110">
        <v>1869647.11</v>
      </c>
      <c r="J26" s="1111"/>
      <c r="K26" s="1110">
        <v>8305117.6100000003</v>
      </c>
      <c r="M26" s="1095"/>
    </row>
    <row r="27" spans="2:17" s="1096" customFormat="1" ht="20.100000000000001" customHeight="1" x14ac:dyDescent="0.2">
      <c r="B27" s="1118" t="s">
        <v>607</v>
      </c>
      <c r="C27" s="1117"/>
      <c r="D27" s="1117"/>
      <c r="E27" s="1117"/>
      <c r="F27" s="1117"/>
      <c r="G27" s="1116"/>
      <c r="H27" s="1098"/>
      <c r="I27" s="1114">
        <f>SUM(I28:I38)</f>
        <v>117980388.94000001</v>
      </c>
      <c r="J27" s="1115"/>
      <c r="K27" s="1114">
        <f>SUM(K28:K38)</f>
        <v>128510961.90999998</v>
      </c>
      <c r="M27" s="1095"/>
      <c r="Q27" s="1095"/>
    </row>
    <row r="28" spans="2:17" ht="20.100000000000001" customHeight="1" x14ac:dyDescent="0.2">
      <c r="B28" s="1113" t="s">
        <v>606</v>
      </c>
      <c r="C28" s="1093"/>
      <c r="D28" s="1093"/>
      <c r="E28" s="1093"/>
      <c r="F28" s="1093"/>
      <c r="G28" s="1112"/>
      <c r="H28" s="1084"/>
      <c r="I28" s="1110">
        <v>68291026.969999999</v>
      </c>
      <c r="J28" s="1111"/>
      <c r="K28" s="1110">
        <v>69302800.359999999</v>
      </c>
      <c r="M28" s="1095"/>
    </row>
    <row r="29" spans="2:17" ht="20.100000000000001" customHeight="1" x14ac:dyDescent="0.2">
      <c r="B29" s="1113" t="s">
        <v>605</v>
      </c>
      <c r="C29" s="1093"/>
      <c r="D29" s="1093"/>
      <c r="E29" s="1084"/>
      <c r="F29" s="1084"/>
      <c r="G29" s="1125"/>
      <c r="H29" s="1084"/>
      <c r="I29" s="1110">
        <v>2533827.69</v>
      </c>
      <c r="J29" s="1111"/>
      <c r="K29" s="1110">
        <v>3007658.67</v>
      </c>
      <c r="M29" s="1095"/>
    </row>
    <row r="30" spans="2:17" ht="20.100000000000001" hidden="1" customHeight="1" x14ac:dyDescent="0.2">
      <c r="B30" s="1124"/>
      <c r="C30" s="1084"/>
      <c r="D30" s="1084"/>
      <c r="E30" s="1093"/>
      <c r="F30" s="1093"/>
      <c r="G30" s="1112"/>
      <c r="H30" s="1084"/>
      <c r="I30" s="1110">
        <v>0</v>
      </c>
      <c r="J30" s="1111"/>
      <c r="K30" s="1110">
        <v>0</v>
      </c>
      <c r="M30" s="1095"/>
    </row>
    <row r="31" spans="2:17" ht="20.100000000000001" customHeight="1" x14ac:dyDescent="0.2">
      <c r="B31" s="1123" t="s">
        <v>604</v>
      </c>
      <c r="C31" s="1092"/>
      <c r="D31" s="1092"/>
      <c r="E31" s="1092"/>
      <c r="F31" s="1092"/>
      <c r="G31" s="1122"/>
      <c r="H31" s="1084"/>
      <c r="I31" s="1110">
        <v>0</v>
      </c>
      <c r="J31" s="1111">
        <v>0</v>
      </c>
      <c r="K31" s="1110">
        <v>0</v>
      </c>
      <c r="L31" s="1081">
        <v>0</v>
      </c>
      <c r="M31" s="1095"/>
    </row>
    <row r="32" spans="2:17" ht="20.100000000000001" customHeight="1" x14ac:dyDescent="0.2">
      <c r="B32" s="1113" t="s">
        <v>603</v>
      </c>
      <c r="C32" s="1093"/>
      <c r="D32" s="1093"/>
      <c r="E32" s="1093"/>
      <c r="F32" s="1093"/>
      <c r="G32" s="1112"/>
      <c r="H32" s="1084"/>
      <c r="I32" s="1110">
        <v>33600095.18</v>
      </c>
      <c r="J32" s="1111"/>
      <c r="K32" s="1110">
        <v>52731205.229999997</v>
      </c>
      <c r="M32" s="1095"/>
    </row>
    <row r="33" spans="2:17" ht="20.100000000000001" customHeight="1" x14ac:dyDescent="0.2">
      <c r="B33" s="1113" t="s">
        <v>602</v>
      </c>
      <c r="C33" s="1093"/>
      <c r="D33" s="1093"/>
      <c r="E33" s="1093"/>
      <c r="F33" s="1093"/>
      <c r="G33" s="1112"/>
      <c r="H33" s="1084"/>
      <c r="I33" s="1110">
        <v>0</v>
      </c>
      <c r="J33" s="1111">
        <v>0</v>
      </c>
      <c r="K33" s="1110">
        <v>0</v>
      </c>
      <c r="L33" s="1081">
        <v>0</v>
      </c>
      <c r="M33" s="1095"/>
    </row>
    <row r="34" spans="2:17" ht="20.100000000000001" hidden="1" customHeight="1" x14ac:dyDescent="0.2">
      <c r="B34" s="1113"/>
      <c r="C34" s="1093"/>
      <c r="D34" s="1093"/>
      <c r="E34" s="1093"/>
      <c r="F34" s="1093"/>
      <c r="G34" s="1112"/>
      <c r="H34" s="1084"/>
      <c r="I34" s="1110">
        <v>0</v>
      </c>
      <c r="J34" s="1111"/>
      <c r="K34" s="1110">
        <v>0</v>
      </c>
      <c r="M34" s="1095"/>
    </row>
    <row r="35" spans="2:17" ht="33" customHeight="1" x14ac:dyDescent="0.2">
      <c r="B35" s="1121" t="s">
        <v>601</v>
      </c>
      <c r="C35" s="1120"/>
      <c r="D35" s="1120"/>
      <c r="E35" s="1120"/>
      <c r="F35" s="1120"/>
      <c r="G35" s="1119"/>
      <c r="H35" s="1084"/>
      <c r="I35" s="1110">
        <v>9435393.1199999992</v>
      </c>
      <c r="J35" s="1111"/>
      <c r="K35" s="1110">
        <v>123016.82</v>
      </c>
      <c r="M35" s="1095"/>
    </row>
    <row r="36" spans="2:17" ht="20.100000000000001" customHeight="1" x14ac:dyDescent="0.2">
      <c r="B36" s="1113" t="s">
        <v>600</v>
      </c>
      <c r="C36" s="1093"/>
      <c r="D36" s="1093"/>
      <c r="E36" s="1093"/>
      <c r="F36" s="1093"/>
      <c r="G36" s="1112"/>
      <c r="H36" s="1084"/>
      <c r="I36" s="1110">
        <v>0</v>
      </c>
      <c r="J36" s="1111">
        <v>0</v>
      </c>
      <c r="K36" s="1110">
        <v>0</v>
      </c>
      <c r="L36" s="1081">
        <v>0</v>
      </c>
      <c r="M36" s="1095"/>
    </row>
    <row r="37" spans="2:17" ht="20.100000000000001" customHeight="1" x14ac:dyDescent="0.2">
      <c r="B37" s="1113" t="s">
        <v>599</v>
      </c>
      <c r="C37" s="1093"/>
      <c r="D37" s="1093"/>
      <c r="E37" s="1093"/>
      <c r="F37" s="1093"/>
      <c r="G37" s="1112"/>
      <c r="H37" s="1084"/>
      <c r="I37" s="1110">
        <v>0</v>
      </c>
      <c r="J37" s="1111">
        <v>0</v>
      </c>
      <c r="K37" s="1110">
        <v>0</v>
      </c>
      <c r="L37" s="1081">
        <v>0</v>
      </c>
      <c r="M37" s="1095"/>
    </row>
    <row r="38" spans="2:17" ht="20.100000000000001" customHeight="1" x14ac:dyDescent="0.2">
      <c r="B38" s="1113" t="s">
        <v>598</v>
      </c>
      <c r="C38" s="1093"/>
      <c r="D38" s="1093"/>
      <c r="E38" s="1093"/>
      <c r="F38" s="1093"/>
      <c r="G38" s="1112"/>
      <c r="H38" s="1084"/>
      <c r="I38" s="1110">
        <v>4120045.98</v>
      </c>
      <c r="J38" s="1111"/>
      <c r="K38" s="1110">
        <v>3346280.83</v>
      </c>
      <c r="M38" s="1095"/>
    </row>
    <row r="39" spans="2:17" s="1096" customFormat="1" ht="20.100000000000001" customHeight="1" x14ac:dyDescent="0.2">
      <c r="B39" s="1118" t="s">
        <v>597</v>
      </c>
      <c r="C39" s="1117"/>
      <c r="D39" s="1117"/>
      <c r="E39" s="1117"/>
      <c r="F39" s="1117"/>
      <c r="G39" s="1116"/>
      <c r="H39" s="1098"/>
      <c r="I39" s="1114">
        <f>I15+I16-I27</f>
        <v>322690385.72000003</v>
      </c>
      <c r="J39" s="1115"/>
      <c r="K39" s="1114">
        <f>K15+K16-K27</f>
        <v>329589336.09000003</v>
      </c>
      <c r="M39" s="1095"/>
      <c r="Q39" s="1095"/>
    </row>
    <row r="40" spans="2:17" s="1096" customFormat="1" ht="20.100000000000001" customHeight="1" x14ac:dyDescent="0.2">
      <c r="B40" s="1118" t="s">
        <v>596</v>
      </c>
      <c r="C40" s="1117"/>
      <c r="D40" s="1117"/>
      <c r="E40" s="1117"/>
      <c r="F40" s="1117"/>
      <c r="G40" s="1116"/>
      <c r="H40" s="1098"/>
      <c r="I40" s="1114">
        <f>I42</f>
        <v>-69302800.359999999</v>
      </c>
      <c r="J40" s="1115"/>
      <c r="K40" s="1114">
        <f>K42</f>
        <v>-58562868.659999996</v>
      </c>
      <c r="M40" s="1095"/>
      <c r="Q40" s="1095"/>
    </row>
    <row r="41" spans="2:17" ht="20.100000000000001" customHeight="1" x14ac:dyDescent="0.2">
      <c r="B41" s="1113" t="s">
        <v>595</v>
      </c>
      <c r="C41" s="1093"/>
      <c r="D41" s="1093"/>
      <c r="E41" s="1093"/>
      <c r="F41" s="1093"/>
      <c r="G41" s="1112"/>
      <c r="H41" s="1084"/>
      <c r="I41" s="1110">
        <v>0</v>
      </c>
      <c r="J41" s="1111">
        <v>0</v>
      </c>
      <c r="K41" s="1110">
        <v>0</v>
      </c>
      <c r="L41" s="1081">
        <v>0</v>
      </c>
      <c r="M41" s="1095"/>
    </row>
    <row r="42" spans="2:17" ht="20.100000000000001" customHeight="1" x14ac:dyDescent="0.2">
      <c r="B42" s="1113" t="s">
        <v>594</v>
      </c>
      <c r="C42" s="1093"/>
      <c r="D42" s="1093"/>
      <c r="E42" s="1093"/>
      <c r="F42" s="1093"/>
      <c r="G42" s="1112"/>
      <c r="H42" s="1084"/>
      <c r="I42" s="1110">
        <v>-69302800.359999999</v>
      </c>
      <c r="J42" s="1111"/>
      <c r="K42" s="1110">
        <v>-58562868.659999996</v>
      </c>
      <c r="M42" s="1095"/>
    </row>
    <row r="43" spans="2:17" s="1096" customFormat="1" ht="18.75" customHeight="1" thickBot="1" x14ac:dyDescent="0.25">
      <c r="B43" s="1109" t="s">
        <v>593</v>
      </c>
      <c r="C43" s="1108"/>
      <c r="D43" s="1108"/>
      <c r="E43" s="1108"/>
      <c r="F43" s="1108"/>
      <c r="G43" s="1107"/>
      <c r="H43" s="1106"/>
      <c r="I43" s="1104">
        <v>0</v>
      </c>
      <c r="J43" s="1105"/>
      <c r="K43" s="1104">
        <v>0</v>
      </c>
      <c r="M43" s="1095"/>
      <c r="Q43" s="1095"/>
    </row>
    <row r="44" spans="2:17" ht="20.100000000000001" hidden="1" customHeight="1" x14ac:dyDescent="0.2">
      <c r="I44" s="1103"/>
      <c r="K44" s="1103"/>
      <c r="M44" s="1095"/>
    </row>
    <row r="45" spans="2:17" ht="20.100000000000001" hidden="1" customHeight="1" x14ac:dyDescent="0.2">
      <c r="I45" s="1103"/>
      <c r="K45" s="1103"/>
      <c r="M45" s="1095"/>
    </row>
    <row r="46" spans="2:17" s="1096" customFormat="1" ht="20.100000000000001" customHeight="1" thickBot="1" x14ac:dyDescent="0.25">
      <c r="B46" s="1102" t="s">
        <v>592</v>
      </c>
      <c r="C46" s="1101"/>
      <c r="D46" s="1101"/>
      <c r="E46" s="1101"/>
      <c r="F46" s="1101"/>
      <c r="G46" s="1101"/>
      <c r="H46" s="1101"/>
      <c r="I46" s="1100">
        <f>I39+I40-I43</f>
        <v>253387585.36000001</v>
      </c>
      <c r="J46" s="1101">
        <v>0</v>
      </c>
      <c r="K46" s="1100">
        <f>K39+K40-K43</f>
        <v>271026467.43000007</v>
      </c>
      <c r="L46" s="1096">
        <v>0</v>
      </c>
      <c r="M46" s="1095"/>
      <c r="Q46" s="1095"/>
    </row>
    <row r="47" spans="2:17" s="1096" customFormat="1" ht="7.5" customHeight="1" x14ac:dyDescent="0.2">
      <c r="B47" s="1098"/>
      <c r="C47" s="1098"/>
      <c r="D47" s="1098"/>
      <c r="E47" s="1098"/>
      <c r="F47" s="1098"/>
      <c r="G47" s="1098"/>
      <c r="H47" s="1098"/>
      <c r="I47" s="1099"/>
      <c r="J47" s="1098"/>
      <c r="K47" s="1097"/>
      <c r="Q47" s="1095"/>
    </row>
    <row r="48" spans="2:17" ht="14.25" hidden="1" x14ac:dyDescent="0.2">
      <c r="B48" s="1091"/>
      <c r="C48" s="1096"/>
      <c r="D48" s="1096"/>
      <c r="E48" s="1095"/>
      <c r="F48" s="1094"/>
    </row>
    <row r="49" spans="2:13" hidden="1" x14ac:dyDescent="0.2">
      <c r="B49" s="1081" t="s">
        <v>591</v>
      </c>
    </row>
    <row r="50" spans="2:13" hidden="1" x14ac:dyDescent="0.2"/>
    <row r="51" spans="2:13" hidden="1" x14ac:dyDescent="0.2">
      <c r="B51" s="1093" t="s">
        <v>590</v>
      </c>
      <c r="C51" s="1093"/>
      <c r="D51" s="1093"/>
      <c r="E51" s="1093"/>
      <c r="F51" s="1093"/>
      <c r="G51" s="1093"/>
      <c r="H51" s="1093"/>
      <c r="I51" s="1093"/>
      <c r="J51" s="1093"/>
      <c r="K51" s="1093"/>
    </row>
    <row r="52" spans="2:13" hidden="1" x14ac:dyDescent="0.2">
      <c r="B52" s="1093" t="s">
        <v>124</v>
      </c>
      <c r="C52" s="1093"/>
      <c r="D52" s="1093"/>
      <c r="E52" s="1093"/>
      <c r="F52" s="1093"/>
      <c r="G52" s="1093"/>
      <c r="H52" s="1093"/>
      <c r="I52" s="1093"/>
      <c r="J52" s="1093"/>
      <c r="K52" s="1093"/>
    </row>
    <row r="53" spans="2:13" hidden="1" x14ac:dyDescent="0.2">
      <c r="B53" s="1092" t="s">
        <v>125</v>
      </c>
      <c r="C53" s="1092"/>
      <c r="D53" s="1092"/>
      <c r="E53" s="1092"/>
      <c r="F53" s="1092"/>
      <c r="G53" s="1092"/>
      <c r="H53" s="1092"/>
      <c r="I53" s="1092"/>
      <c r="J53" s="1092"/>
      <c r="K53" s="1092"/>
    </row>
    <row r="54" spans="2:13" hidden="1" x14ac:dyDescent="0.2">
      <c r="B54" s="1092" t="s">
        <v>126</v>
      </c>
      <c r="C54" s="1092"/>
      <c r="D54" s="1092"/>
      <c r="E54" s="1092"/>
      <c r="F54" s="1092"/>
      <c r="G54" s="1092"/>
      <c r="H54" s="1092"/>
      <c r="I54" s="1092"/>
      <c r="J54" s="1092"/>
      <c r="K54" s="1092"/>
    </row>
    <row r="55" spans="2:13" hidden="1" x14ac:dyDescent="0.2">
      <c r="B55" s="1092" t="s">
        <v>128</v>
      </c>
      <c r="C55" s="1092"/>
      <c r="D55" s="1092"/>
      <c r="E55" s="1092"/>
      <c r="F55" s="1092"/>
      <c r="G55" s="1092"/>
      <c r="H55" s="1092"/>
      <c r="I55" s="1092"/>
      <c r="J55" s="1092"/>
      <c r="K55" s="1092"/>
    </row>
    <row r="56" spans="2:13" hidden="1" x14ac:dyDescent="0.2">
      <c r="B56" s="1084"/>
      <c r="C56" s="1084"/>
      <c r="D56" s="1084"/>
      <c r="E56" s="1084"/>
      <c r="F56" s="1084"/>
      <c r="G56" s="1084"/>
      <c r="H56" s="1084"/>
      <c r="I56" s="1084"/>
      <c r="J56" s="1084"/>
      <c r="K56" s="1084"/>
    </row>
    <row r="57" spans="2:13" x14ac:dyDescent="0.2">
      <c r="B57" s="1084"/>
      <c r="C57" s="1084"/>
      <c r="D57" s="1084"/>
      <c r="E57" s="1084"/>
      <c r="F57" s="1084"/>
      <c r="G57" s="1084"/>
      <c r="H57" s="1084"/>
      <c r="I57" s="1084"/>
      <c r="J57" s="1084"/>
      <c r="K57" s="1084"/>
    </row>
    <row r="58" spans="2:13" ht="15.75" customHeight="1" x14ac:dyDescent="0.2">
      <c r="B58" s="1084"/>
      <c r="C58" s="1084"/>
      <c r="D58" s="1084"/>
      <c r="E58" s="1084"/>
      <c r="F58" s="1084"/>
      <c r="G58" s="1084"/>
      <c r="H58" s="1084"/>
      <c r="I58" s="1084"/>
      <c r="J58" s="1084"/>
      <c r="K58" s="1084"/>
    </row>
    <row r="59" spans="2:13" ht="14.25" x14ac:dyDescent="0.2">
      <c r="B59" s="1091"/>
    </row>
    <row r="60" spans="2:13" x14ac:dyDescent="0.2">
      <c r="B60" s="1084"/>
      <c r="C60" s="1090" t="s">
        <v>589</v>
      </c>
      <c r="D60" s="1090"/>
      <c r="E60" s="1084"/>
      <c r="F60" s="1084" t="s">
        <v>588</v>
      </c>
      <c r="G60" s="1084"/>
      <c r="H60" s="1084"/>
      <c r="I60" s="1084"/>
      <c r="J60" s="1084"/>
      <c r="K60" s="1084" t="s">
        <v>587</v>
      </c>
    </row>
    <row r="61" spans="2:13" x14ac:dyDescent="0.2">
      <c r="B61" s="1084"/>
      <c r="C61" s="1085" t="s">
        <v>521</v>
      </c>
      <c r="D61" s="975"/>
      <c r="F61" s="859" t="s">
        <v>299</v>
      </c>
      <c r="G61" s="1084"/>
      <c r="H61" s="1084"/>
      <c r="J61" s="1084"/>
      <c r="K61" s="1089" t="s">
        <v>520</v>
      </c>
      <c r="L61" s="1088"/>
      <c r="M61" s="1088"/>
    </row>
    <row r="62" spans="2:13" x14ac:dyDescent="0.2">
      <c r="C62" s="1085"/>
      <c r="D62" s="1085"/>
      <c r="E62" s="1085"/>
      <c r="G62" s="1086"/>
      <c r="H62" s="1086"/>
      <c r="I62" s="1086"/>
    </row>
    <row r="63" spans="2:13" x14ac:dyDescent="0.2">
      <c r="B63" s="1087"/>
      <c r="C63" s="1087"/>
      <c r="D63" s="1087"/>
      <c r="E63" s="975"/>
      <c r="F63" s="975"/>
      <c r="G63" s="975"/>
      <c r="H63" s="975"/>
      <c r="I63" s="975"/>
    </row>
    <row r="64" spans="2:13" x14ac:dyDescent="0.2">
      <c r="B64" s="1085"/>
      <c r="C64" s="1085"/>
      <c r="D64" s="1085"/>
      <c r="E64" s="1084"/>
      <c r="F64" s="1084"/>
      <c r="G64" s="1084"/>
      <c r="H64" s="1084"/>
      <c r="I64" s="1085"/>
      <c r="J64" s="1085"/>
      <c r="K64" s="1085"/>
    </row>
    <row r="65" spans="2:11" x14ac:dyDescent="0.2">
      <c r="B65" s="1084"/>
      <c r="C65" s="1084"/>
      <c r="D65" s="1084"/>
      <c r="E65" s="1086"/>
      <c r="F65" s="1085"/>
      <c r="G65" s="1084"/>
      <c r="H65" s="1084"/>
      <c r="I65" s="1084"/>
      <c r="J65" s="1084"/>
      <c r="K65" s="1084"/>
    </row>
    <row r="66" spans="2:11" x14ac:dyDescent="0.2">
      <c r="K66" s="1083"/>
    </row>
  </sheetData>
  <mergeCells count="18">
    <mergeCell ref="B64:D64"/>
    <mergeCell ref="I64:K64"/>
    <mergeCell ref="B22:G22"/>
    <mergeCell ref="B2:D2"/>
    <mergeCell ref="E5:I5"/>
    <mergeCell ref="E6:I6"/>
    <mergeCell ref="E8:I8"/>
    <mergeCell ref="B19:G19"/>
    <mergeCell ref="E65:F65"/>
    <mergeCell ref="B35:G35"/>
    <mergeCell ref="B43:G43"/>
    <mergeCell ref="C60:D60"/>
    <mergeCell ref="C61:D61"/>
    <mergeCell ref="C62:E62"/>
    <mergeCell ref="G62:I62"/>
    <mergeCell ref="B63:D63"/>
    <mergeCell ref="E63:F63"/>
    <mergeCell ref="G63:I63"/>
  </mergeCells>
  <pageMargins left="0.19685039370078741" right="0.19685039370078741" top="0.19685039370078741" bottom="0.19685039370078741" header="0.51181102362204722" footer="0.51181102362204722"/>
  <pageSetup paperSize="9" scale="83" orientation="portrait" horizontalDpi="4294967295" verticalDpi="4294967295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J685"/>
  <sheetViews>
    <sheetView tabSelected="1" view="pageLayout" topLeftCell="A106" zoomScaleNormal="100" workbookViewId="0"/>
  </sheetViews>
  <sheetFormatPr defaultRowHeight="12.75" x14ac:dyDescent="0.2"/>
  <cols>
    <col min="1" max="1" width="22.85546875" style="6" customWidth="1"/>
    <col min="2" max="2" width="19.140625" style="6" customWidth="1"/>
    <col min="3" max="3" width="20" style="6" customWidth="1"/>
    <col min="4" max="4" width="18" style="6" customWidth="1"/>
    <col min="5" max="5" width="19.7109375" style="6" customWidth="1"/>
    <col min="6" max="6" width="16.140625" style="6" customWidth="1"/>
    <col min="7" max="7" width="16.42578125" style="6" customWidth="1"/>
    <col min="8" max="8" width="12.140625" style="6" customWidth="1"/>
    <col min="9" max="9" width="16.140625" style="6" customWidth="1"/>
    <col min="10" max="10" width="13.7109375" style="6" customWidth="1"/>
    <col min="11" max="11" width="18.28515625" style="6" customWidth="1"/>
    <col min="12" max="16384" width="9.140625" style="6"/>
  </cols>
  <sheetData>
    <row r="2" spans="1:10" s="1" customFormat="1" x14ac:dyDescent="0.2">
      <c r="A2" s="327"/>
      <c r="D2" s="2"/>
      <c r="E2" s="3"/>
      <c r="F2" s="3" t="s">
        <v>360</v>
      </c>
      <c r="G2" s="3"/>
      <c r="H2" s="3"/>
      <c r="I2" s="3"/>
    </row>
    <row r="3" spans="1:10" s="1" customFormat="1" ht="40.5" customHeight="1" x14ac:dyDescent="0.2">
      <c r="B3" s="4"/>
      <c r="C3" s="4"/>
      <c r="D3" s="5"/>
      <c r="E3" s="5"/>
      <c r="F3" s="827" t="s">
        <v>240</v>
      </c>
      <c r="G3" s="828"/>
      <c r="H3" s="828"/>
      <c r="I3" s="828"/>
      <c r="J3" s="828"/>
    </row>
    <row r="4" spans="1:10" ht="15" customHeight="1" x14ac:dyDescent="0.25">
      <c r="A4" s="688" t="s">
        <v>325</v>
      </c>
      <c r="B4" s="688"/>
      <c r="C4" s="688"/>
      <c r="D4" s="688"/>
      <c r="E4" s="688"/>
      <c r="F4" s="688"/>
      <c r="G4" s="688"/>
      <c r="H4" s="688"/>
      <c r="I4" s="688"/>
    </row>
    <row r="5" spans="1:10" ht="13.5" thickBot="1" x14ac:dyDescent="0.25">
      <c r="A5" s="731"/>
      <c r="B5" s="732"/>
      <c r="C5" s="732"/>
      <c r="D5" s="732"/>
      <c r="E5" s="732"/>
      <c r="F5" s="732"/>
      <c r="G5" s="732"/>
      <c r="H5" s="731"/>
      <c r="I5" s="731"/>
    </row>
    <row r="6" spans="1:10" ht="15" customHeight="1" thickBot="1" x14ac:dyDescent="0.25">
      <c r="A6" s="7"/>
      <c r="B6" s="748" t="s">
        <v>32</v>
      </c>
      <c r="C6" s="749"/>
      <c r="D6" s="749"/>
      <c r="E6" s="749"/>
      <c r="F6" s="749"/>
      <c r="G6" s="750"/>
      <c r="H6" s="8"/>
      <c r="I6" s="8"/>
    </row>
    <row r="7" spans="1:10" x14ac:dyDescent="0.2">
      <c r="A7" s="744" t="s">
        <v>129</v>
      </c>
      <c r="B7" s="742" t="s">
        <v>24</v>
      </c>
      <c r="C7" s="746" t="s">
        <v>242</v>
      </c>
      <c r="D7" s="742" t="s">
        <v>239</v>
      </c>
      <c r="E7" s="752" t="s">
        <v>143</v>
      </c>
      <c r="F7" s="735" t="s">
        <v>144</v>
      </c>
      <c r="G7" s="735" t="s">
        <v>145</v>
      </c>
      <c r="H7" s="735" t="s">
        <v>134</v>
      </c>
      <c r="I7" s="737" t="s">
        <v>107</v>
      </c>
    </row>
    <row r="8" spans="1:10" ht="81.75" customHeight="1" x14ac:dyDescent="0.2">
      <c r="A8" s="745"/>
      <c r="B8" s="743"/>
      <c r="C8" s="747"/>
      <c r="D8" s="743"/>
      <c r="E8" s="753"/>
      <c r="F8" s="736"/>
      <c r="G8" s="736"/>
      <c r="H8" s="736"/>
      <c r="I8" s="738"/>
    </row>
    <row r="9" spans="1:10" s="9" customFormat="1" ht="12.75" customHeight="1" x14ac:dyDescent="0.2">
      <c r="A9" s="739" t="s">
        <v>34</v>
      </c>
      <c r="B9" s="740"/>
      <c r="C9" s="740"/>
      <c r="D9" s="740"/>
      <c r="E9" s="741"/>
      <c r="F9" s="741"/>
      <c r="G9" s="741"/>
      <c r="H9" s="741"/>
      <c r="I9" s="449"/>
    </row>
    <row r="10" spans="1:10" s="9" customFormat="1" x14ac:dyDescent="0.2">
      <c r="A10" s="441" t="s">
        <v>152</v>
      </c>
      <c r="B10" s="10">
        <v>128186420.22</v>
      </c>
      <c r="C10" s="10">
        <v>210947.16</v>
      </c>
      <c r="D10" s="10">
        <v>237868821.49000001</v>
      </c>
      <c r="E10" s="10">
        <v>1199413.67</v>
      </c>
      <c r="F10" s="10">
        <v>59262.62</v>
      </c>
      <c r="G10" s="10">
        <v>5148033.0199999996</v>
      </c>
      <c r="H10" s="10">
        <v>1747414.02</v>
      </c>
      <c r="I10" s="11">
        <f>B10+SUM(D10:H10)</f>
        <v>374209365.04000002</v>
      </c>
    </row>
    <row r="11" spans="1:10" x14ac:dyDescent="0.2">
      <c r="A11" s="442" t="s">
        <v>35</v>
      </c>
      <c r="B11" s="10">
        <f t="shared" ref="B11:I11" si="0">SUM(B12:B14)</f>
        <v>7937588.6299999999</v>
      </c>
      <c r="C11" s="10">
        <f t="shared" si="0"/>
        <v>0</v>
      </c>
      <c r="D11" s="10">
        <f t="shared" si="0"/>
        <v>6193956.5099999998</v>
      </c>
      <c r="E11" s="10">
        <f t="shared" si="0"/>
        <v>90610.75</v>
      </c>
      <c r="F11" s="10">
        <f t="shared" si="0"/>
        <v>0</v>
      </c>
      <c r="G11" s="10">
        <f t="shared" si="0"/>
        <v>381563.13</v>
      </c>
      <c r="H11" s="10">
        <f t="shared" si="0"/>
        <v>14949955.670000002</v>
      </c>
      <c r="I11" s="11">
        <f t="shared" si="0"/>
        <v>29553674.690000001</v>
      </c>
    </row>
    <row r="12" spans="1:10" x14ac:dyDescent="0.2">
      <c r="A12" s="443" t="s">
        <v>36</v>
      </c>
      <c r="B12" s="94"/>
      <c r="C12" s="94"/>
      <c r="D12" s="94">
        <v>34575</v>
      </c>
      <c r="E12" s="94"/>
      <c r="F12" s="94"/>
      <c r="G12" s="94">
        <f>286453.45-70935.9</f>
        <v>215517.55000000002</v>
      </c>
      <c r="H12" s="94">
        <v>21365993.510000002</v>
      </c>
      <c r="I12" s="49">
        <f>B12+SUM(D12:H12)</f>
        <v>21616086.060000002</v>
      </c>
    </row>
    <row r="13" spans="1:10" x14ac:dyDescent="0.2">
      <c r="A13" s="443" t="s">
        <v>37</v>
      </c>
      <c r="B13" s="94">
        <f>7926888.63+10700</f>
        <v>7937588.6299999999</v>
      </c>
      <c r="C13" s="94"/>
      <c r="D13" s="94"/>
      <c r="E13" s="94"/>
      <c r="F13" s="94"/>
      <c r="G13" s="94"/>
      <c r="H13" s="94"/>
      <c r="I13" s="49">
        <f>B13+SUM(D13:H13)</f>
        <v>7937588.6299999999</v>
      </c>
    </row>
    <row r="14" spans="1:10" x14ac:dyDescent="0.2">
      <c r="A14" s="443" t="s">
        <v>333</v>
      </c>
      <c r="B14" s="94"/>
      <c r="C14" s="94"/>
      <c r="D14" s="94">
        <v>6159381.5099999998</v>
      </c>
      <c r="E14" s="94">
        <f>90610.75</f>
        <v>90610.75</v>
      </c>
      <c r="F14" s="94"/>
      <c r="G14" s="94">
        <f>95109.68+70935.9</f>
        <v>166045.57999999999</v>
      </c>
      <c r="H14" s="94">
        <v>-6416037.8399999999</v>
      </c>
      <c r="I14" s="49">
        <f>B14+SUM(D14:H14)</f>
        <v>0</v>
      </c>
    </row>
    <row r="15" spans="1:10" x14ac:dyDescent="0.2">
      <c r="A15" s="442" t="s">
        <v>38</v>
      </c>
      <c r="B15" s="10">
        <f>SUM(B16:B17)</f>
        <v>2482568.63</v>
      </c>
      <c r="C15" s="10">
        <f t="shared" ref="C15:I15" si="1">SUM(C16:C17)</f>
        <v>0</v>
      </c>
      <c r="D15" s="10">
        <f t="shared" si="1"/>
        <v>64279.76</v>
      </c>
      <c r="E15" s="10">
        <f t="shared" si="1"/>
        <v>0</v>
      </c>
      <c r="F15" s="10">
        <f t="shared" si="1"/>
        <v>0</v>
      </c>
      <c r="G15" s="10">
        <f t="shared" si="1"/>
        <v>61713.42</v>
      </c>
      <c r="H15" s="10">
        <f t="shared" si="1"/>
        <v>123016.82</v>
      </c>
      <c r="I15" s="11">
        <f t="shared" si="1"/>
        <v>2731578.63</v>
      </c>
    </row>
    <row r="16" spans="1:10" x14ac:dyDescent="0.2">
      <c r="A16" s="443" t="s">
        <v>39</v>
      </c>
      <c r="B16" s="94"/>
      <c r="C16" s="94"/>
      <c r="D16" s="94">
        <v>64279.76</v>
      </c>
      <c r="E16" s="94"/>
      <c r="F16" s="94"/>
      <c r="G16" s="94">
        <f>48135.68+13577.74</f>
        <v>61713.42</v>
      </c>
      <c r="H16" s="94"/>
      <c r="I16" s="49">
        <f>B16+SUM(D16:H16)</f>
        <v>125993.18</v>
      </c>
    </row>
    <row r="17" spans="1:9" x14ac:dyDescent="0.2">
      <c r="A17" s="443" t="s">
        <v>37</v>
      </c>
      <c r="B17" s="94">
        <v>2482568.63</v>
      </c>
      <c r="C17" s="94"/>
      <c r="D17" s="94"/>
      <c r="E17" s="94"/>
      <c r="F17" s="94"/>
      <c r="G17" s="94"/>
      <c r="H17" s="94">
        <v>123016.82</v>
      </c>
      <c r="I17" s="49">
        <f>B17+SUM(D17:H17)</f>
        <v>2605585.4499999997</v>
      </c>
    </row>
    <row r="18" spans="1:9" x14ac:dyDescent="0.2">
      <c r="A18" s="441" t="s">
        <v>153</v>
      </c>
      <c r="B18" s="10">
        <f t="shared" ref="B18:I18" si="2">B10+B11-B15</f>
        <v>133641440.22</v>
      </c>
      <c r="C18" s="10">
        <f t="shared" si="2"/>
        <v>210947.16</v>
      </c>
      <c r="D18" s="10">
        <f t="shared" si="2"/>
        <v>243998498.24000001</v>
      </c>
      <c r="E18" s="10">
        <f t="shared" si="2"/>
        <v>1290024.42</v>
      </c>
      <c r="F18" s="10">
        <f t="shared" si="2"/>
        <v>59262.62</v>
      </c>
      <c r="G18" s="10">
        <f t="shared" si="2"/>
        <v>5467882.7299999995</v>
      </c>
      <c r="H18" s="10">
        <f t="shared" si="2"/>
        <v>16574352.870000001</v>
      </c>
      <c r="I18" s="11">
        <f t="shared" si="2"/>
        <v>401031461.10000002</v>
      </c>
    </row>
    <row r="19" spans="1:9" x14ac:dyDescent="0.2">
      <c r="A19" s="728" t="s">
        <v>236</v>
      </c>
      <c r="B19" s="729"/>
      <c r="C19" s="729"/>
      <c r="D19" s="729"/>
      <c r="E19" s="729"/>
      <c r="F19" s="729"/>
      <c r="G19" s="729"/>
      <c r="H19" s="729"/>
      <c r="I19" s="730"/>
    </row>
    <row r="20" spans="1:9" x14ac:dyDescent="0.2">
      <c r="A20" s="441" t="s">
        <v>152</v>
      </c>
      <c r="B20" s="10">
        <v>0</v>
      </c>
      <c r="C20" s="10">
        <v>0</v>
      </c>
      <c r="D20" s="10">
        <v>113461607.69</v>
      </c>
      <c r="E20" s="10">
        <v>1077835.75</v>
      </c>
      <c r="F20" s="10">
        <v>59262.62</v>
      </c>
      <c r="G20" s="10">
        <v>5103168.63</v>
      </c>
      <c r="H20" s="10"/>
      <c r="I20" s="11">
        <f>B20+SUM(D20:H20)</f>
        <v>119701874.69</v>
      </c>
    </row>
    <row r="21" spans="1:9" x14ac:dyDescent="0.2">
      <c r="A21" s="442" t="s">
        <v>35</v>
      </c>
      <c r="B21" s="10">
        <f>SUM(B22:B24)</f>
        <v>0</v>
      </c>
      <c r="C21" s="10">
        <f t="shared" ref="C21:I21" si="3">SUM(C22:C24)</f>
        <v>0</v>
      </c>
      <c r="D21" s="10">
        <f t="shared" si="3"/>
        <v>10087256.029999999</v>
      </c>
      <c r="E21" s="10">
        <f t="shared" si="3"/>
        <v>22403.23</v>
      </c>
      <c r="F21" s="10">
        <f t="shared" si="3"/>
        <v>0</v>
      </c>
      <c r="G21" s="10">
        <f t="shared" si="3"/>
        <v>320236.12</v>
      </c>
      <c r="H21" s="10">
        <f t="shared" si="3"/>
        <v>0</v>
      </c>
      <c r="I21" s="11">
        <f t="shared" si="3"/>
        <v>10429895.379999999</v>
      </c>
    </row>
    <row r="22" spans="1:9" x14ac:dyDescent="0.2">
      <c r="A22" s="443" t="s">
        <v>44</v>
      </c>
      <c r="B22" s="94"/>
      <c r="C22" s="94"/>
      <c r="D22" s="94">
        <v>10087256.029999999</v>
      </c>
      <c r="E22" s="94">
        <v>22403.23</v>
      </c>
      <c r="F22" s="94"/>
      <c r="G22" s="94">
        <v>33782.67</v>
      </c>
      <c r="H22" s="94"/>
      <c r="I22" s="49">
        <f>B22+SUM(D22:H22)</f>
        <v>10143441.93</v>
      </c>
    </row>
    <row r="23" spans="1:9" x14ac:dyDescent="0.2">
      <c r="A23" s="443" t="s">
        <v>37</v>
      </c>
      <c r="B23" s="94"/>
      <c r="C23" s="94"/>
      <c r="D23" s="94"/>
      <c r="E23" s="94"/>
      <c r="F23" s="94"/>
      <c r="G23" s="94">
        <v>286453.45</v>
      </c>
      <c r="H23" s="94"/>
      <c r="I23" s="49">
        <f>B23+SUM(D23:H23)</f>
        <v>286453.45</v>
      </c>
    </row>
    <row r="24" spans="1:9" x14ac:dyDescent="0.2">
      <c r="A24" s="443" t="s">
        <v>333</v>
      </c>
      <c r="B24" s="94"/>
      <c r="C24" s="94"/>
      <c r="D24" s="94"/>
      <c r="E24" s="94"/>
      <c r="F24" s="94"/>
      <c r="G24" s="94"/>
      <c r="H24" s="94"/>
      <c r="I24" s="49">
        <f>B24+SUM(D24:H24)</f>
        <v>0</v>
      </c>
    </row>
    <row r="25" spans="1:9" x14ac:dyDescent="0.2">
      <c r="A25" s="442" t="s">
        <v>38</v>
      </c>
      <c r="B25" s="10">
        <f>SUM(B26:B27)</f>
        <v>0</v>
      </c>
      <c r="C25" s="10">
        <f t="shared" ref="C25:I25" si="4">SUM(C26:C27)</f>
        <v>0</v>
      </c>
      <c r="D25" s="10">
        <f t="shared" si="4"/>
        <v>42862.2</v>
      </c>
      <c r="E25" s="10">
        <f t="shared" si="4"/>
        <v>0</v>
      </c>
      <c r="F25" s="10">
        <f t="shared" si="4"/>
        <v>0</v>
      </c>
      <c r="G25" s="10">
        <f t="shared" si="4"/>
        <v>61713.42</v>
      </c>
      <c r="H25" s="10">
        <f t="shared" si="4"/>
        <v>0</v>
      </c>
      <c r="I25" s="11">
        <f t="shared" si="4"/>
        <v>104575.62</v>
      </c>
    </row>
    <row r="26" spans="1:9" x14ac:dyDescent="0.2">
      <c r="A26" s="443" t="s">
        <v>39</v>
      </c>
      <c r="B26" s="94"/>
      <c r="C26" s="94"/>
      <c r="D26" s="94">
        <v>42862.2</v>
      </c>
      <c r="E26" s="94"/>
      <c r="F26" s="94"/>
      <c r="G26" s="94">
        <f>13577.74+48135.68</f>
        <v>61713.42</v>
      </c>
      <c r="H26" s="94"/>
      <c r="I26" s="49">
        <f>B26+SUM(D26:H26)</f>
        <v>104575.62</v>
      </c>
    </row>
    <row r="27" spans="1:9" x14ac:dyDescent="0.2">
      <c r="A27" s="443" t="s">
        <v>37</v>
      </c>
      <c r="B27" s="94"/>
      <c r="C27" s="94"/>
      <c r="D27" s="94"/>
      <c r="E27" s="94"/>
      <c r="F27" s="94"/>
      <c r="G27" s="94"/>
      <c r="H27" s="94"/>
      <c r="I27" s="49">
        <f>B27+SUM(D27:H27)</f>
        <v>0</v>
      </c>
    </row>
    <row r="28" spans="1:9" x14ac:dyDescent="0.2">
      <c r="A28" s="441" t="s">
        <v>153</v>
      </c>
      <c r="B28" s="10">
        <f>B20+B21-B25</f>
        <v>0</v>
      </c>
      <c r="C28" s="10">
        <f t="shared" ref="C28:I28" si="5">C20+C21-C25</f>
        <v>0</v>
      </c>
      <c r="D28" s="10">
        <f t="shared" si="5"/>
        <v>123506001.52</v>
      </c>
      <c r="E28" s="10">
        <f t="shared" si="5"/>
        <v>1100238.98</v>
      </c>
      <c r="F28" s="10">
        <f t="shared" si="5"/>
        <v>59262.62</v>
      </c>
      <c r="G28" s="10">
        <f t="shared" si="5"/>
        <v>5361691.33</v>
      </c>
      <c r="H28" s="10">
        <f t="shared" si="5"/>
        <v>0</v>
      </c>
      <c r="I28" s="11">
        <f t="shared" si="5"/>
        <v>130027194.44999999</v>
      </c>
    </row>
    <row r="29" spans="1:9" x14ac:dyDescent="0.2">
      <c r="A29" s="728" t="s">
        <v>241</v>
      </c>
      <c r="B29" s="729"/>
      <c r="C29" s="729"/>
      <c r="D29" s="729"/>
      <c r="E29" s="729"/>
      <c r="F29" s="729"/>
      <c r="G29" s="729"/>
      <c r="H29" s="729"/>
      <c r="I29" s="730"/>
    </row>
    <row r="30" spans="1:9" x14ac:dyDescent="0.2">
      <c r="A30" s="441" t="s">
        <v>152</v>
      </c>
      <c r="B30" s="10"/>
      <c r="C30" s="10"/>
      <c r="D30" s="10"/>
      <c r="E30" s="10"/>
      <c r="F30" s="10"/>
      <c r="G30" s="10"/>
      <c r="H30" s="10"/>
      <c r="I30" s="11">
        <f>B30+SUM(D30:H30)</f>
        <v>0</v>
      </c>
    </row>
    <row r="31" spans="1:9" x14ac:dyDescent="0.2">
      <c r="A31" s="443" t="s">
        <v>52</v>
      </c>
      <c r="B31" s="94"/>
      <c r="C31" s="94"/>
      <c r="D31" s="94"/>
      <c r="E31" s="94"/>
      <c r="F31" s="94"/>
      <c r="G31" s="94"/>
      <c r="H31" s="94"/>
      <c r="I31" s="49">
        <f>B31+SUM(D31:H31)</f>
        <v>0</v>
      </c>
    </row>
    <row r="32" spans="1:9" x14ac:dyDescent="0.2">
      <c r="A32" s="443" t="s">
        <v>56</v>
      </c>
      <c r="B32" s="389"/>
      <c r="C32" s="389"/>
      <c r="D32" s="389"/>
      <c r="E32" s="389"/>
      <c r="F32" s="389"/>
      <c r="G32" s="389"/>
      <c r="H32" s="389"/>
      <c r="I32" s="49">
        <f>B32+SUM(D32:H32)</f>
        <v>0</v>
      </c>
    </row>
    <row r="33" spans="1:9" x14ac:dyDescent="0.2">
      <c r="A33" s="441" t="s">
        <v>153</v>
      </c>
      <c r="B33" s="12">
        <f>B30+B31-B32</f>
        <v>0</v>
      </c>
      <c r="C33" s="12">
        <f t="shared" ref="C33:I33" si="6">C30+C31-C32</f>
        <v>0</v>
      </c>
      <c r="D33" s="12">
        <f t="shared" si="6"/>
        <v>0</v>
      </c>
      <c r="E33" s="12">
        <f t="shared" si="6"/>
        <v>0</v>
      </c>
      <c r="F33" s="12">
        <f t="shared" si="6"/>
        <v>0</v>
      </c>
      <c r="G33" s="12">
        <f t="shared" si="6"/>
        <v>0</v>
      </c>
      <c r="H33" s="12">
        <f t="shared" si="6"/>
        <v>0</v>
      </c>
      <c r="I33" s="13">
        <f t="shared" si="6"/>
        <v>0</v>
      </c>
    </row>
    <row r="34" spans="1:9" x14ac:dyDescent="0.2">
      <c r="A34" s="728" t="s">
        <v>46</v>
      </c>
      <c r="B34" s="751"/>
      <c r="C34" s="751"/>
      <c r="D34" s="751"/>
      <c r="E34" s="751"/>
      <c r="F34" s="751"/>
      <c r="G34" s="751"/>
      <c r="H34" s="751"/>
      <c r="I34" s="730"/>
    </row>
    <row r="35" spans="1:9" x14ac:dyDescent="0.2">
      <c r="A35" s="444" t="s">
        <v>152</v>
      </c>
      <c r="B35" s="14">
        <f t="shared" ref="B35:H35" si="7">B10-B20-B30</f>
        <v>128186420.22</v>
      </c>
      <c r="C35" s="14">
        <f t="shared" si="7"/>
        <v>210947.16</v>
      </c>
      <c r="D35" s="14">
        <f t="shared" si="7"/>
        <v>124407213.80000001</v>
      </c>
      <c r="E35" s="14">
        <f t="shared" si="7"/>
        <v>121577.91999999993</v>
      </c>
      <c r="F35" s="14">
        <f t="shared" si="7"/>
        <v>0</v>
      </c>
      <c r="G35" s="14">
        <f t="shared" si="7"/>
        <v>44864.389999999665</v>
      </c>
      <c r="H35" s="14">
        <f t="shared" si="7"/>
        <v>1747414.02</v>
      </c>
      <c r="I35" s="15">
        <f>I10-I20-I30</f>
        <v>254507490.35000002</v>
      </c>
    </row>
    <row r="36" spans="1:9" ht="13.5" thickBot="1" x14ac:dyDescent="0.25">
      <c r="A36" s="445" t="s">
        <v>153</v>
      </c>
      <c r="B36" s="16">
        <f>B18-B28-B33</f>
        <v>133641440.22</v>
      </c>
      <c r="C36" s="16">
        <f t="shared" ref="C36:I36" si="8">C18-C28-C33</f>
        <v>210947.16</v>
      </c>
      <c r="D36" s="16">
        <f t="shared" si="8"/>
        <v>120492496.72000001</v>
      </c>
      <c r="E36" s="16">
        <f t="shared" si="8"/>
        <v>189785.43999999994</v>
      </c>
      <c r="F36" s="16">
        <f t="shared" si="8"/>
        <v>0</v>
      </c>
      <c r="G36" s="16">
        <f t="shared" si="8"/>
        <v>106191.39999999944</v>
      </c>
      <c r="H36" s="16">
        <f t="shared" si="8"/>
        <v>16574352.870000001</v>
      </c>
      <c r="I36" s="17">
        <f t="shared" si="8"/>
        <v>271004266.65000004</v>
      </c>
    </row>
    <row r="37" spans="1:9" x14ac:dyDescent="0.2">
      <c r="A37" s="18"/>
      <c r="B37" s="19"/>
      <c r="C37" s="19"/>
      <c r="D37" s="19"/>
      <c r="E37" s="19"/>
      <c r="F37" s="19"/>
      <c r="G37" s="19"/>
      <c r="H37" s="19"/>
      <c r="I37" s="19"/>
    </row>
    <row r="38" spans="1:9" ht="15" x14ac:dyDescent="0.25">
      <c r="A38" s="20" t="s">
        <v>324</v>
      </c>
      <c r="B38" s="328"/>
    </row>
    <row r="39" spans="1:9" ht="13.5" thickBot="1" x14ac:dyDescent="0.25">
      <c r="A39" s="21"/>
      <c r="B39" s="21"/>
    </row>
    <row r="40" spans="1:9" ht="21.75" customHeight="1" x14ac:dyDescent="0.2">
      <c r="A40" s="718" t="s">
        <v>235</v>
      </c>
      <c r="B40" s="719"/>
      <c r="C40" s="710" t="s">
        <v>238</v>
      </c>
    </row>
    <row r="41" spans="1:9" ht="13.5" customHeight="1" x14ac:dyDescent="0.2">
      <c r="A41" s="720"/>
      <c r="B41" s="721"/>
      <c r="C41" s="711"/>
    </row>
    <row r="42" spans="1:9" ht="29.25" customHeight="1" x14ac:dyDescent="0.2">
      <c r="A42" s="722"/>
      <c r="B42" s="723"/>
      <c r="C42" s="712"/>
    </row>
    <row r="43" spans="1:9" x14ac:dyDescent="0.2">
      <c r="A43" s="715" t="s">
        <v>34</v>
      </c>
      <c r="B43" s="716"/>
      <c r="C43" s="717"/>
    </row>
    <row r="44" spans="1:9" x14ac:dyDescent="0.2">
      <c r="A44" s="627" t="s">
        <v>152</v>
      </c>
      <c r="B44" s="628"/>
      <c r="C44" s="22">
        <v>383097.68</v>
      </c>
    </row>
    <row r="45" spans="1:9" x14ac:dyDescent="0.2">
      <c r="A45" s="713" t="s">
        <v>35</v>
      </c>
      <c r="B45" s="714"/>
      <c r="C45" s="23">
        <f>SUM(C46:C47)</f>
        <v>48669.32</v>
      </c>
    </row>
    <row r="46" spans="1:9" x14ac:dyDescent="0.2">
      <c r="A46" s="708" t="s">
        <v>36</v>
      </c>
      <c r="B46" s="709"/>
      <c r="C46" s="390">
        <v>48669.32</v>
      </c>
    </row>
    <row r="47" spans="1:9" x14ac:dyDescent="0.2">
      <c r="A47" s="708" t="s">
        <v>37</v>
      </c>
      <c r="B47" s="709"/>
      <c r="C47" s="390">
        <v>0</v>
      </c>
    </row>
    <row r="48" spans="1:9" x14ac:dyDescent="0.2">
      <c r="A48" s="713" t="s">
        <v>38</v>
      </c>
      <c r="B48" s="714"/>
      <c r="C48" s="23">
        <f>SUM(C49:C50)</f>
        <v>0</v>
      </c>
    </row>
    <row r="49" spans="1:3" x14ac:dyDescent="0.2">
      <c r="A49" s="708" t="s">
        <v>39</v>
      </c>
      <c r="B49" s="709"/>
      <c r="C49" s="390">
        <v>0</v>
      </c>
    </row>
    <row r="50" spans="1:3" x14ac:dyDescent="0.2">
      <c r="A50" s="708" t="s">
        <v>37</v>
      </c>
      <c r="B50" s="709"/>
      <c r="C50" s="390">
        <v>0</v>
      </c>
    </row>
    <row r="51" spans="1:3" x14ac:dyDescent="0.2">
      <c r="A51" s="724" t="s">
        <v>153</v>
      </c>
      <c r="B51" s="725"/>
      <c r="C51" s="23">
        <f>C44+C45-C48</f>
        <v>431767</v>
      </c>
    </row>
    <row r="52" spans="1:3" x14ac:dyDescent="0.2">
      <c r="A52" s="715" t="s">
        <v>236</v>
      </c>
      <c r="B52" s="716"/>
      <c r="C52" s="717"/>
    </row>
    <row r="53" spans="1:3" x14ac:dyDescent="0.2">
      <c r="A53" s="627" t="s">
        <v>152</v>
      </c>
      <c r="B53" s="628"/>
      <c r="C53" s="22">
        <v>383097.68</v>
      </c>
    </row>
    <row r="54" spans="1:3" x14ac:dyDescent="0.2">
      <c r="A54" s="713" t="s">
        <v>35</v>
      </c>
      <c r="B54" s="714"/>
      <c r="C54" s="23">
        <f>SUM(C55:C56)</f>
        <v>48669.32</v>
      </c>
    </row>
    <row r="55" spans="1:3" x14ac:dyDescent="0.2">
      <c r="A55" s="708" t="s">
        <v>44</v>
      </c>
      <c r="B55" s="709"/>
      <c r="C55" s="390"/>
    </row>
    <row r="56" spans="1:3" x14ac:dyDescent="0.2">
      <c r="A56" s="708" t="s">
        <v>37</v>
      </c>
      <c r="B56" s="709"/>
      <c r="C56" s="391">
        <v>48669.32</v>
      </c>
    </row>
    <row r="57" spans="1:3" x14ac:dyDescent="0.2">
      <c r="A57" s="713" t="s">
        <v>38</v>
      </c>
      <c r="B57" s="714"/>
      <c r="C57" s="23">
        <f>SUM(C58:C59)</f>
        <v>0</v>
      </c>
    </row>
    <row r="58" spans="1:3" x14ac:dyDescent="0.2">
      <c r="A58" s="708" t="s">
        <v>39</v>
      </c>
      <c r="B58" s="709"/>
      <c r="C58" s="390">
        <v>0</v>
      </c>
    </row>
    <row r="59" spans="1:3" x14ac:dyDescent="0.2">
      <c r="A59" s="726" t="s">
        <v>37</v>
      </c>
      <c r="B59" s="727"/>
      <c r="C59" s="392">
        <v>0</v>
      </c>
    </row>
    <row r="60" spans="1:3" x14ac:dyDescent="0.2">
      <c r="A60" s="448" t="s">
        <v>153</v>
      </c>
      <c r="B60" s="449"/>
      <c r="C60" s="24">
        <f>C53+C54-C57</f>
        <v>431767</v>
      </c>
    </row>
    <row r="61" spans="1:3" x14ac:dyDescent="0.2">
      <c r="A61" s="834" t="s">
        <v>241</v>
      </c>
      <c r="B61" s="835"/>
      <c r="C61" s="836"/>
    </row>
    <row r="62" spans="1:3" x14ac:dyDescent="0.2">
      <c r="A62" s="627" t="s">
        <v>152</v>
      </c>
      <c r="B62" s="628"/>
      <c r="C62" s="22">
        <v>0</v>
      </c>
    </row>
    <row r="63" spans="1:3" x14ac:dyDescent="0.2">
      <c r="A63" s="685" t="s">
        <v>52</v>
      </c>
      <c r="B63" s="686"/>
      <c r="C63" s="393">
        <v>0</v>
      </c>
    </row>
    <row r="64" spans="1:3" x14ac:dyDescent="0.2">
      <c r="A64" s="685" t="s">
        <v>56</v>
      </c>
      <c r="B64" s="686"/>
      <c r="C64" s="393">
        <v>0</v>
      </c>
    </row>
    <row r="65" spans="1:5" x14ac:dyDescent="0.2">
      <c r="A65" s="448" t="s">
        <v>153</v>
      </c>
      <c r="B65" s="449"/>
      <c r="C65" s="25">
        <f>C62+C63-C64</f>
        <v>0</v>
      </c>
    </row>
    <row r="66" spans="1:5" x14ac:dyDescent="0.2">
      <c r="A66" s="715" t="s">
        <v>46</v>
      </c>
      <c r="B66" s="716"/>
      <c r="C66" s="717"/>
    </row>
    <row r="67" spans="1:5" x14ac:dyDescent="0.2">
      <c r="A67" s="687" t="s">
        <v>152</v>
      </c>
      <c r="B67" s="628"/>
      <c r="C67" s="22">
        <f>C44-C53-C62</f>
        <v>0</v>
      </c>
    </row>
    <row r="68" spans="1:5" ht="13.5" thickBot="1" x14ac:dyDescent="0.25">
      <c r="A68" s="675" t="s">
        <v>153</v>
      </c>
      <c r="B68" s="676"/>
      <c r="C68" s="26">
        <f>C51-C60-C65</f>
        <v>0</v>
      </c>
    </row>
    <row r="76" spans="1:5" ht="15" x14ac:dyDescent="0.25">
      <c r="A76" s="690" t="s">
        <v>323</v>
      </c>
      <c r="B76" s="691"/>
      <c r="C76" s="691"/>
      <c r="D76" s="691"/>
      <c r="E76" s="691"/>
    </row>
    <row r="77" spans="1:5" ht="13.5" thickBot="1" x14ac:dyDescent="0.25">
      <c r="A77" s="27"/>
      <c r="B77" s="28"/>
      <c r="C77" s="28"/>
      <c r="D77" s="28"/>
      <c r="E77" s="28"/>
    </row>
    <row r="78" spans="1:5" ht="153.75" thickBot="1" x14ac:dyDescent="0.25">
      <c r="A78" s="29" t="s">
        <v>110</v>
      </c>
      <c r="B78" s="30" t="s">
        <v>243</v>
      </c>
      <c r="C78" s="30" t="s">
        <v>244</v>
      </c>
      <c r="D78" s="30" t="s">
        <v>245</v>
      </c>
      <c r="E78" s="31" t="s">
        <v>223</v>
      </c>
    </row>
    <row r="79" spans="1:5" ht="13.5" thickBot="1" x14ac:dyDescent="0.25">
      <c r="A79" s="351" t="s">
        <v>34</v>
      </c>
      <c r="B79" s="32"/>
      <c r="C79" s="32"/>
      <c r="D79" s="32"/>
      <c r="E79" s="33"/>
    </row>
    <row r="80" spans="1:5" ht="25.5" x14ac:dyDescent="0.2">
      <c r="A80" s="372" t="s">
        <v>399</v>
      </c>
      <c r="B80" s="34"/>
      <c r="C80" s="34"/>
      <c r="D80" s="34"/>
      <c r="E80" s="35">
        <f>B80+C80+D80</f>
        <v>0</v>
      </c>
    </row>
    <row r="81" spans="1:5" x14ac:dyDescent="0.2">
      <c r="A81" s="36" t="s">
        <v>52</v>
      </c>
      <c r="B81" s="37">
        <f>SUM(B82:B83)</f>
        <v>0</v>
      </c>
      <c r="C81" s="37">
        <f>SUM(C82:C83)</f>
        <v>0</v>
      </c>
      <c r="D81" s="37">
        <f>SUM(D82:D83)</f>
        <v>0</v>
      </c>
      <c r="E81" s="38">
        <f>SUM(E82:E83)</f>
        <v>0</v>
      </c>
    </row>
    <row r="82" spans="1:5" x14ac:dyDescent="0.2">
      <c r="A82" s="353" t="s">
        <v>229</v>
      </c>
      <c r="B82" s="355"/>
      <c r="C82" s="355"/>
      <c r="D82" s="355"/>
      <c r="E82" s="356">
        <f>B82+C82+D82</f>
        <v>0</v>
      </c>
    </row>
    <row r="83" spans="1:5" x14ac:dyDescent="0.2">
      <c r="A83" s="353" t="s">
        <v>246</v>
      </c>
      <c r="B83" s="355"/>
      <c r="C83" s="355"/>
      <c r="D83" s="355"/>
      <c r="E83" s="356">
        <f>B83+C83+D83</f>
        <v>0</v>
      </c>
    </row>
    <row r="84" spans="1:5" x14ac:dyDescent="0.2">
      <c r="A84" s="36" t="s">
        <v>56</v>
      </c>
      <c r="B84" s="37">
        <f>SUM(B85:B87)</f>
        <v>0</v>
      </c>
      <c r="C84" s="37">
        <f>SUM(C85:C87)</f>
        <v>0</v>
      </c>
      <c r="D84" s="37">
        <f>SUM(D85:D87)</f>
        <v>0</v>
      </c>
      <c r="E84" s="38">
        <f>SUM(E85:E87)</f>
        <v>0</v>
      </c>
    </row>
    <row r="85" spans="1:5" x14ac:dyDescent="0.2">
      <c r="A85" s="353" t="s">
        <v>230</v>
      </c>
      <c r="B85" s="355"/>
      <c r="C85" s="355"/>
      <c r="D85" s="355"/>
      <c r="E85" s="356">
        <f>B85+C85+D85</f>
        <v>0</v>
      </c>
    </row>
    <row r="86" spans="1:5" x14ac:dyDescent="0.2">
      <c r="A86" s="353" t="s">
        <v>231</v>
      </c>
      <c r="B86" s="355"/>
      <c r="C86" s="355"/>
      <c r="D86" s="355"/>
      <c r="E86" s="356">
        <f>B86+C86+D86</f>
        <v>0</v>
      </c>
    </row>
    <row r="87" spans="1:5" x14ac:dyDescent="0.2">
      <c r="A87" s="354" t="s">
        <v>247</v>
      </c>
      <c r="B87" s="355"/>
      <c r="C87" s="355"/>
      <c r="D87" s="355"/>
      <c r="E87" s="356">
        <f>B87+C87+D87</f>
        <v>0</v>
      </c>
    </row>
    <row r="88" spans="1:5" ht="26.25" thickBot="1" x14ac:dyDescent="0.25">
      <c r="A88" s="373" t="s">
        <v>387</v>
      </c>
      <c r="B88" s="39">
        <f>B80+B81-B84</f>
        <v>0</v>
      </c>
      <c r="C88" s="39">
        <f>C80+C81-C84</f>
        <v>0</v>
      </c>
      <c r="D88" s="39">
        <f>D80+D81-D84</f>
        <v>0</v>
      </c>
      <c r="E88" s="40">
        <f>E80+E81-E84</f>
        <v>0</v>
      </c>
    </row>
    <row r="89" spans="1:5" ht="13.5" thickBot="1" x14ac:dyDescent="0.25">
      <c r="A89" s="352" t="s">
        <v>232</v>
      </c>
      <c r="B89" s="41"/>
      <c r="C89" s="41"/>
      <c r="D89" s="41"/>
      <c r="E89" s="42"/>
    </row>
    <row r="90" spans="1:5" x14ac:dyDescent="0.2">
      <c r="A90" s="372" t="s">
        <v>388</v>
      </c>
      <c r="B90" s="34"/>
      <c r="C90" s="34"/>
      <c r="D90" s="34"/>
      <c r="E90" s="35">
        <f>B90+C90+D90</f>
        <v>0</v>
      </c>
    </row>
    <row r="91" spans="1:5" x14ac:dyDescent="0.2">
      <c r="A91" s="36" t="s">
        <v>52</v>
      </c>
      <c r="B91" s="43"/>
      <c r="C91" s="43"/>
      <c r="D91" s="43"/>
      <c r="E91" s="38">
        <f>SUM(B91:D91)</f>
        <v>0</v>
      </c>
    </row>
    <row r="92" spans="1:5" x14ac:dyDescent="0.2">
      <c r="A92" s="36" t="s">
        <v>56</v>
      </c>
      <c r="B92" s="43"/>
      <c r="C92" s="43"/>
      <c r="D92" s="43"/>
      <c r="E92" s="38">
        <f>SUM(B92:D92)</f>
        <v>0</v>
      </c>
    </row>
    <row r="93" spans="1:5" ht="13.5" thickBot="1" x14ac:dyDescent="0.25">
      <c r="A93" s="373" t="s">
        <v>389</v>
      </c>
      <c r="B93" s="39">
        <f>B90+B91-B92</f>
        <v>0</v>
      </c>
      <c r="C93" s="39">
        <f>C90+C91-C92</f>
        <v>0</v>
      </c>
      <c r="D93" s="39">
        <f>D90+D91-D92</f>
        <v>0</v>
      </c>
      <c r="E93" s="40">
        <f>E90+E91-E92</f>
        <v>0</v>
      </c>
    </row>
    <row r="94" spans="1:5" ht="13.5" thickBot="1" x14ac:dyDescent="0.25">
      <c r="A94" s="809" t="s">
        <v>46</v>
      </c>
      <c r="B94" s="810"/>
      <c r="C94" s="810"/>
      <c r="D94" s="810"/>
      <c r="E94" s="811"/>
    </row>
    <row r="95" spans="1:5" x14ac:dyDescent="0.2">
      <c r="A95" s="374" t="s">
        <v>152</v>
      </c>
      <c r="B95" s="375">
        <f>B80-B90</f>
        <v>0</v>
      </c>
      <c r="C95" s="375">
        <f>C80-C90</f>
        <v>0</v>
      </c>
      <c r="D95" s="375">
        <f>D80-D90</f>
        <v>0</v>
      </c>
      <c r="E95" s="375">
        <f>E80-E90</f>
        <v>0</v>
      </c>
    </row>
    <row r="96" spans="1:5" ht="13.5" thickBot="1" x14ac:dyDescent="0.25">
      <c r="A96" s="376" t="s">
        <v>153</v>
      </c>
      <c r="B96" s="377">
        <f>B88-B93</f>
        <v>0</v>
      </c>
      <c r="C96" s="377">
        <f>C88-C93</f>
        <v>0</v>
      </c>
      <c r="D96" s="377">
        <f>D88-D93</f>
        <v>0</v>
      </c>
      <c r="E96" s="377">
        <f>E88-E93</f>
        <v>0</v>
      </c>
    </row>
    <row r="101" spans="1:9" ht="48" customHeight="1" x14ac:dyDescent="0.25">
      <c r="A101" s="688" t="s">
        <v>322</v>
      </c>
      <c r="B101" s="688"/>
      <c r="C101" s="688"/>
      <c r="D101" s="688"/>
    </row>
    <row r="102" spans="1:9" ht="13.5" thickBot="1" x14ac:dyDescent="0.25">
      <c r="A102" s="481"/>
      <c r="B102" s="482"/>
      <c r="C102" s="482"/>
    </row>
    <row r="103" spans="1:9" x14ac:dyDescent="0.2">
      <c r="A103" s="44" t="s">
        <v>26</v>
      </c>
      <c r="B103" s="45" t="s">
        <v>152</v>
      </c>
      <c r="C103" s="45" t="s">
        <v>153</v>
      </c>
      <c r="D103" s="46" t="s">
        <v>146</v>
      </c>
    </row>
    <row r="104" spans="1:9" x14ac:dyDescent="0.2">
      <c r="A104" s="47" t="s">
        <v>248</v>
      </c>
      <c r="B104" s="48">
        <v>0</v>
      </c>
      <c r="C104" s="48">
        <v>0</v>
      </c>
      <c r="D104" s="49"/>
    </row>
    <row r="105" spans="1:9" x14ac:dyDescent="0.2">
      <c r="A105" s="50" t="s">
        <v>135</v>
      </c>
      <c r="B105" s="51"/>
      <c r="C105" s="51"/>
      <c r="D105" s="52"/>
    </row>
    <row r="106" spans="1:9" ht="13.5" thickBot="1" x14ac:dyDescent="0.25">
      <c r="A106" s="53" t="s">
        <v>109</v>
      </c>
      <c r="B106" s="54">
        <v>0</v>
      </c>
      <c r="C106" s="55">
        <v>0</v>
      </c>
      <c r="D106" s="56"/>
    </row>
    <row r="109" spans="1:9" ht="15" x14ac:dyDescent="0.25">
      <c r="A109" s="688" t="s">
        <v>321</v>
      </c>
      <c r="B109" s="689"/>
      <c r="C109" s="689"/>
      <c r="D109" s="618"/>
      <c r="E109" s="618"/>
      <c r="F109" s="618"/>
      <c r="G109" s="618"/>
    </row>
    <row r="110" spans="1:9" ht="13.5" thickBot="1" x14ac:dyDescent="0.25">
      <c r="A110" s="481"/>
      <c r="B110" s="482"/>
      <c r="C110" s="482"/>
    </row>
    <row r="111" spans="1:9" ht="13.5" customHeight="1" x14ac:dyDescent="0.2">
      <c r="A111" s="452"/>
      <c r="B111" s="701" t="s">
        <v>249</v>
      </c>
      <c r="C111" s="702"/>
      <c r="D111" s="702"/>
      <c r="E111" s="702"/>
      <c r="F111" s="703"/>
      <c r="G111" s="701" t="s">
        <v>250</v>
      </c>
      <c r="H111" s="702"/>
      <c r="I111" s="703"/>
    </row>
    <row r="112" spans="1:9" ht="38.25" x14ac:dyDescent="0.2">
      <c r="A112" s="453"/>
      <c r="B112" s="57" t="s">
        <v>142</v>
      </c>
      <c r="C112" s="58" t="s">
        <v>304</v>
      </c>
      <c r="D112" s="58" t="s">
        <v>149</v>
      </c>
      <c r="E112" s="58" t="s">
        <v>131</v>
      </c>
      <c r="F112" s="59" t="s">
        <v>354</v>
      </c>
      <c r="G112" s="60" t="s">
        <v>65</v>
      </c>
      <c r="H112" s="61" t="s">
        <v>344</v>
      </c>
      <c r="I112" s="62" t="s">
        <v>40</v>
      </c>
    </row>
    <row r="113" spans="1:9" x14ac:dyDescent="0.2">
      <c r="A113" s="63" t="s">
        <v>152</v>
      </c>
      <c r="B113" s="64">
        <v>0</v>
      </c>
      <c r="C113" s="65">
        <v>0</v>
      </c>
      <c r="D113" s="65">
        <v>0</v>
      </c>
      <c r="E113" s="66">
        <v>0</v>
      </c>
      <c r="F113" s="67">
        <v>0</v>
      </c>
      <c r="G113" s="68">
        <v>0</v>
      </c>
      <c r="H113" s="65">
        <v>0</v>
      </c>
      <c r="I113" s="69">
        <v>0</v>
      </c>
    </row>
    <row r="114" spans="1:9" ht="38.25" x14ac:dyDescent="0.2">
      <c r="A114" s="394" t="s">
        <v>358</v>
      </c>
      <c r="B114" s="70">
        <v>0</v>
      </c>
      <c r="C114" s="71">
        <v>0</v>
      </c>
      <c r="D114" s="71">
        <v>0</v>
      </c>
      <c r="E114" s="66">
        <v>0</v>
      </c>
      <c r="F114" s="67">
        <v>0</v>
      </c>
      <c r="G114" s="68">
        <v>0</v>
      </c>
      <c r="H114" s="71">
        <v>0</v>
      </c>
      <c r="I114" s="72">
        <v>0</v>
      </c>
    </row>
    <row r="115" spans="1:9" ht="39" thickBot="1" x14ac:dyDescent="0.25">
      <c r="A115" s="395" t="s">
        <v>359</v>
      </c>
      <c r="B115" s="73">
        <v>0</v>
      </c>
      <c r="C115" s="74">
        <v>0</v>
      </c>
      <c r="D115" s="74">
        <v>0</v>
      </c>
      <c r="E115" s="75">
        <v>0</v>
      </c>
      <c r="F115" s="76">
        <v>0</v>
      </c>
      <c r="G115" s="77">
        <v>0</v>
      </c>
      <c r="H115" s="74">
        <v>0</v>
      </c>
      <c r="I115" s="78">
        <v>0</v>
      </c>
    </row>
    <row r="116" spans="1:9" ht="13.5" thickBot="1" x14ac:dyDescent="0.25">
      <c r="A116" s="79" t="s">
        <v>153</v>
      </c>
      <c r="B116" s="80">
        <f t="shared" ref="B116:I116" si="9">B113+B114-B115</f>
        <v>0</v>
      </c>
      <c r="C116" s="81">
        <f t="shared" si="9"/>
        <v>0</v>
      </c>
      <c r="D116" s="81">
        <f t="shared" si="9"/>
        <v>0</v>
      </c>
      <c r="E116" s="82">
        <f t="shared" si="9"/>
        <v>0</v>
      </c>
      <c r="F116" s="83">
        <f t="shared" si="9"/>
        <v>0</v>
      </c>
      <c r="G116" s="84">
        <f t="shared" si="9"/>
        <v>0</v>
      </c>
      <c r="H116" s="82">
        <f t="shared" si="9"/>
        <v>0</v>
      </c>
      <c r="I116" s="83">
        <f t="shared" si="9"/>
        <v>0</v>
      </c>
    </row>
    <row r="119" spans="1:9" ht="15" x14ac:dyDescent="0.25">
      <c r="A119" s="688" t="s">
        <v>320</v>
      </c>
      <c r="B119" s="689"/>
      <c r="C119" s="689"/>
    </row>
    <row r="120" spans="1:9" ht="13.5" thickBot="1" x14ac:dyDescent="0.25">
      <c r="A120" s="481"/>
      <c r="B120" s="482"/>
      <c r="C120" s="482"/>
    </row>
    <row r="121" spans="1:9" x14ac:dyDescent="0.2">
      <c r="A121" s="85" t="s">
        <v>26</v>
      </c>
      <c r="B121" s="45" t="s">
        <v>152</v>
      </c>
      <c r="C121" s="46" t="s">
        <v>153</v>
      </c>
    </row>
    <row r="122" spans="1:9" ht="26.25" thickBot="1" x14ac:dyDescent="0.25">
      <c r="A122" s="86" t="s">
        <v>251</v>
      </c>
      <c r="B122" s="87">
        <v>0</v>
      </c>
      <c r="C122" s="88">
        <v>0</v>
      </c>
    </row>
    <row r="126" spans="1:9" ht="50.25" customHeight="1" x14ac:dyDescent="0.25">
      <c r="A126" s="688" t="s">
        <v>334</v>
      </c>
      <c r="B126" s="689"/>
      <c r="C126" s="689"/>
      <c r="D126" s="618"/>
    </row>
    <row r="127" spans="1:9" ht="13.5" thickBot="1" x14ac:dyDescent="0.25">
      <c r="A127" s="481"/>
      <c r="B127" s="482"/>
      <c r="C127" s="482"/>
    </row>
    <row r="128" spans="1:9" x14ac:dyDescent="0.2">
      <c r="A128" s="699" t="s">
        <v>110</v>
      </c>
      <c r="B128" s="700"/>
      <c r="C128" s="45" t="s">
        <v>152</v>
      </c>
      <c r="D128" s="46" t="s">
        <v>153</v>
      </c>
    </row>
    <row r="129" spans="1:4" ht="66" customHeight="1" x14ac:dyDescent="0.2">
      <c r="A129" s="706" t="s">
        <v>252</v>
      </c>
      <c r="B129" s="707"/>
      <c r="C129" s="48">
        <f>SUM(C131:C135)</f>
        <v>0</v>
      </c>
      <c r="D129" s="89">
        <f>SUM(D131:D135)</f>
        <v>0</v>
      </c>
    </row>
    <row r="130" spans="1:4" x14ac:dyDescent="0.2">
      <c r="A130" s="471" t="s">
        <v>135</v>
      </c>
      <c r="B130" s="472"/>
      <c r="C130" s="90"/>
      <c r="D130" s="91"/>
    </row>
    <row r="131" spans="1:4" x14ac:dyDescent="0.2">
      <c r="A131" s="704" t="s">
        <v>24</v>
      </c>
      <c r="B131" s="705"/>
      <c r="C131" s="92">
        <v>0</v>
      </c>
      <c r="D131" s="93">
        <v>0</v>
      </c>
    </row>
    <row r="132" spans="1:4" x14ac:dyDescent="0.2">
      <c r="A132" s="450" t="s">
        <v>239</v>
      </c>
      <c r="B132" s="451"/>
      <c r="C132" s="94">
        <v>0</v>
      </c>
      <c r="D132" s="49">
        <v>0</v>
      </c>
    </row>
    <row r="133" spans="1:4" x14ac:dyDescent="0.2">
      <c r="A133" s="450" t="s">
        <v>143</v>
      </c>
      <c r="B133" s="451"/>
      <c r="C133" s="94">
        <v>0</v>
      </c>
      <c r="D133" s="49">
        <v>0</v>
      </c>
    </row>
    <row r="134" spans="1:4" x14ac:dyDescent="0.2">
      <c r="A134" s="450" t="s">
        <v>144</v>
      </c>
      <c r="B134" s="451"/>
      <c r="C134" s="94">
        <v>0</v>
      </c>
      <c r="D134" s="49">
        <v>0</v>
      </c>
    </row>
    <row r="135" spans="1:4" ht="13.5" thickBot="1" x14ac:dyDescent="0.25">
      <c r="A135" s="460" t="s">
        <v>145</v>
      </c>
      <c r="B135" s="461"/>
      <c r="C135" s="358">
        <v>0</v>
      </c>
      <c r="D135" s="359">
        <v>0</v>
      </c>
    </row>
    <row r="153" spans="1:9" ht="15" x14ac:dyDescent="0.2">
      <c r="A153" s="595" t="s">
        <v>305</v>
      </c>
      <c r="B153" s="683"/>
      <c r="C153" s="683"/>
      <c r="D153" s="683"/>
      <c r="E153" s="683"/>
      <c r="F153" s="683"/>
      <c r="G153" s="683"/>
      <c r="H153" s="683"/>
      <c r="I153" s="683"/>
    </row>
    <row r="154" spans="1:9" ht="13.5" thickBot="1" x14ac:dyDescent="0.25">
      <c r="B154" s="330"/>
      <c r="C154" s="330"/>
      <c r="D154" s="330"/>
      <c r="E154" s="330" t="s">
        <v>45</v>
      </c>
      <c r="F154" s="179"/>
      <c r="G154" s="179"/>
      <c r="H154" s="179"/>
      <c r="I154" s="179"/>
    </row>
    <row r="155" spans="1:9" ht="109.15" customHeight="1" thickBot="1" x14ac:dyDescent="0.25">
      <c r="A155" s="670"/>
      <c r="B155" s="733"/>
      <c r="C155" s="95" t="s">
        <v>253</v>
      </c>
      <c r="D155" s="96" t="s">
        <v>62</v>
      </c>
      <c r="E155" s="95" t="s">
        <v>318</v>
      </c>
      <c r="F155" s="97" t="s">
        <v>319</v>
      </c>
      <c r="G155" s="95" t="s">
        <v>345</v>
      </c>
      <c r="H155" s="188" t="s">
        <v>400</v>
      </c>
      <c r="I155" s="378" t="s">
        <v>401</v>
      </c>
    </row>
    <row r="156" spans="1:9" x14ac:dyDescent="0.2">
      <c r="A156" s="458" t="s">
        <v>402</v>
      </c>
      <c r="B156" s="734"/>
      <c r="C156" s="98"/>
      <c r="D156" s="99"/>
      <c r="E156" s="100"/>
      <c r="F156" s="99"/>
      <c r="G156" s="100"/>
      <c r="H156" s="100"/>
      <c r="I156" s="101"/>
    </row>
    <row r="157" spans="1:9" x14ac:dyDescent="0.2">
      <c r="A157" s="102"/>
      <c r="B157" s="103" t="s">
        <v>63</v>
      </c>
      <c r="C157" s="104"/>
      <c r="D157" s="105"/>
      <c r="E157" s="106"/>
      <c r="F157" s="105"/>
      <c r="G157" s="106"/>
      <c r="H157" s="106"/>
      <c r="I157" s="107"/>
    </row>
    <row r="158" spans="1:9" x14ac:dyDescent="0.2">
      <c r="A158" s="68" t="s">
        <v>123</v>
      </c>
      <c r="B158" s="108"/>
      <c r="C158" s="109"/>
      <c r="D158" s="110"/>
      <c r="E158" s="111"/>
      <c r="F158" s="110"/>
      <c r="G158" s="111"/>
      <c r="H158" s="111"/>
      <c r="I158" s="67"/>
    </row>
    <row r="159" spans="1:9" x14ac:dyDescent="0.2">
      <c r="A159" s="68" t="s">
        <v>124</v>
      </c>
      <c r="B159" s="108"/>
      <c r="C159" s="109"/>
      <c r="D159" s="110"/>
      <c r="E159" s="111"/>
      <c r="F159" s="110"/>
      <c r="G159" s="111"/>
      <c r="H159" s="111"/>
      <c r="I159" s="67"/>
    </row>
    <row r="160" spans="1:9" ht="13.5" thickBot="1" x14ac:dyDescent="0.25">
      <c r="A160" s="112" t="s">
        <v>64</v>
      </c>
      <c r="B160" s="113"/>
      <c r="C160" s="114"/>
      <c r="D160" s="115"/>
      <c r="E160" s="116"/>
      <c r="F160" s="115"/>
      <c r="G160" s="116"/>
      <c r="H160" s="116"/>
      <c r="I160" s="117"/>
    </row>
    <row r="161" spans="1:9" ht="13.5" thickBot="1" x14ac:dyDescent="0.25">
      <c r="A161" s="118"/>
      <c r="B161" s="119" t="s">
        <v>148</v>
      </c>
      <c r="C161" s="120"/>
      <c r="D161" s="120"/>
      <c r="E161" s="120">
        <f>SUM(E158:E160)</f>
        <v>0</v>
      </c>
      <c r="F161" s="120">
        <f>SUM(F158:F160)</f>
        <v>0</v>
      </c>
      <c r="G161" s="120">
        <f>SUM(G158:G160)</f>
        <v>0</v>
      </c>
      <c r="H161" s="120"/>
      <c r="I161" s="120"/>
    </row>
    <row r="162" spans="1:9" ht="105.6" customHeight="1" thickBot="1" x14ac:dyDescent="0.25">
      <c r="A162" s="670"/>
      <c r="B162" s="671"/>
      <c r="C162" s="95" t="s">
        <v>253</v>
      </c>
      <c r="D162" s="96" t="s">
        <v>62</v>
      </c>
      <c r="E162" s="95" t="s">
        <v>318</v>
      </c>
      <c r="F162" s="97" t="s">
        <v>319</v>
      </c>
      <c r="G162" s="95" t="s">
        <v>345</v>
      </c>
      <c r="H162" s="95" t="s">
        <v>365</v>
      </c>
      <c r="I162" s="95" t="s">
        <v>346</v>
      </c>
    </row>
    <row r="163" spans="1:9" x14ac:dyDescent="0.2">
      <c r="A163" s="458" t="s">
        <v>152</v>
      </c>
      <c r="B163" s="459"/>
      <c r="C163" s="121"/>
      <c r="D163" s="122"/>
      <c r="E163" s="123"/>
      <c r="F163" s="122"/>
      <c r="G163" s="123"/>
      <c r="H163" s="123"/>
      <c r="I163" s="124"/>
    </row>
    <row r="164" spans="1:9" x14ac:dyDescent="0.2">
      <c r="A164" s="125"/>
      <c r="B164" s="126" t="s">
        <v>63</v>
      </c>
      <c r="C164" s="104"/>
      <c r="D164" s="105"/>
      <c r="E164" s="106"/>
      <c r="F164" s="105"/>
      <c r="G164" s="106"/>
      <c r="H164" s="106"/>
      <c r="I164" s="107"/>
    </row>
    <row r="165" spans="1:9" x14ac:dyDescent="0.2">
      <c r="A165" s="68" t="s">
        <v>123</v>
      </c>
      <c r="B165" s="108"/>
      <c r="C165" s="109"/>
      <c r="D165" s="110"/>
      <c r="E165" s="111"/>
      <c r="F165" s="110"/>
      <c r="G165" s="111"/>
      <c r="H165" s="111"/>
      <c r="I165" s="67"/>
    </row>
    <row r="166" spans="1:9" x14ac:dyDescent="0.2">
      <c r="A166" s="68" t="s">
        <v>124</v>
      </c>
      <c r="B166" s="108"/>
      <c r="C166" s="109"/>
      <c r="D166" s="110"/>
      <c r="E166" s="111"/>
      <c r="F166" s="110"/>
      <c r="G166" s="111"/>
      <c r="H166" s="111"/>
      <c r="I166" s="67"/>
    </row>
    <row r="167" spans="1:9" ht="13.5" thickBot="1" x14ac:dyDescent="0.25">
      <c r="A167" s="112" t="s">
        <v>64</v>
      </c>
      <c r="B167" s="113"/>
      <c r="C167" s="114"/>
      <c r="D167" s="115"/>
      <c r="E167" s="116"/>
      <c r="F167" s="115"/>
      <c r="G167" s="116"/>
      <c r="H167" s="116"/>
      <c r="I167" s="117"/>
    </row>
    <row r="168" spans="1:9" ht="13.5" thickBot="1" x14ac:dyDescent="0.25">
      <c r="A168" s="118"/>
      <c r="B168" s="119" t="s">
        <v>148</v>
      </c>
      <c r="C168" s="120"/>
      <c r="D168" s="127"/>
      <c r="E168" s="120">
        <f>SUM(E165:E167)</f>
        <v>0</v>
      </c>
      <c r="F168" s="120">
        <f>SUM(F165:F167)</f>
        <v>0</v>
      </c>
      <c r="G168" s="120">
        <f>SUM(G165:G167)</f>
        <v>0</v>
      </c>
      <c r="H168" s="120"/>
      <c r="I168" s="128"/>
    </row>
    <row r="171" spans="1:9" x14ac:dyDescent="0.2">
      <c r="A171" s="692" t="s">
        <v>355</v>
      </c>
      <c r="B171" s="693"/>
      <c r="C171" s="693"/>
      <c r="D171" s="693"/>
      <c r="E171" s="693"/>
      <c r="F171" s="693"/>
      <c r="G171" s="693"/>
      <c r="H171" s="693"/>
      <c r="I171" s="693"/>
    </row>
    <row r="172" spans="1:9" ht="13.5" thickBot="1" x14ac:dyDescent="0.25">
      <c r="A172" s="129"/>
      <c r="B172" s="129"/>
      <c r="C172" s="129"/>
      <c r="D172" s="129"/>
      <c r="E172" s="129"/>
      <c r="F172" s="129"/>
      <c r="G172" s="129"/>
      <c r="H172" s="129"/>
      <c r="I172" s="129"/>
    </row>
    <row r="173" spans="1:9" ht="13.5" thickBot="1" x14ac:dyDescent="0.25">
      <c r="A173" s="677" t="s">
        <v>227</v>
      </c>
      <c r="B173" s="678"/>
      <c r="C173" s="678"/>
      <c r="D173" s="679"/>
      <c r="E173" s="513" t="s">
        <v>152</v>
      </c>
      <c r="F173" s="694" t="s">
        <v>228</v>
      </c>
      <c r="G173" s="695"/>
      <c r="H173" s="696"/>
      <c r="I173" s="697" t="s">
        <v>153</v>
      </c>
    </row>
    <row r="174" spans="1:9" ht="26.25" thickBot="1" x14ac:dyDescent="0.25">
      <c r="A174" s="680"/>
      <c r="B174" s="681"/>
      <c r="C174" s="681"/>
      <c r="D174" s="682"/>
      <c r="E174" s="514"/>
      <c r="F174" s="131" t="s">
        <v>52</v>
      </c>
      <c r="G174" s="132" t="s">
        <v>255</v>
      </c>
      <c r="H174" s="131" t="s">
        <v>256</v>
      </c>
      <c r="I174" s="698"/>
    </row>
    <row r="175" spans="1:9" x14ac:dyDescent="0.2">
      <c r="A175" s="133">
        <v>1</v>
      </c>
      <c r="B175" s="640" t="s">
        <v>390</v>
      </c>
      <c r="C175" s="674"/>
      <c r="D175" s="641"/>
      <c r="E175" s="134"/>
      <c r="F175" s="135"/>
      <c r="G175" s="135"/>
      <c r="H175" s="135"/>
      <c r="I175" s="136">
        <f>E175+F175-G175-H175</f>
        <v>0</v>
      </c>
    </row>
    <row r="176" spans="1:9" x14ac:dyDescent="0.2">
      <c r="A176" s="137"/>
      <c r="B176" s="486" t="s">
        <v>403</v>
      </c>
      <c r="C176" s="487"/>
      <c r="D176" s="488"/>
      <c r="E176" s="138"/>
      <c r="F176" s="139"/>
      <c r="G176" s="139"/>
      <c r="H176" s="139"/>
      <c r="I176" s="140">
        <f>E176+F176-G176-H176</f>
        <v>0</v>
      </c>
    </row>
    <row r="177" spans="1:9" x14ac:dyDescent="0.2">
      <c r="A177" s="141" t="s">
        <v>161</v>
      </c>
      <c r="B177" s="483" t="s">
        <v>391</v>
      </c>
      <c r="C177" s="484"/>
      <c r="D177" s="485"/>
      <c r="E177" s="142">
        <v>1057675.8400000001</v>
      </c>
      <c r="F177" s="143">
        <v>646499.56999999995</v>
      </c>
      <c r="G177" s="143">
        <v>17115.89</v>
      </c>
      <c r="H177" s="143">
        <v>580830.26</v>
      </c>
      <c r="I177" s="144">
        <f>E177+F177-G177-H177</f>
        <v>1106229.2600000002</v>
      </c>
    </row>
    <row r="178" spans="1:9" x14ac:dyDescent="0.2">
      <c r="A178" s="141"/>
      <c r="B178" s="486" t="s">
        <v>404</v>
      </c>
      <c r="C178" s="487"/>
      <c r="D178" s="488"/>
      <c r="E178" s="145"/>
      <c r="F178" s="143"/>
      <c r="G178" s="143"/>
      <c r="H178" s="143"/>
      <c r="I178" s="143">
        <f>E178+F178-G178-H178</f>
        <v>0</v>
      </c>
    </row>
    <row r="179" spans="1:9" ht="13.5" thickBot="1" x14ac:dyDescent="0.25">
      <c r="A179" s="146" t="s">
        <v>163</v>
      </c>
      <c r="B179" s="483" t="s">
        <v>233</v>
      </c>
      <c r="C179" s="484"/>
      <c r="D179" s="485"/>
      <c r="E179" s="142">
        <v>4746552.24</v>
      </c>
      <c r="F179" s="143">
        <v>5174736.3</v>
      </c>
      <c r="G179" s="143">
        <v>106927.78</v>
      </c>
      <c r="H179" s="143">
        <v>4639624.46</v>
      </c>
      <c r="I179" s="139">
        <f>E179+F179-G179-H179</f>
        <v>5174736.3</v>
      </c>
    </row>
    <row r="180" spans="1:9" ht="13.5" thickBot="1" x14ac:dyDescent="0.25">
      <c r="A180" s="629" t="s">
        <v>138</v>
      </c>
      <c r="B180" s="630"/>
      <c r="C180" s="630"/>
      <c r="D180" s="631"/>
      <c r="E180" s="147">
        <f>E175+E177+E179</f>
        <v>5804228.0800000001</v>
      </c>
      <c r="F180" s="147">
        <f>F175+F177+F179</f>
        <v>5821235.8700000001</v>
      </c>
      <c r="G180" s="147">
        <f>G175+G177+G179</f>
        <v>124043.67</v>
      </c>
      <c r="H180" s="147">
        <f>H175+H177+H179</f>
        <v>5220454.72</v>
      </c>
      <c r="I180" s="148">
        <f>I175+I177+I179</f>
        <v>6280965.5600000005</v>
      </c>
    </row>
    <row r="181" spans="1:9" x14ac:dyDescent="0.2">
      <c r="A181" s="21"/>
      <c r="B181" s="21"/>
      <c r="C181" s="21"/>
      <c r="D181" s="21"/>
      <c r="E181" s="21"/>
      <c r="F181" s="21"/>
      <c r="G181" s="21"/>
      <c r="H181" s="21"/>
      <c r="I181" s="21"/>
    </row>
    <row r="182" spans="1:9" x14ac:dyDescent="0.2">
      <c r="A182" s="331" t="s">
        <v>380</v>
      </c>
      <c r="B182" s="21"/>
      <c r="C182" s="21"/>
      <c r="D182" s="21"/>
      <c r="E182" s="21"/>
      <c r="F182" s="21"/>
      <c r="G182" s="21"/>
      <c r="H182" s="21"/>
      <c r="I182" s="21"/>
    </row>
    <row r="183" spans="1:9" x14ac:dyDescent="0.2">
      <c r="A183" s="331" t="s">
        <v>381</v>
      </c>
      <c r="B183" s="21"/>
      <c r="C183" s="21"/>
      <c r="D183" s="21"/>
      <c r="E183" s="21"/>
      <c r="F183" s="21"/>
      <c r="G183" s="21"/>
      <c r="H183" s="21"/>
      <c r="I183" s="21"/>
    </row>
    <row r="185" spans="1:9" ht="15" x14ac:dyDescent="0.2">
      <c r="A185" s="636" t="s">
        <v>317</v>
      </c>
      <c r="B185" s="636"/>
      <c r="C185" s="636"/>
      <c r="D185" s="636"/>
      <c r="E185" s="636"/>
      <c r="F185" s="636"/>
      <c r="G185" s="636"/>
    </row>
    <row r="186" spans="1:9" ht="13.5" thickBot="1" x14ac:dyDescent="0.25">
      <c r="A186" s="149"/>
      <c r="B186" s="150"/>
      <c r="C186" s="151"/>
      <c r="D186" s="151"/>
      <c r="E186" s="151"/>
      <c r="F186" s="151"/>
      <c r="G186" s="151"/>
    </row>
    <row r="187" spans="1:9" ht="13.5" thickBot="1" x14ac:dyDescent="0.25">
      <c r="A187" s="454" t="s">
        <v>133</v>
      </c>
      <c r="B187" s="455"/>
      <c r="C187" s="152" t="s">
        <v>234</v>
      </c>
      <c r="D187" s="153" t="s">
        <v>76</v>
      </c>
      <c r="E187" s="369" t="s">
        <v>395</v>
      </c>
      <c r="F187" s="370" t="s">
        <v>396</v>
      </c>
      <c r="G187" s="130" t="s">
        <v>261</v>
      </c>
    </row>
    <row r="188" spans="1:9" ht="26.25" customHeight="1" x14ac:dyDescent="0.2">
      <c r="A188" s="637" t="s">
        <v>77</v>
      </c>
      <c r="B188" s="638"/>
      <c r="C188" s="155">
        <v>0</v>
      </c>
      <c r="D188" s="155">
        <v>0</v>
      </c>
      <c r="E188" s="155">
        <v>0</v>
      </c>
      <c r="F188" s="155">
        <v>0</v>
      </c>
      <c r="G188" s="156">
        <f>C188+D188-E188-F188</f>
        <v>0</v>
      </c>
    </row>
    <row r="189" spans="1:9" ht="25.5" customHeight="1" x14ac:dyDescent="0.2">
      <c r="A189" s="632" t="s">
        <v>210</v>
      </c>
      <c r="B189" s="633"/>
      <c r="C189" s="157">
        <v>0</v>
      </c>
      <c r="D189" s="157">
        <v>0</v>
      </c>
      <c r="E189" s="157">
        <v>0</v>
      </c>
      <c r="F189" s="157">
        <v>0</v>
      </c>
      <c r="G189" s="158">
        <f t="shared" ref="G189:G196" si="10">C189+D189-E189-F189</f>
        <v>0</v>
      </c>
    </row>
    <row r="190" spans="1:9" x14ac:dyDescent="0.2">
      <c r="A190" s="632" t="s">
        <v>211</v>
      </c>
      <c r="B190" s="633"/>
      <c r="C190" s="157">
        <v>0</v>
      </c>
      <c r="D190" s="157">
        <v>0</v>
      </c>
      <c r="E190" s="157">
        <v>0</v>
      </c>
      <c r="F190" s="157">
        <v>0</v>
      </c>
      <c r="G190" s="158">
        <f t="shared" si="10"/>
        <v>0</v>
      </c>
    </row>
    <row r="191" spans="1:9" x14ac:dyDescent="0.2">
      <c r="A191" s="632" t="s">
        <v>212</v>
      </c>
      <c r="B191" s="633"/>
      <c r="C191" s="157">
        <v>0</v>
      </c>
      <c r="D191" s="157">
        <v>0</v>
      </c>
      <c r="E191" s="157">
        <v>0</v>
      </c>
      <c r="F191" s="157">
        <v>0</v>
      </c>
      <c r="G191" s="158">
        <f t="shared" si="10"/>
        <v>0</v>
      </c>
    </row>
    <row r="192" spans="1:9" ht="38.25" customHeight="1" x14ac:dyDescent="0.2">
      <c r="A192" s="632" t="s">
        <v>373</v>
      </c>
      <c r="B192" s="633"/>
      <c r="C192" s="157">
        <v>0</v>
      </c>
      <c r="D192" s="157">
        <v>0</v>
      </c>
      <c r="E192" s="157">
        <v>0</v>
      </c>
      <c r="F192" s="157">
        <v>0</v>
      </c>
      <c r="G192" s="158">
        <f t="shared" si="10"/>
        <v>0</v>
      </c>
    </row>
    <row r="193" spans="1:7" ht="32.25" customHeight="1" x14ac:dyDescent="0.2">
      <c r="A193" s="568" t="s">
        <v>213</v>
      </c>
      <c r="B193" s="633"/>
      <c r="C193" s="157">
        <v>0</v>
      </c>
      <c r="D193" s="157">
        <v>0</v>
      </c>
      <c r="E193" s="157">
        <v>0</v>
      </c>
      <c r="F193" s="157">
        <v>0</v>
      </c>
      <c r="G193" s="158">
        <f t="shared" si="10"/>
        <v>0</v>
      </c>
    </row>
    <row r="194" spans="1:7" x14ac:dyDescent="0.2">
      <c r="A194" s="568" t="s">
        <v>214</v>
      </c>
      <c r="B194" s="633"/>
      <c r="C194" s="157">
        <v>143212.84</v>
      </c>
      <c r="D194" s="157">
        <v>2967.37</v>
      </c>
      <c r="E194" s="157">
        <v>0</v>
      </c>
      <c r="F194" s="157">
        <v>0</v>
      </c>
      <c r="G194" s="158">
        <f t="shared" si="10"/>
        <v>146180.21</v>
      </c>
    </row>
    <row r="195" spans="1:7" ht="24.75" customHeight="1" thickBot="1" x14ac:dyDescent="0.25">
      <c r="A195" s="568" t="s">
        <v>374</v>
      </c>
      <c r="B195" s="633"/>
      <c r="C195" s="157">
        <v>297316</v>
      </c>
      <c r="D195" s="157">
        <v>160356</v>
      </c>
      <c r="E195" s="157">
        <v>297316</v>
      </c>
      <c r="F195" s="157">
        <v>0</v>
      </c>
      <c r="G195" s="158">
        <f t="shared" si="10"/>
        <v>160356</v>
      </c>
    </row>
    <row r="196" spans="1:7" ht="27.75" customHeight="1" thickBot="1" x14ac:dyDescent="0.25">
      <c r="A196" s="491" t="s">
        <v>405</v>
      </c>
      <c r="B196" s="492"/>
      <c r="C196" s="159">
        <v>0</v>
      </c>
      <c r="D196" s="159">
        <v>1107</v>
      </c>
      <c r="E196" s="159">
        <v>0</v>
      </c>
      <c r="F196" s="159">
        <v>0</v>
      </c>
      <c r="G196" s="160">
        <f t="shared" si="10"/>
        <v>1107</v>
      </c>
    </row>
    <row r="197" spans="1:7" x14ac:dyDescent="0.2">
      <c r="A197" s="634" t="s">
        <v>375</v>
      </c>
      <c r="B197" s="635"/>
      <c r="C197" s="161">
        <f>SUM(C198:C217)</f>
        <v>0</v>
      </c>
      <c r="D197" s="446">
        <f>SUM(D198:D217)</f>
        <v>23940</v>
      </c>
      <c r="E197" s="161">
        <f>SUM(E198:E217)</f>
        <v>0</v>
      </c>
      <c r="F197" s="161">
        <f>SUM(F198:F217)</f>
        <v>0</v>
      </c>
      <c r="G197" s="162">
        <f>SUM(G198:G217)</f>
        <v>23940</v>
      </c>
    </row>
    <row r="198" spans="1:7" x14ac:dyDescent="0.2">
      <c r="A198" s="542" t="s">
        <v>0</v>
      </c>
      <c r="B198" s="480"/>
      <c r="C198" s="396">
        <v>0</v>
      </c>
      <c r="D198" s="396">
        <v>0</v>
      </c>
      <c r="E198" s="397">
        <v>0</v>
      </c>
      <c r="F198" s="397">
        <v>0</v>
      </c>
      <c r="G198" s="163">
        <f t="shared" ref="G198:G217" si="11">C198+D198-E198-F198</f>
        <v>0</v>
      </c>
    </row>
    <row r="199" spans="1:7" x14ac:dyDescent="0.2">
      <c r="A199" s="542" t="s">
        <v>23</v>
      </c>
      <c r="B199" s="480"/>
      <c r="C199" s="396">
        <v>0</v>
      </c>
      <c r="D199" s="396">
        <v>0</v>
      </c>
      <c r="E199" s="396">
        <v>0</v>
      </c>
      <c r="F199" s="396">
        <v>0</v>
      </c>
      <c r="G199" s="163">
        <f t="shared" si="11"/>
        <v>0</v>
      </c>
    </row>
    <row r="200" spans="1:7" ht="13.5" customHeight="1" x14ac:dyDescent="0.2">
      <c r="A200" s="542" t="s">
        <v>1</v>
      </c>
      <c r="B200" s="480"/>
      <c r="C200" s="396">
        <v>0</v>
      </c>
      <c r="D200" s="396">
        <v>23940</v>
      </c>
      <c r="E200" s="396">
        <v>0</v>
      </c>
      <c r="F200" s="396">
        <v>0</v>
      </c>
      <c r="G200" s="163">
        <f t="shared" si="11"/>
        <v>23940</v>
      </c>
    </row>
    <row r="201" spans="1:7" ht="43.5" customHeight="1" x14ac:dyDescent="0.2">
      <c r="A201" s="649" t="s">
        <v>406</v>
      </c>
      <c r="B201" s="480"/>
      <c r="C201" s="396">
        <v>0</v>
      </c>
      <c r="D201" s="396">
        <v>0</v>
      </c>
      <c r="E201" s="396">
        <v>0</v>
      </c>
      <c r="F201" s="396">
        <v>0</v>
      </c>
      <c r="G201" s="163">
        <f t="shared" si="11"/>
        <v>0</v>
      </c>
    </row>
    <row r="202" spans="1:7" x14ac:dyDescent="0.2">
      <c r="A202" s="479" t="s">
        <v>2</v>
      </c>
      <c r="B202" s="480"/>
      <c r="C202" s="396">
        <v>0</v>
      </c>
      <c r="D202" s="396">
        <v>0</v>
      </c>
      <c r="E202" s="396">
        <v>0</v>
      </c>
      <c r="F202" s="396">
        <v>0</v>
      </c>
      <c r="G202" s="163">
        <f t="shared" si="11"/>
        <v>0</v>
      </c>
    </row>
    <row r="203" spans="1:7" x14ac:dyDescent="0.2">
      <c r="A203" s="479" t="s">
        <v>3</v>
      </c>
      <c r="B203" s="480"/>
      <c r="C203" s="396">
        <v>0</v>
      </c>
      <c r="D203" s="396">
        <v>0</v>
      </c>
      <c r="E203" s="396">
        <v>0</v>
      </c>
      <c r="F203" s="396">
        <v>0</v>
      </c>
      <c r="G203" s="163">
        <f t="shared" si="11"/>
        <v>0</v>
      </c>
    </row>
    <row r="204" spans="1:7" x14ac:dyDescent="0.2">
      <c r="A204" s="479" t="s">
        <v>4</v>
      </c>
      <c r="B204" s="480"/>
      <c r="C204" s="396">
        <v>0</v>
      </c>
      <c r="D204" s="396">
        <v>0</v>
      </c>
      <c r="E204" s="396">
        <v>0</v>
      </c>
      <c r="F204" s="396">
        <v>0</v>
      </c>
      <c r="G204" s="163">
        <f t="shared" si="11"/>
        <v>0</v>
      </c>
    </row>
    <row r="205" spans="1:7" ht="27" customHeight="1" x14ac:dyDescent="0.2">
      <c r="A205" s="479" t="s">
        <v>5</v>
      </c>
      <c r="B205" s="480"/>
      <c r="C205" s="396">
        <v>0</v>
      </c>
      <c r="D205" s="396">
        <v>0</v>
      </c>
      <c r="E205" s="396">
        <v>0</v>
      </c>
      <c r="F205" s="396">
        <v>0</v>
      </c>
      <c r="G205" s="163">
        <f t="shared" si="11"/>
        <v>0</v>
      </c>
    </row>
    <row r="206" spans="1:7" x14ac:dyDescent="0.2">
      <c r="A206" s="479" t="s">
        <v>6</v>
      </c>
      <c r="B206" s="480"/>
      <c r="C206" s="396">
        <v>0</v>
      </c>
      <c r="D206" s="396">
        <v>0</v>
      </c>
      <c r="E206" s="396">
        <v>0</v>
      </c>
      <c r="F206" s="396">
        <v>0</v>
      </c>
      <c r="G206" s="163">
        <f t="shared" si="11"/>
        <v>0</v>
      </c>
    </row>
    <row r="207" spans="1:7" x14ac:dyDescent="0.2">
      <c r="A207" s="479" t="s">
        <v>7</v>
      </c>
      <c r="B207" s="480"/>
      <c r="C207" s="396">
        <v>0</v>
      </c>
      <c r="D207" s="396">
        <v>0</v>
      </c>
      <c r="E207" s="396">
        <v>0</v>
      </c>
      <c r="F207" s="396">
        <v>0</v>
      </c>
      <c r="G207" s="163">
        <f t="shared" si="11"/>
        <v>0</v>
      </c>
    </row>
    <row r="208" spans="1:7" x14ac:dyDescent="0.2">
      <c r="A208" s="479" t="s">
        <v>8</v>
      </c>
      <c r="B208" s="480"/>
      <c r="C208" s="396">
        <v>0</v>
      </c>
      <c r="D208" s="396">
        <v>0</v>
      </c>
      <c r="E208" s="396">
        <v>0</v>
      </c>
      <c r="F208" s="396">
        <v>0</v>
      </c>
      <c r="G208" s="163">
        <f t="shared" si="11"/>
        <v>0</v>
      </c>
    </row>
    <row r="209" spans="1:7" x14ac:dyDescent="0.2">
      <c r="A209" s="479" t="s">
        <v>9</v>
      </c>
      <c r="B209" s="480"/>
      <c r="C209" s="396">
        <v>0</v>
      </c>
      <c r="D209" s="396">
        <v>0</v>
      </c>
      <c r="E209" s="396">
        <v>0</v>
      </c>
      <c r="F209" s="396">
        <v>0</v>
      </c>
      <c r="G209" s="163">
        <f t="shared" si="11"/>
        <v>0</v>
      </c>
    </row>
    <row r="210" spans="1:7" x14ac:dyDescent="0.2">
      <c r="A210" s="479" t="s">
        <v>10</v>
      </c>
      <c r="B210" s="480"/>
      <c r="C210" s="396">
        <v>0</v>
      </c>
      <c r="D210" s="396">
        <v>0</v>
      </c>
      <c r="E210" s="396">
        <v>0</v>
      </c>
      <c r="F210" s="396">
        <v>0</v>
      </c>
      <c r="G210" s="163">
        <f t="shared" si="11"/>
        <v>0</v>
      </c>
    </row>
    <row r="211" spans="1:7" x14ac:dyDescent="0.2">
      <c r="A211" s="489" t="s">
        <v>16</v>
      </c>
      <c r="B211" s="480"/>
      <c r="C211" s="396">
        <v>0</v>
      </c>
      <c r="D211" s="396">
        <v>0</v>
      </c>
      <c r="E211" s="396">
        <v>0</v>
      </c>
      <c r="F211" s="396">
        <v>0</v>
      </c>
      <c r="G211" s="163">
        <f>C211+D211-E211-F211</f>
        <v>0</v>
      </c>
    </row>
    <row r="212" spans="1:7" x14ac:dyDescent="0.2">
      <c r="A212" s="489" t="s">
        <v>17</v>
      </c>
      <c r="B212" s="480"/>
      <c r="C212" s="396">
        <v>0</v>
      </c>
      <c r="D212" s="396">
        <v>0</v>
      </c>
      <c r="E212" s="396">
        <v>0</v>
      </c>
      <c r="F212" s="396">
        <v>0</v>
      </c>
      <c r="G212" s="163">
        <f>C212+D212-E212-F212</f>
        <v>0</v>
      </c>
    </row>
    <row r="213" spans="1:7" ht="27.75" customHeight="1" x14ac:dyDescent="0.2">
      <c r="A213" s="490" t="s">
        <v>18</v>
      </c>
      <c r="B213" s="480"/>
      <c r="C213" s="396">
        <v>0</v>
      </c>
      <c r="D213" s="396">
        <v>0</v>
      </c>
      <c r="E213" s="396">
        <v>0</v>
      </c>
      <c r="F213" s="396">
        <v>0</v>
      </c>
      <c r="G213" s="163">
        <f t="shared" si="11"/>
        <v>0</v>
      </c>
    </row>
    <row r="214" spans="1:7" ht="26.25" customHeight="1" x14ac:dyDescent="0.2">
      <c r="A214" s="490" t="s">
        <v>19</v>
      </c>
      <c r="B214" s="480"/>
      <c r="C214" s="396">
        <v>0</v>
      </c>
      <c r="D214" s="396">
        <v>0</v>
      </c>
      <c r="E214" s="396">
        <v>0</v>
      </c>
      <c r="F214" s="396">
        <v>0</v>
      </c>
      <c r="G214" s="163">
        <f t="shared" si="11"/>
        <v>0</v>
      </c>
    </row>
    <row r="215" spans="1:7" x14ac:dyDescent="0.2">
      <c r="A215" s="489" t="s">
        <v>347</v>
      </c>
      <c r="B215" s="480"/>
      <c r="C215" s="396">
        <v>0</v>
      </c>
      <c r="D215" s="396">
        <v>0</v>
      </c>
      <c r="E215" s="396">
        <v>0</v>
      </c>
      <c r="F215" s="396">
        <v>0</v>
      </c>
      <c r="G215" s="163">
        <f t="shared" si="11"/>
        <v>0</v>
      </c>
    </row>
    <row r="216" spans="1:7" x14ac:dyDescent="0.2">
      <c r="A216" s="489" t="s">
        <v>20</v>
      </c>
      <c r="B216" s="480"/>
      <c r="C216" s="396">
        <v>0</v>
      </c>
      <c r="D216" s="396">
        <v>0</v>
      </c>
      <c r="E216" s="396">
        <v>0</v>
      </c>
      <c r="F216" s="396">
        <v>0</v>
      </c>
      <c r="G216" s="163">
        <f t="shared" si="11"/>
        <v>0</v>
      </c>
    </row>
    <row r="217" spans="1:7" ht="13.5" thickBot="1" x14ac:dyDescent="0.25">
      <c r="A217" s="493" t="s">
        <v>257</v>
      </c>
      <c r="B217" s="494"/>
      <c r="C217" s="398">
        <v>0</v>
      </c>
      <c r="D217" s="398">
        <v>0</v>
      </c>
      <c r="E217" s="399">
        <v>0</v>
      </c>
      <c r="F217" s="399">
        <v>0</v>
      </c>
      <c r="G217" s="165">
        <f t="shared" si="11"/>
        <v>0</v>
      </c>
    </row>
    <row r="218" spans="1:7" ht="13.5" thickBot="1" x14ac:dyDescent="0.25">
      <c r="A218" s="467" t="s">
        <v>33</v>
      </c>
      <c r="B218" s="468"/>
      <c r="C218" s="166">
        <f>SUM(C188:C199)</f>
        <v>440528.83999999997</v>
      </c>
      <c r="D218" s="166">
        <f>SUM(D188:D197)</f>
        <v>188370.37</v>
      </c>
      <c r="E218" s="166">
        <f>SUM(E188:E198)</f>
        <v>297316</v>
      </c>
      <c r="F218" s="166">
        <f>SUM(F188:F198)</f>
        <v>0</v>
      </c>
      <c r="G218" s="167">
        <f>SUM(G188:G197)</f>
        <v>331583.20999999996</v>
      </c>
    </row>
    <row r="219" spans="1:7" x14ac:dyDescent="0.2">
      <c r="A219" s="21"/>
      <c r="B219" s="21"/>
      <c r="C219" s="21"/>
      <c r="D219" s="21"/>
      <c r="E219" s="21"/>
      <c r="F219" s="21"/>
      <c r="G219" s="21"/>
    </row>
    <row r="220" spans="1:7" x14ac:dyDescent="0.2">
      <c r="A220" s="333"/>
      <c r="B220" s="333"/>
      <c r="C220" s="333"/>
      <c r="D220" s="333"/>
      <c r="E220" s="333"/>
      <c r="F220" s="333"/>
      <c r="G220" s="333"/>
    </row>
    <row r="221" spans="1:7" ht="15" x14ac:dyDescent="0.2">
      <c r="A221" s="464" t="s">
        <v>363</v>
      </c>
      <c r="B221" s="464"/>
      <c r="C221" s="464"/>
      <c r="D221" s="465"/>
      <c r="E221" s="466"/>
    </row>
    <row r="222" spans="1:7" ht="13.5" thickBot="1" x14ac:dyDescent="0.25">
      <c r="A222" s="334"/>
      <c r="B222" s="334"/>
      <c r="C222" s="334"/>
    </row>
    <row r="223" spans="1:7" ht="13.5" thickBot="1" x14ac:dyDescent="0.25">
      <c r="A223" s="473" t="s">
        <v>110</v>
      </c>
      <c r="B223" s="474"/>
      <c r="C223" s="168" t="s">
        <v>152</v>
      </c>
      <c r="D223" s="169" t="s">
        <v>153</v>
      </c>
    </row>
    <row r="224" spans="1:7" ht="13.5" thickBot="1" x14ac:dyDescent="0.25">
      <c r="A224" s="473" t="s">
        <v>306</v>
      </c>
      <c r="B224" s="474"/>
      <c r="C224" s="170">
        <f>SUM(C225:C227)</f>
        <v>0</v>
      </c>
      <c r="D224" s="170">
        <f>SUM(D225:D227)</f>
        <v>0</v>
      </c>
    </row>
    <row r="225" spans="1:4" x14ac:dyDescent="0.2">
      <c r="A225" s="475" t="s">
        <v>258</v>
      </c>
      <c r="B225" s="476"/>
      <c r="C225" s="171">
        <v>0</v>
      </c>
      <c r="D225" s="172">
        <v>0</v>
      </c>
    </row>
    <row r="226" spans="1:4" x14ac:dyDescent="0.2">
      <c r="A226" s="477" t="s">
        <v>259</v>
      </c>
      <c r="B226" s="478"/>
      <c r="C226" s="173">
        <v>0</v>
      </c>
      <c r="D226" s="174">
        <v>0</v>
      </c>
    </row>
    <row r="227" spans="1:4" ht="13.5" thickBot="1" x14ac:dyDescent="0.25">
      <c r="A227" s="469" t="s">
        <v>260</v>
      </c>
      <c r="B227" s="470"/>
      <c r="C227" s="173">
        <v>0</v>
      </c>
      <c r="D227" s="174">
        <v>0</v>
      </c>
    </row>
    <row r="228" spans="1:4" ht="26.25" customHeight="1" thickBot="1" x14ac:dyDescent="0.25">
      <c r="A228" s="473" t="s">
        <v>307</v>
      </c>
      <c r="B228" s="474"/>
      <c r="C228" s="175">
        <f>SUM(C229:C231)</f>
        <v>367.5</v>
      </c>
      <c r="D228" s="170">
        <f>SUM(D229:D231)</f>
        <v>315</v>
      </c>
    </row>
    <row r="229" spans="1:4" x14ac:dyDescent="0.2">
      <c r="A229" s="475" t="s">
        <v>258</v>
      </c>
      <c r="B229" s="476"/>
      <c r="C229" s="171">
        <v>105</v>
      </c>
      <c r="D229" s="172">
        <v>105</v>
      </c>
    </row>
    <row r="230" spans="1:4" x14ac:dyDescent="0.2">
      <c r="A230" s="477" t="s">
        <v>259</v>
      </c>
      <c r="B230" s="478"/>
      <c r="C230" s="173">
        <v>105</v>
      </c>
      <c r="D230" s="174">
        <v>105</v>
      </c>
    </row>
    <row r="231" spans="1:4" ht="13.5" thickBot="1" x14ac:dyDescent="0.25">
      <c r="A231" s="469" t="s">
        <v>260</v>
      </c>
      <c r="B231" s="470"/>
      <c r="C231" s="173">
        <v>157.5</v>
      </c>
      <c r="D231" s="174">
        <v>105</v>
      </c>
    </row>
    <row r="232" spans="1:4" ht="26.25" customHeight="1" thickBot="1" x14ac:dyDescent="0.25">
      <c r="A232" s="473" t="s">
        <v>308</v>
      </c>
      <c r="B232" s="474"/>
      <c r="C232" s="176">
        <f>SUM(C233:C235)</f>
        <v>137301.16</v>
      </c>
      <c r="D232" s="177">
        <f>SUM(D233:D235)</f>
        <v>109171.66</v>
      </c>
    </row>
    <row r="233" spans="1:4" x14ac:dyDescent="0.2">
      <c r="A233" s="475" t="s">
        <v>258</v>
      </c>
      <c r="B233" s="476"/>
      <c r="C233" s="171">
        <v>51368.65</v>
      </c>
      <c r="D233" s="172">
        <v>43812.1</v>
      </c>
    </row>
    <row r="234" spans="1:4" x14ac:dyDescent="0.2">
      <c r="A234" s="477" t="s">
        <v>259</v>
      </c>
      <c r="B234" s="478"/>
      <c r="C234" s="173">
        <v>35264.519999999997</v>
      </c>
      <c r="D234" s="174">
        <v>27291.79</v>
      </c>
    </row>
    <row r="235" spans="1:4" ht="13.5" thickBot="1" x14ac:dyDescent="0.25">
      <c r="A235" s="469" t="s">
        <v>260</v>
      </c>
      <c r="B235" s="470"/>
      <c r="C235" s="173">
        <v>50667.99</v>
      </c>
      <c r="D235" s="174">
        <v>38067.769999999997</v>
      </c>
    </row>
    <row r="236" spans="1:4" ht="13.5" thickBot="1" x14ac:dyDescent="0.25">
      <c r="A236" s="473" t="s">
        <v>21</v>
      </c>
      <c r="B236" s="474"/>
      <c r="C236" s="178">
        <f>C228+C232+C224</f>
        <v>137668.66</v>
      </c>
      <c r="D236" s="178">
        <f>D228+D232+D224</f>
        <v>109486.66</v>
      </c>
    </row>
    <row r="239" spans="1:4" ht="60.75" customHeight="1" x14ac:dyDescent="0.2">
      <c r="A239" s="595" t="s">
        <v>356</v>
      </c>
      <c r="B239" s="595"/>
      <c r="C239" s="595"/>
      <c r="D239" s="683"/>
    </row>
    <row r="240" spans="1:4" ht="13.5" thickBot="1" x14ac:dyDescent="0.25">
      <c r="A240" s="179"/>
      <c r="B240" s="179"/>
      <c r="C240" s="179"/>
    </row>
    <row r="241" spans="1:5" ht="13.5" thickBot="1" x14ac:dyDescent="0.25">
      <c r="A241" s="503" t="s">
        <v>83</v>
      </c>
      <c r="B241" s="684"/>
      <c r="C241" s="97" t="s">
        <v>234</v>
      </c>
      <c r="D241" s="180" t="s">
        <v>261</v>
      </c>
    </row>
    <row r="242" spans="1:5" ht="25.5" customHeight="1" x14ac:dyDescent="0.2">
      <c r="A242" s="647" t="s">
        <v>262</v>
      </c>
      <c r="B242" s="648"/>
      <c r="C242" s="181">
        <v>0</v>
      </c>
      <c r="D242" s="182">
        <v>0</v>
      </c>
    </row>
    <row r="243" spans="1:5" ht="26.25" customHeight="1" thickBot="1" x14ac:dyDescent="0.25">
      <c r="A243" s="665" t="s">
        <v>263</v>
      </c>
      <c r="B243" s="666"/>
      <c r="C243" s="183">
        <v>0</v>
      </c>
      <c r="D243" s="184">
        <v>0</v>
      </c>
    </row>
    <row r="244" spans="1:5" ht="13.5" thickBot="1" x14ac:dyDescent="0.25">
      <c r="A244" s="668" t="s">
        <v>33</v>
      </c>
      <c r="B244" s="669"/>
      <c r="C244" s="185">
        <f>SUM(C242:C243)</f>
        <v>0</v>
      </c>
      <c r="D244" s="186">
        <f>SUM(D242:D243)</f>
        <v>0</v>
      </c>
    </row>
    <row r="250" spans="1:5" ht="15" x14ac:dyDescent="0.2">
      <c r="A250" s="664" t="s">
        <v>316</v>
      </c>
      <c r="B250" s="664"/>
      <c r="C250" s="664"/>
      <c r="D250" s="664"/>
      <c r="E250" s="664"/>
    </row>
    <row r="251" spans="1:5" ht="13.5" thickBot="1" x14ac:dyDescent="0.25">
      <c r="A251" s="199"/>
      <c r="B251" s="199"/>
      <c r="C251" s="199"/>
      <c r="D251" s="199"/>
      <c r="E251" s="199"/>
    </row>
    <row r="252" spans="1:5" ht="26.25" thickBot="1" x14ac:dyDescent="0.25">
      <c r="A252" s="361" t="s">
        <v>264</v>
      </c>
      <c r="B252" s="583" t="s">
        <v>105</v>
      </c>
      <c r="C252" s="654"/>
      <c r="D252" s="583" t="s">
        <v>265</v>
      </c>
      <c r="E252" s="654"/>
    </row>
    <row r="253" spans="1:5" ht="13.5" thickBot="1" x14ac:dyDescent="0.25">
      <c r="A253" s="187"/>
      <c r="B253" s="188" t="s">
        <v>267</v>
      </c>
      <c r="C253" s="189" t="s">
        <v>268</v>
      </c>
      <c r="D253" s="190" t="s">
        <v>269</v>
      </c>
      <c r="E253" s="189" t="s">
        <v>270</v>
      </c>
    </row>
    <row r="254" spans="1:5" ht="13.5" thickBot="1" x14ac:dyDescent="0.25">
      <c r="A254" s="191" t="s">
        <v>266</v>
      </c>
      <c r="B254" s="583"/>
      <c r="C254" s="667"/>
      <c r="D254" s="667"/>
      <c r="E254" s="504"/>
    </row>
    <row r="255" spans="1:5" x14ac:dyDescent="0.2">
      <c r="A255" s="192" t="s">
        <v>271</v>
      </c>
      <c r="B255" s="193">
        <v>0</v>
      </c>
      <c r="C255" s="193">
        <v>0</v>
      </c>
      <c r="D255" s="194">
        <v>0</v>
      </c>
      <c r="E255" s="193">
        <v>0</v>
      </c>
    </row>
    <row r="256" spans="1:5" ht="25.5" x14ac:dyDescent="0.2">
      <c r="A256" s="192" t="s">
        <v>272</v>
      </c>
      <c r="B256" s="193">
        <v>0</v>
      </c>
      <c r="C256" s="193">
        <v>0</v>
      </c>
      <c r="D256" s="194">
        <v>0</v>
      </c>
      <c r="E256" s="193">
        <v>0</v>
      </c>
    </row>
    <row r="257" spans="1:5" x14ac:dyDescent="0.2">
      <c r="A257" s="192" t="s">
        <v>273</v>
      </c>
      <c r="B257" s="193">
        <v>0</v>
      </c>
      <c r="C257" s="193">
        <v>0</v>
      </c>
      <c r="D257" s="194">
        <v>0</v>
      </c>
      <c r="E257" s="193">
        <v>0</v>
      </c>
    </row>
    <row r="258" spans="1:5" x14ac:dyDescent="0.2">
      <c r="A258" s="192" t="s">
        <v>357</v>
      </c>
      <c r="B258" s="195">
        <f>SUM(B259:B260)</f>
        <v>0</v>
      </c>
      <c r="C258" s="195">
        <f>SUM(C259:C260)</f>
        <v>0</v>
      </c>
      <c r="D258" s="195">
        <f>SUM(D259:D260)</f>
        <v>0</v>
      </c>
      <c r="E258" s="195">
        <f>SUM(E259:E260)</f>
        <v>0</v>
      </c>
    </row>
    <row r="259" spans="1:5" x14ac:dyDescent="0.2">
      <c r="A259" s="164" t="s">
        <v>64</v>
      </c>
      <c r="B259" s="195">
        <v>0</v>
      </c>
      <c r="C259" s="195">
        <v>0</v>
      </c>
      <c r="D259" s="196">
        <v>0</v>
      </c>
      <c r="E259" s="195">
        <v>0</v>
      </c>
    </row>
    <row r="260" spans="1:5" ht="13.5" thickBot="1" x14ac:dyDescent="0.25">
      <c r="A260" s="197" t="s">
        <v>64</v>
      </c>
      <c r="B260" s="198">
        <v>0</v>
      </c>
      <c r="C260" s="198">
        <v>0</v>
      </c>
      <c r="D260" s="199">
        <v>0</v>
      </c>
      <c r="E260" s="198">
        <v>0</v>
      </c>
    </row>
    <row r="261" spans="1:5" ht="13.5" thickBot="1" x14ac:dyDescent="0.25">
      <c r="A261" s="200" t="s">
        <v>33</v>
      </c>
      <c r="B261" s="120">
        <f>SUM(B255:B260)</f>
        <v>0</v>
      </c>
      <c r="C261" s="120">
        <f>SUM(C255:C260)</f>
        <v>0</v>
      </c>
      <c r="D261" s="120">
        <f>SUM(D255:D260)</f>
        <v>0</v>
      </c>
      <c r="E261" s="120">
        <f>SUM(E255:E260)</f>
        <v>0</v>
      </c>
    </row>
    <row r="262" spans="1:5" ht="13.5" thickBot="1" x14ac:dyDescent="0.25">
      <c r="A262" s="191" t="s">
        <v>274</v>
      </c>
      <c r="B262" s="583"/>
      <c r="C262" s="667"/>
      <c r="D262" s="667"/>
      <c r="E262" s="504"/>
    </row>
    <row r="263" spans="1:5" x14ac:dyDescent="0.2">
      <c r="A263" s="192" t="s">
        <v>271</v>
      </c>
      <c r="B263" s="193">
        <v>0</v>
      </c>
      <c r="C263" s="193">
        <v>0</v>
      </c>
      <c r="D263" s="194">
        <v>0</v>
      </c>
      <c r="E263" s="193">
        <v>0</v>
      </c>
    </row>
    <row r="264" spans="1:5" ht="25.5" x14ac:dyDescent="0.2">
      <c r="A264" s="192" t="s">
        <v>272</v>
      </c>
      <c r="B264" s="193">
        <v>0</v>
      </c>
      <c r="C264" s="193">
        <v>0</v>
      </c>
      <c r="D264" s="194">
        <v>0</v>
      </c>
      <c r="E264" s="193">
        <v>0</v>
      </c>
    </row>
    <row r="265" spans="1:5" x14ac:dyDescent="0.2">
      <c r="A265" s="192" t="s">
        <v>273</v>
      </c>
      <c r="B265" s="193">
        <v>0</v>
      </c>
      <c r="C265" s="193">
        <v>0</v>
      </c>
      <c r="D265" s="194">
        <v>0</v>
      </c>
      <c r="E265" s="193">
        <v>0</v>
      </c>
    </row>
    <row r="266" spans="1:5" x14ac:dyDescent="0.2">
      <c r="A266" s="192" t="s">
        <v>357</v>
      </c>
      <c r="B266" s="195">
        <f>SUM(B267:B268)</f>
        <v>0</v>
      </c>
      <c r="C266" s="195">
        <f>SUM(C267:C268)</f>
        <v>0</v>
      </c>
      <c r="D266" s="195">
        <f>SUM(D267:D268)</f>
        <v>0</v>
      </c>
      <c r="E266" s="195">
        <f>SUM(E267:E268)</f>
        <v>0</v>
      </c>
    </row>
    <row r="267" spans="1:5" x14ac:dyDescent="0.2">
      <c r="A267" s="164" t="s">
        <v>64</v>
      </c>
      <c r="B267" s="195">
        <v>0</v>
      </c>
      <c r="C267" s="195">
        <v>0</v>
      </c>
      <c r="D267" s="196">
        <v>0</v>
      </c>
      <c r="E267" s="195">
        <v>0</v>
      </c>
    </row>
    <row r="268" spans="1:5" ht="13.5" thickBot="1" x14ac:dyDescent="0.25">
      <c r="A268" s="197" t="s">
        <v>64</v>
      </c>
      <c r="B268" s="198">
        <v>0</v>
      </c>
      <c r="C268" s="198">
        <v>0</v>
      </c>
      <c r="D268" s="199">
        <v>0</v>
      </c>
      <c r="E268" s="198">
        <v>0</v>
      </c>
    </row>
    <row r="269" spans="1:5" ht="13.5" thickBot="1" x14ac:dyDescent="0.25">
      <c r="A269" s="201" t="s">
        <v>33</v>
      </c>
      <c r="B269" s="120">
        <f>SUM(B263:B268)</f>
        <v>0</v>
      </c>
      <c r="C269" s="120">
        <f>SUM(C263:C268)</f>
        <v>0</v>
      </c>
      <c r="D269" s="120">
        <f>SUM(D263:D268)</f>
        <v>0</v>
      </c>
      <c r="E269" s="120">
        <f>SUM(E263:E268)</f>
        <v>0</v>
      </c>
    </row>
    <row r="273" spans="1:7" ht="29.25" customHeight="1" x14ac:dyDescent="0.2">
      <c r="A273" s="595" t="s">
        <v>315</v>
      </c>
      <c r="B273" s="595"/>
      <c r="C273" s="595"/>
      <c r="D273" s="595"/>
      <c r="E273" s="595"/>
      <c r="G273" s="202"/>
    </row>
    <row r="274" spans="1:7" ht="13.5" thickBot="1" x14ac:dyDescent="0.25">
      <c r="A274" s="236"/>
      <c r="G274" s="202"/>
    </row>
    <row r="275" spans="1:7" ht="64.5" thickBot="1" x14ac:dyDescent="0.25">
      <c r="A275" s="670" t="s">
        <v>154</v>
      </c>
      <c r="B275" s="671"/>
      <c r="C275" s="97" t="s">
        <v>234</v>
      </c>
      <c r="D275" s="180" t="s">
        <v>153</v>
      </c>
      <c r="E275" s="180" t="s">
        <v>339</v>
      </c>
      <c r="G275" s="335"/>
    </row>
    <row r="276" spans="1:7" ht="25.5" customHeight="1" x14ac:dyDescent="0.2">
      <c r="A276" s="655" t="s">
        <v>116</v>
      </c>
      <c r="B276" s="656"/>
      <c r="C276" s="203">
        <v>0</v>
      </c>
      <c r="D276" s="204">
        <v>0</v>
      </c>
      <c r="E276" s="204"/>
      <c r="G276" s="335"/>
    </row>
    <row r="277" spans="1:7" x14ac:dyDescent="0.2">
      <c r="A277" s="456" t="s">
        <v>376</v>
      </c>
      <c r="B277" s="457"/>
      <c r="C277" s="205">
        <v>0</v>
      </c>
      <c r="D277" s="174">
        <v>0</v>
      </c>
      <c r="E277" s="174"/>
      <c r="G277" s="335"/>
    </row>
    <row r="278" spans="1:7" ht="12.75" customHeight="1" x14ac:dyDescent="0.2">
      <c r="A278" s="499" t="s">
        <v>220</v>
      </c>
      <c r="B278" s="500"/>
      <c r="C278" s="205">
        <v>0</v>
      </c>
      <c r="D278" s="174">
        <v>0</v>
      </c>
      <c r="E278" s="174"/>
      <c r="G278" s="336"/>
    </row>
    <row r="279" spans="1:7" x14ac:dyDescent="0.2">
      <c r="A279" s="462" t="s">
        <v>117</v>
      </c>
      <c r="B279" s="463"/>
      <c r="C279" s="205">
        <v>0</v>
      </c>
      <c r="D279" s="174">
        <v>0</v>
      </c>
      <c r="E279" s="174"/>
      <c r="G279" s="335"/>
    </row>
    <row r="280" spans="1:7" x14ac:dyDescent="0.2">
      <c r="A280" s="456" t="s">
        <v>336</v>
      </c>
      <c r="B280" s="457"/>
      <c r="C280" s="206">
        <v>0</v>
      </c>
      <c r="D280" s="207">
        <v>0</v>
      </c>
      <c r="E280" s="207"/>
      <c r="G280" s="335"/>
    </row>
    <row r="281" spans="1:7" x14ac:dyDescent="0.2">
      <c r="A281" s="456" t="s">
        <v>337</v>
      </c>
      <c r="B281" s="457"/>
      <c r="C281" s="206">
        <v>0</v>
      </c>
      <c r="D281" s="207">
        <v>0</v>
      </c>
      <c r="E281" s="207"/>
      <c r="G281" s="335"/>
    </row>
    <row r="282" spans="1:7" x14ac:dyDescent="0.2">
      <c r="A282" s="456" t="s">
        <v>338</v>
      </c>
      <c r="B282" s="457"/>
      <c r="C282" s="208">
        <v>0</v>
      </c>
      <c r="D282" s="207">
        <v>0</v>
      </c>
      <c r="E282" s="207"/>
      <c r="G282" s="335"/>
    </row>
    <row r="283" spans="1:7" x14ac:dyDescent="0.2">
      <c r="A283" s="456" t="s">
        <v>118</v>
      </c>
      <c r="B283" s="457"/>
      <c r="C283" s="209">
        <v>0</v>
      </c>
      <c r="D283" s="174">
        <v>0</v>
      </c>
      <c r="E283" s="174"/>
    </row>
    <row r="284" spans="1:7" ht="13.5" thickBot="1" x14ac:dyDescent="0.25">
      <c r="A284" s="672" t="s">
        <v>37</v>
      </c>
      <c r="B284" s="673"/>
      <c r="C284" s="210">
        <v>0</v>
      </c>
      <c r="D284" s="211">
        <v>0</v>
      </c>
      <c r="E284" s="211"/>
    </row>
    <row r="285" spans="1:7" ht="13.5" thickBot="1" x14ac:dyDescent="0.25">
      <c r="A285" s="652" t="s">
        <v>138</v>
      </c>
      <c r="B285" s="653"/>
      <c r="C285" s="212">
        <f>C276+C277+C279+C283+C280+C281+C282+C284</f>
        <v>0</v>
      </c>
      <c r="D285" s="212">
        <f>D276+D277+D279+D283+D280+D281+D282+D284</f>
        <v>0</v>
      </c>
      <c r="E285" s="213"/>
    </row>
    <row r="286" spans="1:7" ht="15" x14ac:dyDescent="0.2">
      <c r="A286" s="636" t="s">
        <v>314</v>
      </c>
      <c r="B286" s="636"/>
      <c r="C286" s="636"/>
      <c r="D286" s="636"/>
    </row>
    <row r="287" spans="1:7" ht="13.5" thickBot="1" x14ac:dyDescent="0.25">
      <c r="A287" s="149"/>
      <c r="B287" s="150"/>
      <c r="C287" s="151"/>
      <c r="D287" s="151"/>
    </row>
    <row r="288" spans="1:7" ht="13.5" thickBot="1" x14ac:dyDescent="0.25">
      <c r="A288" s="659" t="s">
        <v>366</v>
      </c>
      <c r="B288" s="660"/>
      <c r="C288" s="152" t="s">
        <v>234</v>
      </c>
      <c r="D288" s="130" t="s">
        <v>261</v>
      </c>
    </row>
    <row r="289" spans="1:4" ht="32.25" customHeight="1" thickBot="1" x14ac:dyDescent="0.25">
      <c r="A289" s="491" t="s">
        <v>215</v>
      </c>
      <c r="B289" s="654"/>
      <c r="C289" s="215">
        <v>0</v>
      </c>
      <c r="D289" s="216">
        <v>0</v>
      </c>
    </row>
    <row r="290" spans="1:4" ht="13.5" thickBot="1" x14ac:dyDescent="0.25">
      <c r="A290" s="491" t="s">
        <v>216</v>
      </c>
      <c r="B290" s="654"/>
      <c r="C290" s="215">
        <v>0</v>
      </c>
      <c r="D290" s="216">
        <v>0</v>
      </c>
    </row>
    <row r="291" spans="1:4" ht="13.5" thickBot="1" x14ac:dyDescent="0.25">
      <c r="A291" s="491" t="s">
        <v>217</v>
      </c>
      <c r="B291" s="654"/>
      <c r="C291" s="215">
        <v>0</v>
      </c>
      <c r="D291" s="216">
        <v>0</v>
      </c>
    </row>
    <row r="292" spans="1:4" ht="25.5" customHeight="1" thickBot="1" x14ac:dyDescent="0.25">
      <c r="A292" s="491" t="s">
        <v>377</v>
      </c>
      <c r="B292" s="654"/>
      <c r="C292" s="215">
        <v>0</v>
      </c>
      <c r="D292" s="216">
        <v>0</v>
      </c>
    </row>
    <row r="293" spans="1:4" ht="27" customHeight="1" thickBot="1" x14ac:dyDescent="0.25">
      <c r="A293" s="491" t="s">
        <v>218</v>
      </c>
      <c r="B293" s="654"/>
      <c r="C293" s="215">
        <v>0</v>
      </c>
      <c r="D293" s="216">
        <v>0</v>
      </c>
    </row>
    <row r="294" spans="1:4" ht="13.5" thickBot="1" x14ac:dyDescent="0.25">
      <c r="A294" s="661" t="s">
        <v>219</v>
      </c>
      <c r="B294" s="654"/>
      <c r="C294" s="215">
        <v>0</v>
      </c>
      <c r="D294" s="216">
        <v>0</v>
      </c>
    </row>
    <row r="295" spans="1:4" ht="29.25" customHeight="1" thickBot="1" x14ac:dyDescent="0.25">
      <c r="A295" s="661" t="s">
        <v>378</v>
      </c>
      <c r="B295" s="654"/>
      <c r="C295" s="215">
        <v>0</v>
      </c>
      <c r="D295" s="216">
        <v>0</v>
      </c>
    </row>
    <row r="296" spans="1:4" ht="25.5" customHeight="1" thickBot="1" x14ac:dyDescent="0.25">
      <c r="A296" s="491" t="s">
        <v>405</v>
      </c>
      <c r="B296" s="492"/>
      <c r="C296" s="215">
        <v>0</v>
      </c>
      <c r="D296" s="216">
        <v>0</v>
      </c>
    </row>
    <row r="297" spans="1:4" ht="13.5" thickBot="1" x14ac:dyDescent="0.25">
      <c r="A297" s="661" t="s">
        <v>379</v>
      </c>
      <c r="B297" s="492"/>
      <c r="C297" s="217">
        <f>SUM(C298:C317)</f>
        <v>0</v>
      </c>
      <c r="D297" s="218">
        <f>SUM(D298:D317)</f>
        <v>0</v>
      </c>
    </row>
    <row r="298" spans="1:4" ht="13.5" customHeight="1" x14ac:dyDescent="0.2">
      <c r="A298" s="662" t="s">
        <v>0</v>
      </c>
      <c r="B298" s="663"/>
      <c r="C298" s="400">
        <v>0</v>
      </c>
      <c r="D298" s="401">
        <v>0</v>
      </c>
    </row>
    <row r="299" spans="1:4" x14ac:dyDescent="0.2">
      <c r="A299" s="542" t="s">
        <v>23</v>
      </c>
      <c r="B299" s="480"/>
      <c r="C299" s="402">
        <v>0</v>
      </c>
      <c r="D299" s="401">
        <v>0</v>
      </c>
    </row>
    <row r="300" spans="1:4" x14ac:dyDescent="0.2">
      <c r="A300" s="479" t="s">
        <v>1</v>
      </c>
      <c r="B300" s="480"/>
      <c r="C300" s="402">
        <v>0</v>
      </c>
      <c r="D300" s="401">
        <v>0</v>
      </c>
    </row>
    <row r="301" spans="1:4" ht="39.75" customHeight="1" x14ac:dyDescent="0.2">
      <c r="A301" s="649" t="s">
        <v>406</v>
      </c>
      <c r="B301" s="480"/>
      <c r="C301" s="402">
        <v>0</v>
      </c>
      <c r="D301" s="401">
        <v>0</v>
      </c>
    </row>
    <row r="302" spans="1:4" x14ac:dyDescent="0.2">
      <c r="A302" s="479" t="s">
        <v>2</v>
      </c>
      <c r="B302" s="480"/>
      <c r="C302" s="402">
        <v>0</v>
      </c>
      <c r="D302" s="401">
        <v>0</v>
      </c>
    </row>
    <row r="303" spans="1:4" x14ac:dyDescent="0.2">
      <c r="A303" s="479" t="s">
        <v>3</v>
      </c>
      <c r="B303" s="480"/>
      <c r="C303" s="402">
        <v>0</v>
      </c>
      <c r="D303" s="401">
        <v>0</v>
      </c>
    </row>
    <row r="304" spans="1:4" x14ac:dyDescent="0.2">
      <c r="A304" s="479" t="s">
        <v>4</v>
      </c>
      <c r="B304" s="480"/>
      <c r="C304" s="402">
        <v>0</v>
      </c>
      <c r="D304" s="401">
        <v>0</v>
      </c>
    </row>
    <row r="305" spans="1:4" ht="26.25" customHeight="1" x14ac:dyDescent="0.2">
      <c r="A305" s="479" t="s">
        <v>5</v>
      </c>
      <c r="B305" s="480"/>
      <c r="C305" s="396">
        <v>0</v>
      </c>
      <c r="D305" s="403">
        <v>0</v>
      </c>
    </row>
    <row r="306" spans="1:4" x14ac:dyDescent="0.2">
      <c r="A306" s="479" t="s">
        <v>6</v>
      </c>
      <c r="B306" s="480"/>
      <c r="C306" s="396">
        <v>0</v>
      </c>
      <c r="D306" s="403">
        <v>0</v>
      </c>
    </row>
    <row r="307" spans="1:4" x14ac:dyDescent="0.2">
      <c r="A307" s="479" t="s">
        <v>7</v>
      </c>
      <c r="B307" s="480"/>
      <c r="C307" s="396">
        <v>0</v>
      </c>
      <c r="D307" s="403">
        <v>0</v>
      </c>
    </row>
    <row r="308" spans="1:4" x14ac:dyDescent="0.2">
      <c r="A308" s="479" t="s">
        <v>8</v>
      </c>
      <c r="B308" s="480"/>
      <c r="C308" s="396">
        <v>0</v>
      </c>
      <c r="D308" s="403">
        <v>0</v>
      </c>
    </row>
    <row r="309" spans="1:4" x14ac:dyDescent="0.2">
      <c r="A309" s="479" t="s">
        <v>9</v>
      </c>
      <c r="B309" s="480"/>
      <c r="C309" s="396">
        <v>0</v>
      </c>
      <c r="D309" s="403">
        <v>0</v>
      </c>
    </row>
    <row r="310" spans="1:4" x14ac:dyDescent="0.2">
      <c r="A310" s="479" t="s">
        <v>10</v>
      </c>
      <c r="B310" s="480"/>
      <c r="C310" s="396">
        <v>0</v>
      </c>
      <c r="D310" s="403">
        <v>0</v>
      </c>
    </row>
    <row r="311" spans="1:4" x14ac:dyDescent="0.2">
      <c r="A311" s="489" t="s">
        <v>16</v>
      </c>
      <c r="B311" s="480"/>
      <c r="C311" s="396">
        <v>0</v>
      </c>
      <c r="D311" s="403">
        <v>0</v>
      </c>
    </row>
    <row r="312" spans="1:4" x14ac:dyDescent="0.2">
      <c r="A312" s="489" t="s">
        <v>17</v>
      </c>
      <c r="B312" s="480"/>
      <c r="C312" s="396">
        <v>0</v>
      </c>
      <c r="D312" s="403">
        <v>0</v>
      </c>
    </row>
    <row r="313" spans="1:4" ht="27" customHeight="1" x14ac:dyDescent="0.2">
      <c r="A313" s="490" t="s">
        <v>18</v>
      </c>
      <c r="B313" s="480"/>
      <c r="C313" s="396">
        <v>0</v>
      </c>
      <c r="D313" s="403">
        <v>0</v>
      </c>
    </row>
    <row r="314" spans="1:4" ht="27" customHeight="1" x14ac:dyDescent="0.2">
      <c r="A314" s="490" t="s">
        <v>19</v>
      </c>
      <c r="B314" s="480"/>
      <c r="C314" s="396">
        <v>0</v>
      </c>
      <c r="D314" s="403">
        <v>0</v>
      </c>
    </row>
    <row r="315" spans="1:4" x14ac:dyDescent="0.2">
      <c r="A315" s="489" t="s">
        <v>347</v>
      </c>
      <c r="B315" s="480"/>
      <c r="C315" s="396">
        <v>0</v>
      </c>
      <c r="D315" s="403">
        <v>0</v>
      </c>
    </row>
    <row r="316" spans="1:4" x14ac:dyDescent="0.2">
      <c r="A316" s="489" t="s">
        <v>20</v>
      </c>
      <c r="B316" s="480"/>
      <c r="C316" s="396">
        <v>0</v>
      </c>
      <c r="D316" s="403">
        <v>0</v>
      </c>
    </row>
    <row r="317" spans="1:4" ht="13.5" thickBot="1" x14ac:dyDescent="0.25">
      <c r="A317" s="493" t="s">
        <v>257</v>
      </c>
      <c r="B317" s="494"/>
      <c r="C317" s="398">
        <v>0</v>
      </c>
      <c r="D317" s="403">
        <v>0</v>
      </c>
    </row>
    <row r="318" spans="1:4" ht="13.5" thickBot="1" x14ac:dyDescent="0.25">
      <c r="A318" s="473" t="s">
        <v>33</v>
      </c>
      <c r="B318" s="654"/>
      <c r="C318" s="177">
        <f>SUM(C289:C317)</f>
        <v>0</v>
      </c>
      <c r="D318" s="177">
        <f>SUM(D289:D317)</f>
        <v>0</v>
      </c>
    </row>
    <row r="319" spans="1:4" x14ac:dyDescent="0.2">
      <c r="A319" s="21"/>
      <c r="B319" s="21"/>
      <c r="C319" s="21"/>
      <c r="D319" s="21"/>
    </row>
    <row r="320" spans="1:4" x14ac:dyDescent="0.2">
      <c r="A320" s="21"/>
      <c r="B320" s="21"/>
      <c r="C320" s="21"/>
      <c r="D320" s="21"/>
    </row>
    <row r="321" spans="1:8" x14ac:dyDescent="0.2">
      <c r="A321" s="657"/>
      <c r="B321" s="658"/>
      <c r="C321" s="658"/>
      <c r="D321" s="21"/>
    </row>
    <row r="324" spans="1:8" ht="15" x14ac:dyDescent="0.2">
      <c r="A324" s="762" t="s">
        <v>313</v>
      </c>
      <c r="B324" s="762"/>
      <c r="C324" s="762"/>
    </row>
    <row r="325" spans="1:8" ht="13.5" thickBot="1" x14ac:dyDescent="0.25">
      <c r="A325" s="337"/>
      <c r="B325" s="151"/>
      <c r="C325" s="151"/>
    </row>
    <row r="326" spans="1:8" ht="13.5" thickBot="1" x14ac:dyDescent="0.25">
      <c r="A326" s="473" t="s">
        <v>66</v>
      </c>
      <c r="B326" s="642"/>
      <c r="C326" s="219" t="s">
        <v>152</v>
      </c>
      <c r="D326" s="130" t="s">
        <v>153</v>
      </c>
      <c r="G326" s="639"/>
      <c r="H326" s="639"/>
    </row>
    <row r="327" spans="1:8" ht="13.5" thickBot="1" x14ac:dyDescent="0.25">
      <c r="A327" s="511" t="s">
        <v>67</v>
      </c>
      <c r="B327" s="512"/>
      <c r="C327" s="212">
        <f>SUM(C328:C337)</f>
        <v>137668.66</v>
      </c>
      <c r="D327" s="220">
        <f>SUM(D328:D337)</f>
        <v>109357.91</v>
      </c>
      <c r="G327" s="639"/>
      <c r="H327" s="639"/>
    </row>
    <row r="328" spans="1:8" ht="55.5" customHeight="1" x14ac:dyDescent="0.2">
      <c r="A328" s="640" t="s">
        <v>348</v>
      </c>
      <c r="B328" s="641"/>
      <c r="C328" s="221">
        <v>0</v>
      </c>
      <c r="D328" s="222">
        <v>0</v>
      </c>
      <c r="G328" s="639"/>
      <c r="H328" s="639"/>
    </row>
    <row r="329" spans="1:8" x14ac:dyDescent="0.2">
      <c r="A329" s="643" t="s">
        <v>155</v>
      </c>
      <c r="B329" s="644"/>
      <c r="C329" s="223">
        <v>0</v>
      </c>
      <c r="D329" s="224">
        <v>0</v>
      </c>
    </row>
    <row r="330" spans="1:8" x14ac:dyDescent="0.2">
      <c r="A330" s="645" t="s">
        <v>68</v>
      </c>
      <c r="B330" s="646"/>
      <c r="C330" s="225">
        <v>121758.9</v>
      </c>
      <c r="D330" s="226">
        <v>98842.91</v>
      </c>
    </row>
    <row r="331" spans="1:8" ht="28.5" customHeight="1" x14ac:dyDescent="0.2">
      <c r="A331" s="542" t="s">
        <v>385</v>
      </c>
      <c r="B331" s="543"/>
      <c r="C331" s="225">
        <v>0</v>
      </c>
      <c r="D331" s="226">
        <v>0</v>
      </c>
    </row>
    <row r="332" spans="1:8" ht="32.25" customHeight="1" x14ac:dyDescent="0.2">
      <c r="A332" s="542" t="s">
        <v>156</v>
      </c>
      <c r="B332" s="543"/>
      <c r="C332" s="225">
        <v>0</v>
      </c>
      <c r="D332" s="226">
        <v>0</v>
      </c>
    </row>
    <row r="333" spans="1:8" x14ac:dyDescent="0.2">
      <c r="A333" s="495" t="s">
        <v>157</v>
      </c>
      <c r="B333" s="496"/>
      <c r="C333" s="225">
        <v>0</v>
      </c>
      <c r="D333" s="226">
        <v>0</v>
      </c>
    </row>
    <row r="334" spans="1:8" x14ac:dyDescent="0.2">
      <c r="A334" s="495" t="s">
        <v>158</v>
      </c>
      <c r="B334" s="496"/>
      <c r="C334" s="225">
        <v>0</v>
      </c>
      <c r="D334" s="226">
        <v>0</v>
      </c>
    </row>
    <row r="335" spans="1:8" x14ac:dyDescent="0.2">
      <c r="A335" s="645" t="s">
        <v>69</v>
      </c>
      <c r="B335" s="646"/>
      <c r="C335" s="205">
        <v>0</v>
      </c>
      <c r="D335" s="227">
        <v>0</v>
      </c>
    </row>
    <row r="336" spans="1:8" x14ac:dyDescent="0.2">
      <c r="A336" s="495" t="s">
        <v>159</v>
      </c>
      <c r="B336" s="496"/>
      <c r="C336" s="205">
        <v>0</v>
      </c>
      <c r="D336" s="227">
        <v>0</v>
      </c>
    </row>
    <row r="337" spans="1:5" ht="13.5" thickBot="1" x14ac:dyDescent="0.25">
      <c r="A337" s="650" t="s">
        <v>37</v>
      </c>
      <c r="B337" s="651"/>
      <c r="C337" s="206">
        <v>15909.76</v>
      </c>
      <c r="D337" s="228">
        <v>10515</v>
      </c>
    </row>
    <row r="338" spans="1:5" ht="13.5" thickBot="1" x14ac:dyDescent="0.25">
      <c r="A338" s="511" t="s">
        <v>70</v>
      </c>
      <c r="B338" s="512"/>
      <c r="C338" s="212">
        <f>SUM(C339:C348)</f>
        <v>36161.15</v>
      </c>
      <c r="D338" s="213">
        <f>SUM(D339:D348)</f>
        <v>31834.38</v>
      </c>
    </row>
    <row r="339" spans="1:5" ht="59.25" customHeight="1" x14ac:dyDescent="0.2">
      <c r="A339" s="640" t="s">
        <v>348</v>
      </c>
      <c r="B339" s="641"/>
      <c r="C339" s="223">
        <v>0</v>
      </c>
      <c r="D339" s="224">
        <v>0</v>
      </c>
    </row>
    <row r="340" spans="1:5" x14ac:dyDescent="0.2">
      <c r="A340" s="643" t="s">
        <v>155</v>
      </c>
      <c r="B340" s="644"/>
      <c r="C340" s="223">
        <v>0</v>
      </c>
      <c r="D340" s="224">
        <v>0</v>
      </c>
    </row>
    <row r="341" spans="1:5" x14ac:dyDescent="0.2">
      <c r="A341" s="645" t="s">
        <v>68</v>
      </c>
      <c r="B341" s="646"/>
      <c r="C341" s="225">
        <v>27319.15</v>
      </c>
      <c r="D341" s="226">
        <v>23044.74</v>
      </c>
    </row>
    <row r="342" spans="1:5" ht="27.75" customHeight="1" x14ac:dyDescent="0.2">
      <c r="A342" s="542" t="s">
        <v>385</v>
      </c>
      <c r="B342" s="543"/>
      <c r="C342" s="225">
        <v>0</v>
      </c>
      <c r="D342" s="226">
        <v>0</v>
      </c>
      <c r="E342" s="362"/>
    </row>
    <row r="343" spans="1:5" ht="24.75" customHeight="1" x14ac:dyDescent="0.2">
      <c r="A343" s="542" t="s">
        <v>156</v>
      </c>
      <c r="B343" s="543"/>
      <c r="C343" s="225">
        <v>3447.24</v>
      </c>
      <c r="D343" s="226">
        <v>1975.82</v>
      </c>
    </row>
    <row r="344" spans="1:5" x14ac:dyDescent="0.2">
      <c r="A344" s="542" t="s">
        <v>157</v>
      </c>
      <c r="B344" s="543"/>
      <c r="C344" s="225">
        <v>0</v>
      </c>
      <c r="D344" s="226">
        <v>0</v>
      </c>
    </row>
    <row r="345" spans="1:5" x14ac:dyDescent="0.2">
      <c r="A345" s="495" t="s">
        <v>158</v>
      </c>
      <c r="B345" s="496"/>
      <c r="C345" s="225">
        <v>0</v>
      </c>
      <c r="D345" s="226">
        <v>0</v>
      </c>
    </row>
    <row r="346" spans="1:5" x14ac:dyDescent="0.2">
      <c r="A346" s="495" t="s">
        <v>160</v>
      </c>
      <c r="B346" s="496"/>
      <c r="C346" s="205">
        <v>0</v>
      </c>
      <c r="D346" s="227">
        <v>0</v>
      </c>
    </row>
    <row r="347" spans="1:5" x14ac:dyDescent="0.2">
      <c r="A347" s="495" t="s">
        <v>159</v>
      </c>
      <c r="B347" s="496"/>
      <c r="C347" s="205">
        <v>0</v>
      </c>
      <c r="D347" s="227">
        <v>0</v>
      </c>
    </row>
    <row r="348" spans="1:5" ht="13.5" thickBot="1" x14ac:dyDescent="0.25">
      <c r="A348" s="621" t="s">
        <v>407</v>
      </c>
      <c r="B348" s="622"/>
      <c r="C348" s="229">
        <v>5394.76</v>
      </c>
      <c r="D348" s="230">
        <v>6813.82</v>
      </c>
    </row>
    <row r="349" spans="1:5" ht="13.5" thickBot="1" x14ac:dyDescent="0.25">
      <c r="A349" s="625" t="s">
        <v>107</v>
      </c>
      <c r="B349" s="626"/>
      <c r="C349" s="231">
        <f>C327+C338</f>
        <v>173829.81</v>
      </c>
      <c r="D349" s="148">
        <f>D327+D338</f>
        <v>141192.29</v>
      </c>
    </row>
    <row r="354" spans="1:5" ht="15" x14ac:dyDescent="0.25">
      <c r="A354" s="617" t="s">
        <v>312</v>
      </c>
      <c r="B354" s="617"/>
      <c r="C354" s="617"/>
      <c r="D354" s="618"/>
      <c r="E354" s="618"/>
    </row>
    <row r="355" spans="1:5" ht="13.5" thickBot="1" x14ac:dyDescent="0.25">
      <c r="A355" s="151"/>
      <c r="B355" s="151"/>
      <c r="C355" s="151"/>
      <c r="D355" s="21"/>
    </row>
    <row r="356" spans="1:5" ht="13.5" thickBot="1" x14ac:dyDescent="0.25">
      <c r="A356" s="623" t="s">
        <v>165</v>
      </c>
      <c r="B356" s="624"/>
      <c r="C356" s="232" t="s">
        <v>152</v>
      </c>
      <c r="D356" s="169" t="s">
        <v>261</v>
      </c>
    </row>
    <row r="357" spans="1:5" x14ac:dyDescent="0.2">
      <c r="A357" s="619" t="s">
        <v>11</v>
      </c>
      <c r="B357" s="620"/>
      <c r="C357" s="233">
        <f>SUM(C358:C364)</f>
        <v>4115187.67</v>
      </c>
      <c r="D357" s="233">
        <f>SUM(D358:D364)</f>
        <v>4342403.04</v>
      </c>
    </row>
    <row r="358" spans="1:5" x14ac:dyDescent="0.2">
      <c r="A358" s="515" t="s">
        <v>166</v>
      </c>
      <c r="B358" s="516"/>
      <c r="C358" s="286">
        <v>4089657.67</v>
      </c>
      <c r="D358" s="287">
        <v>4310407.88</v>
      </c>
    </row>
    <row r="359" spans="1:5" x14ac:dyDescent="0.2">
      <c r="A359" s="515" t="s">
        <v>167</v>
      </c>
      <c r="B359" s="516"/>
      <c r="C359" s="286">
        <v>0</v>
      </c>
      <c r="D359" s="287">
        <v>0</v>
      </c>
    </row>
    <row r="360" spans="1:5" ht="27.75" customHeight="1" x14ac:dyDescent="0.2">
      <c r="A360" s="479" t="s">
        <v>168</v>
      </c>
      <c r="B360" s="517"/>
      <c r="C360" s="286">
        <v>25530</v>
      </c>
      <c r="D360" s="287">
        <v>19835</v>
      </c>
    </row>
    <row r="361" spans="1:5" x14ac:dyDescent="0.2">
      <c r="A361" s="479" t="s">
        <v>169</v>
      </c>
      <c r="B361" s="517"/>
      <c r="C361" s="286">
        <v>0</v>
      </c>
      <c r="D361" s="287">
        <v>0</v>
      </c>
    </row>
    <row r="362" spans="1:5" x14ac:dyDescent="0.2">
      <c r="A362" s="479" t="s">
        <v>277</v>
      </c>
      <c r="B362" s="517"/>
      <c r="C362" s="286">
        <v>0</v>
      </c>
      <c r="D362" s="287">
        <v>0</v>
      </c>
    </row>
    <row r="363" spans="1:5" x14ac:dyDescent="0.2">
      <c r="A363" s="479" t="s">
        <v>12</v>
      </c>
      <c r="B363" s="517"/>
      <c r="C363" s="286">
        <v>0</v>
      </c>
      <c r="D363" s="287">
        <v>0</v>
      </c>
    </row>
    <row r="364" spans="1:5" x14ac:dyDescent="0.2">
      <c r="A364" s="479" t="s">
        <v>257</v>
      </c>
      <c r="B364" s="517"/>
      <c r="C364" s="286">
        <v>0</v>
      </c>
      <c r="D364" s="287">
        <v>12160.16</v>
      </c>
    </row>
    <row r="365" spans="1:5" x14ac:dyDescent="0.2">
      <c r="A365" s="615" t="s">
        <v>170</v>
      </c>
      <c r="B365" s="616"/>
      <c r="C365" s="233">
        <f>C366+C367+C369</f>
        <v>0</v>
      </c>
      <c r="D365" s="234">
        <f>D366+D367+D369</f>
        <v>0</v>
      </c>
    </row>
    <row r="366" spans="1:5" x14ac:dyDescent="0.2">
      <c r="A366" s="495" t="s">
        <v>78</v>
      </c>
      <c r="B366" s="496"/>
      <c r="C366" s="227">
        <v>0</v>
      </c>
      <c r="D366" s="404">
        <v>0</v>
      </c>
    </row>
    <row r="367" spans="1:5" x14ac:dyDescent="0.2">
      <c r="A367" s="495" t="s">
        <v>171</v>
      </c>
      <c r="B367" s="496"/>
      <c r="C367" s="227">
        <v>0</v>
      </c>
      <c r="D367" s="404">
        <v>0</v>
      </c>
    </row>
    <row r="368" spans="1:5" x14ac:dyDescent="0.2">
      <c r="A368" s="507" t="s">
        <v>172</v>
      </c>
      <c r="B368" s="508"/>
      <c r="C368" s="227">
        <v>0</v>
      </c>
      <c r="D368" s="404">
        <v>0</v>
      </c>
    </row>
    <row r="369" spans="1:5" ht="13.5" thickBot="1" x14ac:dyDescent="0.25">
      <c r="A369" s="768" t="s">
        <v>257</v>
      </c>
      <c r="B369" s="769"/>
      <c r="C369" s="227">
        <v>0</v>
      </c>
      <c r="D369" s="404">
        <v>0</v>
      </c>
    </row>
    <row r="370" spans="1:5" ht="13.5" thickBot="1" x14ac:dyDescent="0.25">
      <c r="A370" s="625" t="s">
        <v>107</v>
      </c>
      <c r="B370" s="626"/>
      <c r="C370" s="235">
        <f>C357+C365</f>
        <v>4115187.67</v>
      </c>
      <c r="D370" s="235">
        <f>D357+D365</f>
        <v>4342403.04</v>
      </c>
    </row>
    <row r="373" spans="1:5" ht="26.25" customHeight="1" x14ac:dyDescent="0.2">
      <c r="A373" s="464" t="s">
        <v>340</v>
      </c>
      <c r="B373" s="506"/>
      <c r="C373" s="506"/>
      <c r="D373" s="506"/>
    </row>
    <row r="374" spans="1:5" ht="13.5" thickBot="1" x14ac:dyDescent="0.25">
      <c r="B374" s="236"/>
    </row>
    <row r="375" spans="1:5" ht="13.5" thickBot="1" x14ac:dyDescent="0.25">
      <c r="A375" s="770"/>
      <c r="B375" s="771"/>
      <c r="C375" s="237" t="s">
        <v>234</v>
      </c>
      <c r="D375" s="180" t="s">
        <v>153</v>
      </c>
    </row>
    <row r="376" spans="1:5" ht="13.5" thickBot="1" x14ac:dyDescent="0.25">
      <c r="A376" s="499" t="s">
        <v>226</v>
      </c>
      <c r="B376" s="500"/>
      <c r="C376" s="205">
        <v>0</v>
      </c>
      <c r="D376" s="174">
        <v>0</v>
      </c>
    </row>
    <row r="377" spans="1:5" ht="13.5" thickBot="1" x14ac:dyDescent="0.25">
      <c r="A377" s="511" t="s">
        <v>138</v>
      </c>
      <c r="B377" s="512"/>
      <c r="C377" s="213">
        <f>SUM(C376:C376)</f>
        <v>0</v>
      </c>
      <c r="D377" s="213">
        <f>SUM(D376:D376)</f>
        <v>0</v>
      </c>
    </row>
    <row r="380" spans="1:5" ht="14.45" customHeight="1" x14ac:dyDescent="0.2">
      <c r="A380" s="464" t="s">
        <v>311</v>
      </c>
      <c r="B380" s="464"/>
      <c r="C380" s="464"/>
      <c r="D380" s="464"/>
      <c r="E380" s="464"/>
    </row>
    <row r="381" spans="1:5" ht="13.5" thickBot="1" x14ac:dyDescent="0.25">
      <c r="E381" s="21"/>
    </row>
    <row r="382" spans="1:5" ht="26.25" thickBot="1" x14ac:dyDescent="0.25">
      <c r="A382" s="503" t="s">
        <v>110</v>
      </c>
      <c r="B382" s="504"/>
      <c r="C382" s="95" t="s">
        <v>275</v>
      </c>
      <c r="D382" s="95" t="s">
        <v>276</v>
      </c>
      <c r="E382" s="21"/>
    </row>
    <row r="383" spans="1:5" ht="13.5" thickBot="1" x14ac:dyDescent="0.25">
      <c r="A383" s="509" t="s">
        <v>364</v>
      </c>
      <c r="B383" s="510"/>
      <c r="C383" s="239">
        <v>174730.71</v>
      </c>
      <c r="D383" s="240">
        <v>226679.46</v>
      </c>
      <c r="E383" s="21"/>
    </row>
    <row r="384" spans="1:5" x14ac:dyDescent="0.2">
      <c r="A384" s="21"/>
      <c r="B384" s="21"/>
      <c r="C384" s="21"/>
      <c r="D384" s="21"/>
      <c r="E384" s="21"/>
    </row>
    <row r="385" spans="1:9" ht="29.25" customHeight="1" x14ac:dyDescent="0.2">
      <c r="A385" s="501" t="s">
        <v>362</v>
      </c>
      <c r="B385" s="501"/>
      <c r="C385" s="501"/>
      <c r="D385" s="502"/>
      <c r="E385" s="502"/>
    </row>
    <row r="390" spans="1:9" ht="15" x14ac:dyDescent="0.2">
      <c r="A390" s="505" t="s">
        <v>341</v>
      </c>
      <c r="B390" s="505"/>
      <c r="C390" s="505"/>
      <c r="D390" s="505"/>
      <c r="E390" s="505"/>
      <c r="F390" s="505"/>
      <c r="G390" s="505"/>
      <c r="H390" s="505"/>
      <c r="I390" s="505"/>
    </row>
    <row r="392" spans="1:9" ht="15" x14ac:dyDescent="0.2">
      <c r="A392" s="505" t="s">
        <v>310</v>
      </c>
      <c r="B392" s="505"/>
      <c r="C392" s="505"/>
      <c r="D392" s="505"/>
      <c r="E392" s="505"/>
      <c r="F392" s="505"/>
      <c r="G392" s="505"/>
      <c r="H392" s="505"/>
      <c r="I392" s="505"/>
    </row>
    <row r="393" spans="1:9" ht="13.5" thickBot="1" x14ac:dyDescent="0.25">
      <c r="A393" s="338"/>
      <c r="B393" s="338"/>
      <c r="C393" s="338"/>
      <c r="D393" s="338"/>
      <c r="E393" s="338"/>
      <c r="F393" s="338"/>
      <c r="G393" s="338"/>
      <c r="H393" s="338"/>
      <c r="I393" s="241"/>
    </row>
    <row r="394" spans="1:9" ht="26.25" thickBot="1" x14ac:dyDescent="0.25">
      <c r="A394" s="513" t="s">
        <v>104</v>
      </c>
      <c r="B394" s="454" t="s">
        <v>50</v>
      </c>
      <c r="C394" s="497"/>
      <c r="D394" s="498"/>
      <c r="E394" s="154" t="s">
        <v>131</v>
      </c>
      <c r="F394" s="454" t="s">
        <v>51</v>
      </c>
      <c r="G394" s="497"/>
      <c r="H394" s="498"/>
      <c r="I394" s="365" t="s">
        <v>148</v>
      </c>
    </row>
    <row r="395" spans="1:9" ht="64.5" thickBot="1" x14ac:dyDescent="0.25">
      <c r="A395" s="514"/>
      <c r="B395" s="242" t="s">
        <v>130</v>
      </c>
      <c r="C395" s="243" t="s">
        <v>115</v>
      </c>
      <c r="D395" s="244" t="s">
        <v>40</v>
      </c>
      <c r="E395" s="245" t="s">
        <v>224</v>
      </c>
      <c r="F395" s="242" t="s">
        <v>130</v>
      </c>
      <c r="G395" s="243" t="s">
        <v>132</v>
      </c>
      <c r="H395" s="244" t="s">
        <v>147</v>
      </c>
      <c r="I395" s="366"/>
    </row>
    <row r="396" spans="1:9" ht="26.25" thickBot="1" x14ac:dyDescent="0.25">
      <c r="A396" s="379" t="s">
        <v>408</v>
      </c>
      <c r="B396" s="246">
        <v>0</v>
      </c>
      <c r="C396" s="247">
        <v>0</v>
      </c>
      <c r="D396" s="248">
        <v>0</v>
      </c>
      <c r="E396" s="217">
        <v>0</v>
      </c>
      <c r="F396" s="246">
        <v>0</v>
      </c>
      <c r="G396" s="249">
        <v>0</v>
      </c>
      <c r="H396" s="248">
        <v>0</v>
      </c>
      <c r="I396" s="217">
        <f>SUM(B396:H396)</f>
        <v>0</v>
      </c>
    </row>
    <row r="397" spans="1:9" ht="13.5" thickBot="1" x14ac:dyDescent="0.25">
      <c r="A397" s="250" t="s">
        <v>52</v>
      </c>
      <c r="B397" s="251">
        <f t="shared" ref="B397:I397" si="12">SUM(B398:B400)</f>
        <v>0</v>
      </c>
      <c r="C397" s="252">
        <f t="shared" si="12"/>
        <v>0</v>
      </c>
      <c r="D397" s="253">
        <f t="shared" si="12"/>
        <v>0</v>
      </c>
      <c r="E397" s="250">
        <f t="shared" si="12"/>
        <v>0</v>
      </c>
      <c r="F397" s="251">
        <f t="shared" si="12"/>
        <v>0</v>
      </c>
      <c r="G397" s="251">
        <f t="shared" si="12"/>
        <v>0</v>
      </c>
      <c r="H397" s="250">
        <f t="shared" si="12"/>
        <v>0</v>
      </c>
      <c r="I397" s="250">
        <f t="shared" si="12"/>
        <v>0</v>
      </c>
    </row>
    <row r="398" spans="1:9" x14ac:dyDescent="0.2">
      <c r="A398" s="405" t="s">
        <v>53</v>
      </c>
      <c r="B398" s="406">
        <v>0</v>
      </c>
      <c r="C398" s="407">
        <v>0</v>
      </c>
      <c r="D398" s="408">
        <v>0</v>
      </c>
      <c r="E398" s="409">
        <v>0</v>
      </c>
      <c r="F398" s="406">
        <v>0</v>
      </c>
      <c r="G398" s="410">
        <v>0</v>
      </c>
      <c r="H398" s="408">
        <v>0</v>
      </c>
      <c r="I398" s="411">
        <f>SUM(B398:H398)</f>
        <v>0</v>
      </c>
    </row>
    <row r="399" spans="1:9" x14ac:dyDescent="0.2">
      <c r="A399" s="412" t="s">
        <v>54</v>
      </c>
      <c r="B399" s="413">
        <v>0</v>
      </c>
      <c r="C399" s="397">
        <v>0</v>
      </c>
      <c r="D399" s="414">
        <v>0</v>
      </c>
      <c r="E399" s="264">
        <v>0</v>
      </c>
      <c r="F399" s="413">
        <v>0</v>
      </c>
      <c r="G399" s="415">
        <v>0</v>
      </c>
      <c r="H399" s="414">
        <v>0</v>
      </c>
      <c r="I399" s="411">
        <f>SUM(B399:H399)</f>
        <v>0</v>
      </c>
    </row>
    <row r="400" spans="1:9" ht="13.5" thickBot="1" x14ac:dyDescent="0.25">
      <c r="A400" s="416" t="s">
        <v>55</v>
      </c>
      <c r="B400" s="413">
        <v>0</v>
      </c>
      <c r="C400" s="397">
        <v>0</v>
      </c>
      <c r="D400" s="414">
        <v>0</v>
      </c>
      <c r="E400" s="264">
        <v>0</v>
      </c>
      <c r="F400" s="413">
        <v>0</v>
      </c>
      <c r="G400" s="415">
        <v>0</v>
      </c>
      <c r="H400" s="414">
        <v>0</v>
      </c>
      <c r="I400" s="411">
        <f>SUM(B400:H400)</f>
        <v>0</v>
      </c>
    </row>
    <row r="401" spans="1:9" ht="13.5" thickBot="1" x14ac:dyDescent="0.25">
      <c r="A401" s="250" t="s">
        <v>56</v>
      </c>
      <c r="B401" s="246">
        <f t="shared" ref="B401:I401" si="13">SUM(B402:B405)</f>
        <v>0</v>
      </c>
      <c r="C401" s="247">
        <f t="shared" si="13"/>
        <v>0</v>
      </c>
      <c r="D401" s="249">
        <f t="shared" si="13"/>
        <v>0</v>
      </c>
      <c r="E401" s="217">
        <f t="shared" si="13"/>
        <v>0</v>
      </c>
      <c r="F401" s="246">
        <f t="shared" si="13"/>
        <v>0</v>
      </c>
      <c r="G401" s="246">
        <f t="shared" si="13"/>
        <v>0</v>
      </c>
      <c r="H401" s="217">
        <f t="shared" si="13"/>
        <v>0</v>
      </c>
      <c r="I401" s="217">
        <f t="shared" si="13"/>
        <v>0</v>
      </c>
    </row>
    <row r="402" spans="1:9" ht="13.5" customHeight="1" x14ac:dyDescent="0.2">
      <c r="A402" s="417" t="s">
        <v>57</v>
      </c>
      <c r="B402" s="413">
        <v>0</v>
      </c>
      <c r="C402" s="397">
        <v>0</v>
      </c>
      <c r="D402" s="414">
        <v>0</v>
      </c>
      <c r="E402" s="264">
        <v>0</v>
      </c>
      <c r="F402" s="413">
        <v>0</v>
      </c>
      <c r="G402" s="415">
        <v>0</v>
      </c>
      <c r="H402" s="414">
        <v>0</v>
      </c>
      <c r="I402" s="411">
        <f>SUM(B402:H402)</f>
        <v>0</v>
      </c>
    </row>
    <row r="403" spans="1:9" x14ac:dyDescent="0.2">
      <c r="A403" s="417" t="s">
        <v>58</v>
      </c>
      <c r="B403" s="413">
        <v>0</v>
      </c>
      <c r="C403" s="397">
        <v>0</v>
      </c>
      <c r="D403" s="414">
        <v>0</v>
      </c>
      <c r="E403" s="264">
        <v>0</v>
      </c>
      <c r="F403" s="413">
        <v>0</v>
      </c>
      <c r="G403" s="415">
        <v>0</v>
      </c>
      <c r="H403" s="414">
        <v>0</v>
      </c>
      <c r="I403" s="411">
        <f>SUM(B403:H403)</f>
        <v>0</v>
      </c>
    </row>
    <row r="404" spans="1:9" x14ac:dyDescent="0.2">
      <c r="A404" s="417" t="s">
        <v>59</v>
      </c>
      <c r="B404" s="413">
        <v>0</v>
      </c>
      <c r="C404" s="397">
        <v>0</v>
      </c>
      <c r="D404" s="414">
        <v>0</v>
      </c>
      <c r="E404" s="264">
        <v>0</v>
      </c>
      <c r="F404" s="413">
        <v>0</v>
      </c>
      <c r="G404" s="415">
        <v>0</v>
      </c>
      <c r="H404" s="414">
        <v>0</v>
      </c>
      <c r="I404" s="411">
        <f>SUM(B404:H404)</f>
        <v>0</v>
      </c>
    </row>
    <row r="405" spans="1:9" ht="13.5" thickBot="1" x14ac:dyDescent="0.25">
      <c r="A405" s="418" t="s">
        <v>60</v>
      </c>
      <c r="B405" s="413">
        <v>0</v>
      </c>
      <c r="C405" s="397">
        <v>0</v>
      </c>
      <c r="D405" s="414">
        <v>0</v>
      </c>
      <c r="E405" s="264">
        <v>0</v>
      </c>
      <c r="F405" s="413">
        <v>0</v>
      </c>
      <c r="G405" s="415">
        <v>0</v>
      </c>
      <c r="H405" s="414">
        <v>0</v>
      </c>
      <c r="I405" s="411">
        <f>SUM(B405:H405)</f>
        <v>0</v>
      </c>
    </row>
    <row r="406" spans="1:9" ht="26.25" customHeight="1" thickBot="1" x14ac:dyDescent="0.25">
      <c r="A406" s="380" t="s">
        <v>371</v>
      </c>
      <c r="B406" s="381">
        <f t="shared" ref="B406:I406" si="14">B396+B397-B401</f>
        <v>0</v>
      </c>
      <c r="C406" s="381">
        <f t="shared" si="14"/>
        <v>0</v>
      </c>
      <c r="D406" s="381">
        <f>D396+D397-D401</f>
        <v>0</v>
      </c>
      <c r="E406" s="382">
        <f t="shared" si="14"/>
        <v>0</v>
      </c>
      <c r="F406" s="381">
        <f t="shared" si="14"/>
        <v>0</v>
      </c>
      <c r="G406" s="381">
        <f t="shared" si="14"/>
        <v>0</v>
      </c>
      <c r="H406" s="382">
        <f t="shared" si="14"/>
        <v>0</v>
      </c>
      <c r="I406" s="382">
        <f t="shared" si="14"/>
        <v>0</v>
      </c>
    </row>
    <row r="407" spans="1:9" ht="40.5" customHeight="1" thickBot="1" x14ac:dyDescent="0.25">
      <c r="A407" s="379" t="s">
        <v>372</v>
      </c>
      <c r="B407" s="383">
        <v>0</v>
      </c>
      <c r="C407" s="384">
        <v>0</v>
      </c>
      <c r="D407" s="385">
        <v>0</v>
      </c>
      <c r="E407" s="386">
        <v>0</v>
      </c>
      <c r="F407" s="383">
        <v>0</v>
      </c>
      <c r="G407" s="387">
        <v>0</v>
      </c>
      <c r="H407" s="385">
        <v>0</v>
      </c>
      <c r="I407" s="386">
        <f>SUM(B407:H407)</f>
        <v>0</v>
      </c>
    </row>
    <row r="408" spans="1:9" x14ac:dyDescent="0.2">
      <c r="A408" s="434" t="s">
        <v>52</v>
      </c>
      <c r="B408" s="430">
        <v>0</v>
      </c>
      <c r="C408" s="431">
        <v>0</v>
      </c>
      <c r="D408" s="432">
        <v>0</v>
      </c>
      <c r="E408" s="437">
        <v>0</v>
      </c>
      <c r="F408" s="430">
        <v>0</v>
      </c>
      <c r="G408" s="438">
        <v>0</v>
      </c>
      <c r="H408" s="432">
        <v>0</v>
      </c>
      <c r="I408" s="437">
        <f>SUM(B408:H408)</f>
        <v>0</v>
      </c>
    </row>
    <row r="409" spans="1:9" ht="13.5" thickBot="1" x14ac:dyDescent="0.25">
      <c r="A409" s="433" t="s">
        <v>56</v>
      </c>
      <c r="B409" s="427">
        <v>0</v>
      </c>
      <c r="C409" s="428">
        <v>0</v>
      </c>
      <c r="D409" s="429">
        <v>0</v>
      </c>
      <c r="E409" s="435">
        <v>0</v>
      </c>
      <c r="F409" s="427">
        <v>0</v>
      </c>
      <c r="G409" s="436">
        <v>0</v>
      </c>
      <c r="H409" s="429">
        <v>0</v>
      </c>
      <c r="I409" s="435">
        <f>SUM(B409:H409)</f>
        <v>0</v>
      </c>
    </row>
    <row r="410" spans="1:9" ht="41.25" customHeight="1" thickBot="1" x14ac:dyDescent="0.25">
      <c r="A410" s="388" t="s">
        <v>370</v>
      </c>
      <c r="B410" s="383">
        <f>B407+B408-B409</f>
        <v>0</v>
      </c>
      <c r="C410" s="384">
        <f t="shared" ref="C410:I410" si="15">C407+C408-C409</f>
        <v>0</v>
      </c>
      <c r="D410" s="385">
        <f t="shared" si="15"/>
        <v>0</v>
      </c>
      <c r="E410" s="386">
        <f t="shared" si="15"/>
        <v>0</v>
      </c>
      <c r="F410" s="383">
        <f t="shared" si="15"/>
        <v>0</v>
      </c>
      <c r="G410" s="387">
        <f t="shared" si="15"/>
        <v>0</v>
      </c>
      <c r="H410" s="385">
        <f t="shared" si="15"/>
        <v>0</v>
      </c>
      <c r="I410" s="386">
        <f t="shared" si="15"/>
        <v>0</v>
      </c>
    </row>
    <row r="411" spans="1:9" ht="26.25" customHeight="1" thickBot="1" x14ac:dyDescent="0.25">
      <c r="A411" s="372" t="s">
        <v>409</v>
      </c>
      <c r="B411" s="177">
        <f t="shared" ref="B411:I411" si="16">B396-B407</f>
        <v>0</v>
      </c>
      <c r="C411" s="177">
        <f t="shared" si="16"/>
        <v>0</v>
      </c>
      <c r="D411" s="177">
        <f t="shared" si="16"/>
        <v>0</v>
      </c>
      <c r="E411" s="177">
        <f t="shared" si="16"/>
        <v>0</v>
      </c>
      <c r="F411" s="177">
        <f t="shared" si="16"/>
        <v>0</v>
      </c>
      <c r="G411" s="177">
        <f t="shared" si="16"/>
        <v>0</v>
      </c>
      <c r="H411" s="177">
        <f t="shared" si="16"/>
        <v>0</v>
      </c>
      <c r="I411" s="177">
        <f t="shared" si="16"/>
        <v>0</v>
      </c>
    </row>
    <row r="412" spans="1:9" ht="26.25" customHeight="1" thickBot="1" x14ac:dyDescent="0.25">
      <c r="A412" s="426" t="s">
        <v>410</v>
      </c>
      <c r="B412" s="177">
        <f>B406-B410</f>
        <v>0</v>
      </c>
      <c r="C412" s="177">
        <f t="shared" ref="C412:I412" si="17">C406-C410</f>
        <v>0</v>
      </c>
      <c r="D412" s="177">
        <f t="shared" si="17"/>
        <v>0</v>
      </c>
      <c r="E412" s="177">
        <f t="shared" si="17"/>
        <v>0</v>
      </c>
      <c r="F412" s="177">
        <f t="shared" si="17"/>
        <v>0</v>
      </c>
      <c r="G412" s="177">
        <f t="shared" si="17"/>
        <v>0</v>
      </c>
      <c r="H412" s="177">
        <f t="shared" si="17"/>
        <v>0</v>
      </c>
      <c r="I412" s="177">
        <f t="shared" si="17"/>
        <v>0</v>
      </c>
    </row>
    <row r="413" spans="1:9" ht="26.25" customHeight="1" x14ac:dyDescent="0.2">
      <c r="A413" s="254"/>
      <c r="B413" s="255"/>
      <c r="C413" s="255"/>
      <c r="D413" s="255"/>
      <c r="E413" s="255"/>
      <c r="F413" s="255"/>
      <c r="G413" s="255"/>
      <c r="H413" s="255"/>
      <c r="I413" s="255"/>
    </row>
    <row r="415" spans="1:9" ht="15" x14ac:dyDescent="0.2">
      <c r="A415" s="595" t="s">
        <v>309</v>
      </c>
      <c r="B415" s="596"/>
      <c r="C415" s="596"/>
    </row>
    <row r="416" spans="1:9" ht="13.5" thickBot="1" x14ac:dyDescent="0.25">
      <c r="A416" s="151"/>
      <c r="B416" s="256"/>
      <c r="C416" s="256"/>
      <c r="E416" s="339"/>
      <c r="F416" s="339"/>
      <c r="G416" s="339"/>
      <c r="H416" s="339"/>
      <c r="I416" s="339"/>
    </row>
    <row r="417" spans="1:9" ht="13.5" thickBot="1" x14ac:dyDescent="0.25">
      <c r="A417" s="454" t="s">
        <v>133</v>
      </c>
      <c r="B417" s="498"/>
      <c r="C417" s="257" t="s">
        <v>152</v>
      </c>
      <c r="D417" s="130" t="s">
        <v>261</v>
      </c>
    </row>
    <row r="418" spans="1:9" x14ac:dyDescent="0.2">
      <c r="A418" s="613" t="s">
        <v>139</v>
      </c>
      <c r="B418" s="614"/>
      <c r="C418" s="439">
        <v>3269.86</v>
      </c>
      <c r="D418" s="258">
        <v>3013.15</v>
      </c>
      <c r="E418" s="259"/>
      <c r="F418" s="259"/>
      <c r="G418" s="259"/>
      <c r="H418" s="259"/>
      <c r="I418" s="259"/>
    </row>
    <row r="419" spans="1:9" x14ac:dyDescent="0.2">
      <c r="A419" s="518" t="s">
        <v>140</v>
      </c>
      <c r="B419" s="519"/>
      <c r="C419" s="260">
        <v>5843.04</v>
      </c>
      <c r="D419" s="260">
        <v>1197.1300000000001</v>
      </c>
      <c r="E419" s="261"/>
      <c r="F419" s="261"/>
      <c r="G419" s="261"/>
      <c r="H419" s="261"/>
      <c r="I419" s="261"/>
    </row>
    <row r="420" spans="1:9" x14ac:dyDescent="0.2">
      <c r="A420" s="518" t="s">
        <v>114</v>
      </c>
      <c r="B420" s="519"/>
      <c r="C420" s="260">
        <v>0</v>
      </c>
      <c r="D420" s="260">
        <v>0</v>
      </c>
      <c r="E420" s="262"/>
      <c r="F420" s="262"/>
      <c r="G420" s="262"/>
      <c r="H420" s="262"/>
      <c r="I420" s="262"/>
    </row>
    <row r="421" spans="1:9" x14ac:dyDescent="0.2">
      <c r="A421" s="766" t="s">
        <v>72</v>
      </c>
      <c r="B421" s="767"/>
      <c r="C421" s="263">
        <f>C422+C425+C426+C427+C428</f>
        <v>4829309.4000000004</v>
      </c>
      <c r="D421" s="263">
        <f>D422+D425+D426+D427+D428</f>
        <v>6189827.9199999999</v>
      </c>
    </row>
    <row r="422" spans="1:9" ht="27" customHeight="1" x14ac:dyDescent="0.2">
      <c r="A422" s="542" t="s">
        <v>254</v>
      </c>
      <c r="B422" s="543"/>
      <c r="C422" s="264">
        <f>C423-C424</f>
        <v>2544.4099999999744</v>
      </c>
      <c r="D422" s="264">
        <v>87.87</v>
      </c>
    </row>
    <row r="423" spans="1:9" x14ac:dyDescent="0.2">
      <c r="A423" s="532" t="s">
        <v>162</v>
      </c>
      <c r="B423" s="533"/>
      <c r="C423" s="264">
        <v>151080.32999999999</v>
      </c>
      <c r="D423" s="264">
        <v>144015.32999999999</v>
      </c>
    </row>
    <row r="424" spans="1:9" ht="25.5" customHeight="1" x14ac:dyDescent="0.2">
      <c r="A424" s="532" t="s">
        <v>164</v>
      </c>
      <c r="B424" s="533"/>
      <c r="C424" s="264">
        <v>148535.92000000001</v>
      </c>
      <c r="D424" s="264">
        <v>143927.46</v>
      </c>
    </row>
    <row r="425" spans="1:9" x14ac:dyDescent="0.2">
      <c r="A425" s="520" t="s">
        <v>73</v>
      </c>
      <c r="B425" s="521"/>
      <c r="C425" s="174">
        <v>112864</v>
      </c>
      <c r="D425" s="174">
        <v>115653</v>
      </c>
    </row>
    <row r="426" spans="1:9" x14ac:dyDescent="0.2">
      <c r="A426" s="520" t="s">
        <v>141</v>
      </c>
      <c r="B426" s="521"/>
      <c r="C426" s="174">
        <v>3600160.3</v>
      </c>
      <c r="D426" s="174">
        <v>3483253.17</v>
      </c>
    </row>
    <row r="427" spans="1:9" x14ac:dyDescent="0.2">
      <c r="A427" s="520" t="s">
        <v>74</v>
      </c>
      <c r="B427" s="521"/>
      <c r="C427" s="174">
        <v>0</v>
      </c>
      <c r="D427" s="174">
        <v>0</v>
      </c>
    </row>
    <row r="428" spans="1:9" x14ac:dyDescent="0.2">
      <c r="A428" s="520" t="s">
        <v>86</v>
      </c>
      <c r="B428" s="521"/>
      <c r="C428" s="174">
        <v>1113740.69</v>
      </c>
      <c r="D428" s="174">
        <v>2590833.88</v>
      </c>
    </row>
    <row r="429" spans="1:9" ht="24.75" customHeight="1" thickBot="1" x14ac:dyDescent="0.25">
      <c r="A429" s="530" t="s">
        <v>75</v>
      </c>
      <c r="B429" s="531"/>
      <c r="C429" s="260">
        <v>0</v>
      </c>
      <c r="D429" s="260">
        <v>0</v>
      </c>
    </row>
    <row r="430" spans="1:9" ht="13.5" thickBot="1" x14ac:dyDescent="0.25">
      <c r="A430" s="534" t="s">
        <v>138</v>
      </c>
      <c r="B430" s="535"/>
      <c r="C430" s="177">
        <f>SUM(C418+C419+C420+C421+C429)</f>
        <v>4838422.3000000007</v>
      </c>
      <c r="D430" s="177">
        <f>SUM(D418+D419+D420+D421+D429)</f>
        <v>6194038.2000000002</v>
      </c>
    </row>
    <row r="433" spans="1:4" ht="15" x14ac:dyDescent="0.2">
      <c r="A433" s="357" t="s">
        <v>278</v>
      </c>
      <c r="B433" s="339"/>
      <c r="C433" s="339"/>
      <c r="D433" s="339"/>
    </row>
    <row r="434" spans="1:4" ht="13.5" thickBot="1" x14ac:dyDescent="0.25"/>
    <row r="435" spans="1:4" ht="13.5" thickBot="1" x14ac:dyDescent="0.25">
      <c r="A435" s="265" t="s">
        <v>71</v>
      </c>
      <c r="B435" s="266"/>
      <c r="C435" s="266"/>
      <c r="D435" s="267"/>
    </row>
    <row r="436" spans="1:4" ht="13.5" thickBot="1" x14ac:dyDescent="0.25">
      <c r="A436" s="609" t="s">
        <v>152</v>
      </c>
      <c r="B436" s="610"/>
      <c r="C436" s="607" t="s">
        <v>261</v>
      </c>
      <c r="D436" s="608"/>
    </row>
    <row r="437" spans="1:4" ht="13.5" thickBot="1" x14ac:dyDescent="0.25">
      <c r="A437" s="591">
        <v>0</v>
      </c>
      <c r="B437" s="606"/>
      <c r="C437" s="591">
        <v>0</v>
      </c>
      <c r="D437" s="606"/>
    </row>
    <row r="440" spans="1:4" ht="15" x14ac:dyDescent="0.2">
      <c r="A440" s="612" t="s">
        <v>394</v>
      </c>
      <c r="B440" s="612"/>
      <c r="C440" s="612"/>
      <c r="D440" s="466"/>
    </row>
    <row r="441" spans="1:4" ht="14.25" customHeight="1" x14ac:dyDescent="0.2">
      <c r="A441" s="611" t="s">
        <v>237</v>
      </c>
      <c r="B441" s="611"/>
      <c r="C441" s="611"/>
    </row>
    <row r="442" spans="1:4" ht="13.5" thickBot="1" x14ac:dyDescent="0.25">
      <c r="A442" s="268"/>
      <c r="B442" s="269"/>
      <c r="C442" s="269"/>
    </row>
    <row r="443" spans="1:4" ht="13.5" thickBot="1" x14ac:dyDescent="0.25">
      <c r="A443" s="583" t="s">
        <v>26</v>
      </c>
      <c r="B443" s="584"/>
      <c r="C443" s="188" t="s">
        <v>41</v>
      </c>
      <c r="D443" s="188" t="s">
        <v>411</v>
      </c>
    </row>
    <row r="444" spans="1:4" ht="28.15" customHeight="1" x14ac:dyDescent="0.2">
      <c r="A444" s="585" t="s">
        <v>392</v>
      </c>
      <c r="B444" s="586"/>
      <c r="C444" s="270">
        <v>0</v>
      </c>
      <c r="D444" s="271">
        <v>0</v>
      </c>
    </row>
    <row r="445" spans="1:4" x14ac:dyDescent="0.2">
      <c r="A445" s="597" t="s">
        <v>393</v>
      </c>
      <c r="B445" s="598"/>
      <c r="C445" s="272">
        <v>0</v>
      </c>
      <c r="D445" s="273">
        <v>0</v>
      </c>
    </row>
    <row r="446" spans="1:4" x14ac:dyDescent="0.2">
      <c r="A446" s="599" t="s">
        <v>47</v>
      </c>
      <c r="B446" s="600"/>
      <c r="C446" s="274"/>
      <c r="D446" s="275"/>
    </row>
    <row r="447" spans="1:4" x14ac:dyDescent="0.2">
      <c r="A447" s="601" t="s">
        <v>48</v>
      </c>
      <c r="B447" s="602"/>
      <c r="C447" s="272">
        <v>0</v>
      </c>
      <c r="D447" s="273">
        <v>0</v>
      </c>
    </row>
    <row r="448" spans="1:4" ht="13.5" customHeight="1" thickBot="1" x14ac:dyDescent="0.25">
      <c r="A448" s="603" t="s">
        <v>49</v>
      </c>
      <c r="B448" s="604"/>
      <c r="C448" s="276">
        <v>0</v>
      </c>
      <c r="D448" s="277">
        <v>0</v>
      </c>
    </row>
    <row r="452" spans="1:3" x14ac:dyDescent="0.2">
      <c r="A452" s="332" t="s">
        <v>335</v>
      </c>
      <c r="B452" s="332"/>
      <c r="C452" s="332"/>
    </row>
    <row r="453" spans="1:3" ht="13.5" thickBot="1" x14ac:dyDescent="0.25">
      <c r="A453" s="151"/>
      <c r="B453" s="151"/>
      <c r="C453" s="151"/>
    </row>
    <row r="454" spans="1:3" ht="26.25" thickBot="1" x14ac:dyDescent="0.25">
      <c r="A454" s="278"/>
      <c r="B454" s="257" t="s">
        <v>42</v>
      </c>
      <c r="C454" s="169" t="s">
        <v>108</v>
      </c>
    </row>
    <row r="455" spans="1:3" ht="13.5" thickBot="1" x14ac:dyDescent="0.25">
      <c r="A455" s="214" t="s">
        <v>121</v>
      </c>
      <c r="B455" s="279">
        <f>B456+B459</f>
        <v>0</v>
      </c>
      <c r="C455" s="279">
        <f>C456+C459</f>
        <v>0</v>
      </c>
    </row>
    <row r="456" spans="1:3" x14ac:dyDescent="0.2">
      <c r="A456" s="419" t="s">
        <v>295</v>
      </c>
      <c r="B456" s="280">
        <f>SUM(B458:B458)</f>
        <v>0</v>
      </c>
      <c r="C456" s="280">
        <f>SUM(C458:C458)</f>
        <v>0</v>
      </c>
    </row>
    <row r="457" spans="1:3" x14ac:dyDescent="0.2">
      <c r="A457" s="367" t="s">
        <v>135</v>
      </c>
      <c r="B457" s="281"/>
      <c r="C457" s="282"/>
    </row>
    <row r="458" spans="1:3" ht="13.5" thickBot="1" x14ac:dyDescent="0.25">
      <c r="A458" s="283"/>
      <c r="B458" s="284"/>
      <c r="C458" s="285"/>
    </row>
    <row r="459" spans="1:3" x14ac:dyDescent="0.2">
      <c r="A459" s="419" t="s">
        <v>296</v>
      </c>
      <c r="B459" s="280">
        <f>SUM(B461:B461)</f>
        <v>0</v>
      </c>
      <c r="C459" s="280">
        <f>SUM(C461:C461)</f>
        <v>0</v>
      </c>
    </row>
    <row r="460" spans="1:3" x14ac:dyDescent="0.2">
      <c r="A460" s="367" t="s">
        <v>135</v>
      </c>
      <c r="B460" s="286"/>
      <c r="C460" s="287"/>
    </row>
    <row r="461" spans="1:3" ht="13.5" thickBot="1" x14ac:dyDescent="0.25">
      <c r="A461" s="288"/>
      <c r="B461" s="284"/>
      <c r="C461" s="285"/>
    </row>
    <row r="462" spans="1:3" ht="13.5" thickBot="1" x14ac:dyDescent="0.25">
      <c r="A462" s="214" t="s">
        <v>122</v>
      </c>
      <c r="B462" s="279">
        <f>B463+B466</f>
        <v>12115.01</v>
      </c>
      <c r="C462" s="279">
        <f>C463+C466</f>
        <v>7198755.2599999998</v>
      </c>
    </row>
    <row r="463" spans="1:3" x14ac:dyDescent="0.2">
      <c r="A463" s="420" t="s">
        <v>295</v>
      </c>
      <c r="B463" s="286">
        <f>SUM(B465:B465)</f>
        <v>0</v>
      </c>
      <c r="C463" s="286">
        <f>SUM(C465:C465)</f>
        <v>0</v>
      </c>
    </row>
    <row r="464" spans="1:3" x14ac:dyDescent="0.2">
      <c r="A464" s="371" t="s">
        <v>135</v>
      </c>
      <c r="B464" s="281"/>
      <c r="C464" s="282"/>
    </row>
    <row r="465" spans="1:9" ht="13.5" thickBot="1" x14ac:dyDescent="0.25">
      <c r="A465" s="288"/>
      <c r="B465" s="284"/>
      <c r="C465" s="285"/>
    </row>
    <row r="466" spans="1:9" x14ac:dyDescent="0.2">
      <c r="A466" s="421" t="s">
        <v>296</v>
      </c>
      <c r="B466" s="289">
        <f>SUM(B468:B469)</f>
        <v>12115.01</v>
      </c>
      <c r="C466" s="289">
        <f>SUM(C468:C469)</f>
        <v>7198755.2599999998</v>
      </c>
    </row>
    <row r="467" spans="1:9" x14ac:dyDescent="0.2">
      <c r="A467" s="371" t="s">
        <v>135</v>
      </c>
      <c r="B467" s="281"/>
      <c r="C467" s="281"/>
    </row>
    <row r="468" spans="1:9" ht="189" x14ac:dyDescent="0.2">
      <c r="A468" s="440" t="s">
        <v>423</v>
      </c>
      <c r="B468" s="281">
        <v>12115.01</v>
      </c>
      <c r="C468" s="281"/>
    </row>
    <row r="469" spans="1:9" s="447" customFormat="1" ht="216.75" customHeight="1" x14ac:dyDescent="0.2">
      <c r="A469" s="440" t="s">
        <v>424</v>
      </c>
      <c r="B469" s="281">
        <v>0</v>
      </c>
      <c r="C469" s="281">
        <v>7198755.2599999998</v>
      </c>
    </row>
    <row r="470" spans="1:9" ht="113.25" customHeight="1" x14ac:dyDescent="0.2">
      <c r="A470" s="332"/>
      <c r="B470" s="332"/>
      <c r="C470" s="332"/>
    </row>
    <row r="471" spans="1:9" x14ac:dyDescent="0.2">
      <c r="A471" s="332"/>
      <c r="B471" s="332"/>
      <c r="C471" s="332"/>
    </row>
    <row r="472" spans="1:9" ht="43.5" customHeight="1" x14ac:dyDescent="0.2">
      <c r="A472" s="806" t="s">
        <v>384</v>
      </c>
      <c r="B472" s="799"/>
      <c r="C472" s="799"/>
      <c r="D472" s="799"/>
      <c r="E472" s="807"/>
      <c r="F472" s="807"/>
      <c r="G472" s="807"/>
      <c r="H472" s="807"/>
      <c r="I472" s="807"/>
    </row>
    <row r="473" spans="1:9" ht="13.5" thickBot="1" x14ac:dyDescent="0.25">
      <c r="A473" s="329"/>
      <c r="B473" s="329"/>
      <c r="C473" s="329"/>
      <c r="D473" s="329"/>
      <c r="E473" s="9"/>
      <c r="F473" s="9"/>
      <c r="G473" s="9"/>
      <c r="H473" s="9"/>
      <c r="I473" s="9"/>
    </row>
    <row r="474" spans="1:9" ht="55.5" customHeight="1" thickBot="1" x14ac:dyDescent="0.25">
      <c r="A474" s="812" t="s">
        <v>421</v>
      </c>
      <c r="B474" s="813"/>
      <c r="C474" s="813"/>
      <c r="D474" s="813"/>
      <c r="E474" s="669"/>
    </row>
    <row r="475" spans="1:9" ht="24.75" customHeight="1" thickBot="1" x14ac:dyDescent="0.25">
      <c r="A475" s="587" t="s">
        <v>152</v>
      </c>
      <c r="B475" s="588"/>
      <c r="C475" s="589" t="s">
        <v>153</v>
      </c>
      <c r="D475" s="590"/>
      <c r="E475" s="368" t="s">
        <v>146</v>
      </c>
    </row>
    <row r="476" spans="1:9" ht="20.25" customHeight="1" thickBot="1" x14ac:dyDescent="0.25">
      <c r="A476" s="591">
        <v>0</v>
      </c>
      <c r="B476" s="592"/>
      <c r="C476" s="593">
        <v>0</v>
      </c>
      <c r="D476" s="594"/>
      <c r="E476" s="291"/>
    </row>
    <row r="477" spans="1:9" x14ac:dyDescent="0.2">
      <c r="A477" s="332"/>
      <c r="B477" s="332"/>
      <c r="C477" s="332"/>
    </row>
    <row r="478" spans="1:9" x14ac:dyDescent="0.2">
      <c r="A478" s="332"/>
      <c r="B478" s="332"/>
      <c r="C478" s="332"/>
    </row>
    <row r="479" spans="1:9" x14ac:dyDescent="0.2">
      <c r="A479" s="332"/>
      <c r="B479" s="332"/>
      <c r="C479" s="332"/>
    </row>
    <row r="480" spans="1:9" x14ac:dyDescent="0.2">
      <c r="A480" s="332"/>
      <c r="B480" s="332"/>
      <c r="C480" s="332"/>
    </row>
    <row r="481" spans="1:7" x14ac:dyDescent="0.2">
      <c r="A481" s="332"/>
      <c r="B481" s="332"/>
      <c r="C481" s="332"/>
    </row>
    <row r="482" spans="1:7" x14ac:dyDescent="0.2">
      <c r="A482" s="332"/>
      <c r="B482" s="332"/>
      <c r="C482" s="332"/>
    </row>
    <row r="483" spans="1:7" x14ac:dyDescent="0.2">
      <c r="A483" s="332"/>
      <c r="B483" s="332"/>
      <c r="C483" s="332"/>
    </row>
    <row r="484" spans="1:7" x14ac:dyDescent="0.2">
      <c r="A484" s="332"/>
      <c r="B484" s="332"/>
      <c r="C484" s="332"/>
    </row>
    <row r="485" spans="1:7" x14ac:dyDescent="0.2">
      <c r="A485" s="332"/>
      <c r="B485" s="332"/>
      <c r="C485" s="332"/>
    </row>
    <row r="486" spans="1:7" x14ac:dyDescent="0.2">
      <c r="A486" s="332" t="s">
        <v>342</v>
      </c>
      <c r="B486" s="332"/>
      <c r="C486" s="332"/>
    </row>
    <row r="487" spans="1:7" x14ac:dyDescent="0.2">
      <c r="A487" s="522" t="s">
        <v>326</v>
      </c>
      <c r="B487" s="523"/>
      <c r="C487" s="523"/>
    </row>
    <row r="488" spans="1:7" ht="13.5" thickBot="1" x14ac:dyDescent="0.25">
      <c r="A488" s="332"/>
      <c r="B488" s="332"/>
      <c r="C488" s="332"/>
    </row>
    <row r="489" spans="1:7" ht="26.25" thickBot="1" x14ac:dyDescent="0.25">
      <c r="A489" s="694" t="s">
        <v>367</v>
      </c>
      <c r="B489" s="695"/>
      <c r="C489" s="695"/>
      <c r="D489" s="696"/>
      <c r="E489" s="257" t="s">
        <v>42</v>
      </c>
      <c r="F489" s="169" t="s">
        <v>108</v>
      </c>
      <c r="G489" s="292"/>
    </row>
    <row r="490" spans="1:7" ht="14.25" customHeight="1" thickBot="1" x14ac:dyDescent="0.25">
      <c r="A490" s="491" t="s">
        <v>382</v>
      </c>
      <c r="B490" s="757"/>
      <c r="C490" s="757"/>
      <c r="D490" s="758"/>
      <c r="E490" s="279">
        <f>SUM(E491:E498)</f>
        <v>1133330.6000000001</v>
      </c>
      <c r="F490" s="279">
        <f>SUM(F491:F498)</f>
        <v>1266954.8</v>
      </c>
      <c r="G490" s="293"/>
    </row>
    <row r="491" spans="1:7" x14ac:dyDescent="0.2">
      <c r="A491" s="759" t="s">
        <v>173</v>
      </c>
      <c r="B491" s="760"/>
      <c r="C491" s="760"/>
      <c r="D491" s="761"/>
      <c r="E491" s="286">
        <v>840754.39</v>
      </c>
      <c r="F491" s="287">
        <v>967693.85</v>
      </c>
      <c r="G491" s="129"/>
    </row>
    <row r="492" spans="1:7" x14ac:dyDescent="0.2">
      <c r="A492" s="515" t="s">
        <v>174</v>
      </c>
      <c r="B492" s="605"/>
      <c r="C492" s="605"/>
      <c r="D492" s="516"/>
      <c r="E492" s="281">
        <v>71077.64</v>
      </c>
      <c r="F492" s="282">
        <v>63923.3</v>
      </c>
      <c r="G492" s="129"/>
    </row>
    <row r="493" spans="1:7" x14ac:dyDescent="0.2">
      <c r="A493" s="515" t="s">
        <v>175</v>
      </c>
      <c r="B493" s="605"/>
      <c r="C493" s="605"/>
      <c r="D493" s="516"/>
      <c r="E493" s="281">
        <v>0</v>
      </c>
      <c r="F493" s="282">
        <v>0</v>
      </c>
      <c r="G493" s="129"/>
    </row>
    <row r="494" spans="1:7" x14ac:dyDescent="0.2">
      <c r="A494" s="553" t="s">
        <v>176</v>
      </c>
      <c r="B494" s="554"/>
      <c r="C494" s="554"/>
      <c r="D494" s="555"/>
      <c r="E494" s="281">
        <v>0</v>
      </c>
      <c r="F494" s="282">
        <v>0</v>
      </c>
      <c r="G494" s="129"/>
    </row>
    <row r="495" spans="1:7" x14ac:dyDescent="0.2">
      <c r="A495" s="515" t="s">
        <v>177</v>
      </c>
      <c r="B495" s="605"/>
      <c r="C495" s="605"/>
      <c r="D495" s="516"/>
      <c r="E495" s="281">
        <v>199742.13</v>
      </c>
      <c r="F495" s="282">
        <v>210045.38</v>
      </c>
      <c r="G495" s="129"/>
    </row>
    <row r="496" spans="1:7" ht="24.75" customHeight="1" x14ac:dyDescent="0.2">
      <c r="A496" s="479" t="s">
        <v>178</v>
      </c>
      <c r="B496" s="580"/>
      <c r="C496" s="580"/>
      <c r="D496" s="517"/>
      <c r="E496" s="281">
        <v>0</v>
      </c>
      <c r="F496" s="282">
        <v>0</v>
      </c>
      <c r="G496" s="129"/>
    </row>
    <row r="497" spans="1:7" x14ac:dyDescent="0.2">
      <c r="A497" s="479" t="s">
        <v>179</v>
      </c>
      <c r="B497" s="580"/>
      <c r="C497" s="580"/>
      <c r="D497" s="517"/>
      <c r="E497" s="281">
        <v>0</v>
      </c>
      <c r="F497" s="282">
        <v>0</v>
      </c>
      <c r="G497" s="129"/>
    </row>
    <row r="498" spans="1:7" ht="13.5" thickBot="1" x14ac:dyDescent="0.25">
      <c r="A498" s="493" t="s">
        <v>180</v>
      </c>
      <c r="B498" s="581"/>
      <c r="C498" s="581"/>
      <c r="D498" s="582"/>
      <c r="E498" s="341">
        <v>21756.44</v>
      </c>
      <c r="F498" s="342">
        <v>25292.27</v>
      </c>
      <c r="G498" s="129"/>
    </row>
    <row r="499" spans="1:7" ht="13.5" thickBot="1" x14ac:dyDescent="0.25">
      <c r="A499" s="491" t="s">
        <v>279</v>
      </c>
      <c r="B499" s="757"/>
      <c r="C499" s="757"/>
      <c r="D499" s="758"/>
      <c r="E499" s="305">
        <v>-30880.93</v>
      </c>
      <c r="F499" s="343">
        <v>-32637.52</v>
      </c>
      <c r="G499" s="294"/>
    </row>
    <row r="500" spans="1:7" ht="13.5" thickBot="1" x14ac:dyDescent="0.25">
      <c r="A500" s="565" t="s">
        <v>280</v>
      </c>
      <c r="B500" s="566"/>
      <c r="C500" s="566"/>
      <c r="D500" s="567"/>
      <c r="E500" s="344">
        <v>0</v>
      </c>
      <c r="F500" s="345">
        <v>0</v>
      </c>
      <c r="G500" s="294"/>
    </row>
    <row r="501" spans="1:7" ht="13.5" thickBot="1" x14ac:dyDescent="0.25">
      <c r="A501" s="565" t="s">
        <v>281</v>
      </c>
      <c r="B501" s="566"/>
      <c r="C501" s="566"/>
      <c r="D501" s="567"/>
      <c r="E501" s="305">
        <v>0</v>
      </c>
      <c r="F501" s="343">
        <v>0</v>
      </c>
      <c r="G501" s="294"/>
    </row>
    <row r="502" spans="1:7" ht="13.5" thickBot="1" x14ac:dyDescent="0.25">
      <c r="A502" s="754" t="s">
        <v>349</v>
      </c>
      <c r="B502" s="755"/>
      <c r="C502" s="755"/>
      <c r="D502" s="756"/>
      <c r="E502" s="305">
        <v>0</v>
      </c>
      <c r="F502" s="343">
        <v>0</v>
      </c>
      <c r="G502" s="294"/>
    </row>
    <row r="503" spans="1:7" ht="13.5" thickBot="1" x14ac:dyDescent="0.25">
      <c r="A503" s="754" t="s">
        <v>282</v>
      </c>
      <c r="B503" s="755"/>
      <c r="C503" s="755"/>
      <c r="D503" s="756"/>
      <c r="E503" s="279">
        <f>E504+E512+E515+E518</f>
        <v>649609.37</v>
      </c>
      <c r="F503" s="279">
        <f>SUM(F504+F512+F515+F518)</f>
        <v>645653.09</v>
      </c>
      <c r="G503" s="293"/>
    </row>
    <row r="504" spans="1:7" x14ac:dyDescent="0.2">
      <c r="A504" s="759" t="s">
        <v>79</v>
      </c>
      <c r="B504" s="760"/>
      <c r="C504" s="760"/>
      <c r="D504" s="761"/>
      <c r="E504" s="346">
        <f>SUM(E505:E511)</f>
        <v>0</v>
      </c>
      <c r="F504" s="346">
        <f>SUM(F505:F511)</f>
        <v>0</v>
      </c>
      <c r="G504" s="295"/>
    </row>
    <row r="505" spans="1:7" x14ac:dyDescent="0.2">
      <c r="A505" s="763" t="s">
        <v>80</v>
      </c>
      <c r="B505" s="764"/>
      <c r="C505" s="764"/>
      <c r="D505" s="765"/>
      <c r="E505" s="301">
        <v>0</v>
      </c>
      <c r="F505" s="302">
        <v>0</v>
      </c>
      <c r="G505" s="296"/>
    </row>
    <row r="506" spans="1:7" x14ac:dyDescent="0.2">
      <c r="A506" s="763" t="s">
        <v>81</v>
      </c>
      <c r="B506" s="764"/>
      <c r="C506" s="764"/>
      <c r="D506" s="765"/>
      <c r="E506" s="301">
        <v>0</v>
      </c>
      <c r="F506" s="302">
        <v>0</v>
      </c>
      <c r="G506" s="296"/>
    </row>
    <row r="507" spans="1:7" x14ac:dyDescent="0.2">
      <c r="A507" s="763" t="s">
        <v>82</v>
      </c>
      <c r="B507" s="764"/>
      <c r="C507" s="764"/>
      <c r="D507" s="765"/>
      <c r="E507" s="301">
        <v>0</v>
      </c>
      <c r="F507" s="302">
        <v>0</v>
      </c>
      <c r="G507" s="296"/>
    </row>
    <row r="508" spans="1:7" x14ac:dyDescent="0.2">
      <c r="A508" s="763" t="s">
        <v>181</v>
      </c>
      <c r="B508" s="764"/>
      <c r="C508" s="764"/>
      <c r="D508" s="765"/>
      <c r="E508" s="301">
        <v>0</v>
      </c>
      <c r="F508" s="302">
        <v>0</v>
      </c>
      <c r="G508" s="296"/>
    </row>
    <row r="509" spans="1:7" x14ac:dyDescent="0.2">
      <c r="A509" s="763" t="s">
        <v>85</v>
      </c>
      <c r="B509" s="764"/>
      <c r="C509" s="764"/>
      <c r="D509" s="765"/>
      <c r="E509" s="301">
        <v>0</v>
      </c>
      <c r="F509" s="302">
        <v>0</v>
      </c>
      <c r="G509" s="296"/>
    </row>
    <row r="510" spans="1:7" x14ac:dyDescent="0.2">
      <c r="A510" s="763" t="s">
        <v>182</v>
      </c>
      <c r="B510" s="764"/>
      <c r="C510" s="764"/>
      <c r="D510" s="765"/>
      <c r="E510" s="301">
        <v>0</v>
      </c>
      <c r="F510" s="302">
        <v>0</v>
      </c>
      <c r="G510" s="296"/>
    </row>
    <row r="511" spans="1:7" x14ac:dyDescent="0.2">
      <c r="A511" s="763" t="s">
        <v>86</v>
      </c>
      <c r="B511" s="764"/>
      <c r="C511" s="764"/>
      <c r="D511" s="765"/>
      <c r="E511" s="301">
        <v>0</v>
      </c>
      <c r="F511" s="302">
        <v>0</v>
      </c>
      <c r="G511" s="296"/>
    </row>
    <row r="512" spans="1:7" x14ac:dyDescent="0.2">
      <c r="A512" s="479" t="s">
        <v>87</v>
      </c>
      <c r="B512" s="580"/>
      <c r="C512" s="580"/>
      <c r="D512" s="517"/>
      <c r="E512" s="307">
        <f>SUM(E513:E514)</f>
        <v>0</v>
      </c>
      <c r="F512" s="307">
        <f>SUM(F513:F514)</f>
        <v>0</v>
      </c>
      <c r="G512" s="295"/>
    </row>
    <row r="513" spans="1:7" x14ac:dyDescent="0.2">
      <c r="A513" s="763" t="s">
        <v>88</v>
      </c>
      <c r="B513" s="764"/>
      <c r="C513" s="764"/>
      <c r="D513" s="765"/>
      <c r="E513" s="301">
        <v>0</v>
      </c>
      <c r="F513" s="302">
        <v>0</v>
      </c>
      <c r="G513" s="296"/>
    </row>
    <row r="514" spans="1:7" x14ac:dyDescent="0.2">
      <c r="A514" s="763" t="s">
        <v>89</v>
      </c>
      <c r="B514" s="764"/>
      <c r="C514" s="764"/>
      <c r="D514" s="765"/>
      <c r="E514" s="301">
        <v>0</v>
      </c>
      <c r="F514" s="302">
        <v>0</v>
      </c>
      <c r="G514" s="296"/>
    </row>
    <row r="515" spans="1:7" x14ac:dyDescent="0.2">
      <c r="A515" s="515" t="s">
        <v>90</v>
      </c>
      <c r="B515" s="605"/>
      <c r="C515" s="605"/>
      <c r="D515" s="516"/>
      <c r="E515" s="307">
        <f>SUM(E516:E517)</f>
        <v>0</v>
      </c>
      <c r="F515" s="307">
        <f>SUM(F516:F517)</f>
        <v>0</v>
      </c>
      <c r="G515" s="295"/>
    </row>
    <row r="516" spans="1:7" x14ac:dyDescent="0.2">
      <c r="A516" s="763" t="s">
        <v>91</v>
      </c>
      <c r="B516" s="764"/>
      <c r="C516" s="764"/>
      <c r="D516" s="765"/>
      <c r="E516" s="301">
        <v>0</v>
      </c>
      <c r="F516" s="302">
        <v>0</v>
      </c>
      <c r="G516" s="296"/>
    </row>
    <row r="517" spans="1:7" x14ac:dyDescent="0.2">
      <c r="A517" s="763" t="s">
        <v>92</v>
      </c>
      <c r="B517" s="764"/>
      <c r="C517" s="764"/>
      <c r="D517" s="765"/>
      <c r="E517" s="301">
        <v>0</v>
      </c>
      <c r="F517" s="302">
        <v>0</v>
      </c>
      <c r="G517" s="296"/>
    </row>
    <row r="518" spans="1:7" x14ac:dyDescent="0.2">
      <c r="A518" s="515" t="s">
        <v>93</v>
      </c>
      <c r="B518" s="605"/>
      <c r="C518" s="605"/>
      <c r="D518" s="516"/>
      <c r="E518" s="307">
        <v>649609.37</v>
      </c>
      <c r="F518" s="307">
        <v>645653.09</v>
      </c>
      <c r="G518" s="295"/>
    </row>
    <row r="519" spans="1:7" x14ac:dyDescent="0.2">
      <c r="A519" s="763" t="s">
        <v>94</v>
      </c>
      <c r="B519" s="764"/>
      <c r="C519" s="764"/>
      <c r="D519" s="765"/>
      <c r="E519" s="281">
        <v>359707.93</v>
      </c>
      <c r="F519" s="282">
        <v>272806.93</v>
      </c>
      <c r="G519" s="129"/>
    </row>
    <row r="520" spans="1:7" x14ac:dyDescent="0.2">
      <c r="A520" s="763" t="s">
        <v>95</v>
      </c>
      <c r="B520" s="764"/>
      <c r="C520" s="764"/>
      <c r="D520" s="765"/>
      <c r="E520" s="281">
        <v>0</v>
      </c>
      <c r="F520" s="282">
        <v>0</v>
      </c>
      <c r="G520" s="129"/>
    </row>
    <row r="521" spans="1:7" x14ac:dyDescent="0.2">
      <c r="A521" s="783" t="s">
        <v>386</v>
      </c>
      <c r="B521" s="784"/>
      <c r="C521" s="784"/>
      <c r="D521" s="785"/>
      <c r="E521" s="143">
        <v>0</v>
      </c>
      <c r="F521" s="340">
        <v>0</v>
      </c>
      <c r="G521" s="363"/>
    </row>
    <row r="522" spans="1:7" x14ac:dyDescent="0.2">
      <c r="A522" s="763" t="s">
        <v>96</v>
      </c>
      <c r="B522" s="764"/>
      <c r="C522" s="764"/>
      <c r="D522" s="765"/>
      <c r="E522" s="281">
        <v>0</v>
      </c>
      <c r="F522" s="282">
        <v>0</v>
      </c>
      <c r="G522" s="129"/>
    </row>
    <row r="523" spans="1:7" x14ac:dyDescent="0.2">
      <c r="A523" s="763" t="s">
        <v>183</v>
      </c>
      <c r="B523" s="764"/>
      <c r="C523" s="764"/>
      <c r="D523" s="765"/>
      <c r="E523" s="281">
        <v>0</v>
      </c>
      <c r="F523" s="282">
        <v>0</v>
      </c>
      <c r="G523" s="129"/>
    </row>
    <row r="524" spans="1:7" x14ac:dyDescent="0.2">
      <c r="A524" s="763" t="s">
        <v>184</v>
      </c>
      <c r="B524" s="764"/>
      <c r="C524" s="764"/>
      <c r="D524" s="765"/>
      <c r="E524" s="281">
        <v>0</v>
      </c>
      <c r="F524" s="282">
        <v>0</v>
      </c>
      <c r="G524" s="129"/>
    </row>
    <row r="525" spans="1:7" x14ac:dyDescent="0.2">
      <c r="A525" s="763" t="s">
        <v>99</v>
      </c>
      <c r="B525" s="764"/>
      <c r="C525" s="764"/>
      <c r="D525" s="765"/>
      <c r="E525" s="281">
        <v>0</v>
      </c>
      <c r="F525" s="282">
        <v>0</v>
      </c>
      <c r="G525" s="129"/>
    </row>
    <row r="526" spans="1:7" x14ac:dyDescent="0.2">
      <c r="A526" s="763" t="s">
        <v>100</v>
      </c>
      <c r="B526" s="764"/>
      <c r="C526" s="764"/>
      <c r="D526" s="765"/>
      <c r="E526" s="281">
        <v>0</v>
      </c>
      <c r="F526" s="282">
        <v>0</v>
      </c>
      <c r="G526" s="129"/>
    </row>
    <row r="527" spans="1:7" x14ac:dyDescent="0.2">
      <c r="A527" s="763" t="s">
        <v>101</v>
      </c>
      <c r="B527" s="764"/>
      <c r="C527" s="764"/>
      <c r="D527" s="765"/>
      <c r="E527" s="281">
        <v>0</v>
      </c>
      <c r="F527" s="282">
        <v>0</v>
      </c>
      <c r="G527" s="129"/>
    </row>
    <row r="528" spans="1:7" x14ac:dyDescent="0.2">
      <c r="A528" s="777" t="s">
        <v>102</v>
      </c>
      <c r="B528" s="778"/>
      <c r="C528" s="778"/>
      <c r="D528" s="779"/>
      <c r="E528" s="281">
        <v>289901.44</v>
      </c>
      <c r="F528" s="282">
        <v>372846.16</v>
      </c>
      <c r="G528" s="129"/>
    </row>
    <row r="529" spans="1:9" x14ac:dyDescent="0.2">
      <c r="A529" s="777" t="s">
        <v>185</v>
      </c>
      <c r="B529" s="778"/>
      <c r="C529" s="778"/>
      <c r="D529" s="779"/>
      <c r="E529" s="281">
        <v>0</v>
      </c>
      <c r="F529" s="282">
        <v>0</v>
      </c>
      <c r="G529" s="129"/>
    </row>
    <row r="530" spans="1:9" x14ac:dyDescent="0.2">
      <c r="A530" s="777" t="s">
        <v>186</v>
      </c>
      <c r="B530" s="778"/>
      <c r="C530" s="778"/>
      <c r="D530" s="779"/>
      <c r="E530" s="281">
        <v>0</v>
      </c>
      <c r="F530" s="282">
        <v>0</v>
      </c>
      <c r="G530" s="129"/>
    </row>
    <row r="531" spans="1:9" x14ac:dyDescent="0.2">
      <c r="A531" s="780" t="s">
        <v>13</v>
      </c>
      <c r="B531" s="781"/>
      <c r="C531" s="781"/>
      <c r="D531" s="782"/>
      <c r="E531" s="281">
        <v>0</v>
      </c>
      <c r="F531" s="282">
        <v>0</v>
      </c>
      <c r="G531" s="129"/>
    </row>
    <row r="532" spans="1:9" ht="15.75" customHeight="1" thickBot="1" x14ac:dyDescent="0.25">
      <c r="A532" s="842" t="s">
        <v>412</v>
      </c>
      <c r="B532" s="843"/>
      <c r="C532" s="843"/>
      <c r="D532" s="844"/>
      <c r="E532" s="281">
        <v>0</v>
      </c>
      <c r="F532" s="282">
        <v>0</v>
      </c>
      <c r="G532" s="129"/>
      <c r="I532" s="363"/>
    </row>
    <row r="533" spans="1:9" ht="13.5" thickBot="1" x14ac:dyDescent="0.25">
      <c r="A533" s="839" t="s">
        <v>283</v>
      </c>
      <c r="B533" s="840"/>
      <c r="C533" s="840"/>
      <c r="D533" s="841"/>
      <c r="E533" s="235">
        <f>SUM(E490+E499+E500+E501+E502+E503)</f>
        <v>1752059.04</v>
      </c>
      <c r="F533" s="235">
        <f>SUM(F490+F499+F500+F501+F502+F503)</f>
        <v>1879970.37</v>
      </c>
      <c r="G533" s="293"/>
    </row>
    <row r="535" spans="1:9" x14ac:dyDescent="0.2">
      <c r="A535" s="825" t="s">
        <v>327</v>
      </c>
      <c r="B535" s="826"/>
      <c r="C535" s="826"/>
      <c r="D535" s="826"/>
    </row>
    <row r="536" spans="1:9" ht="13.5" thickBot="1" x14ac:dyDescent="0.25">
      <c r="A536" s="332"/>
      <c r="B536" s="332"/>
      <c r="C536" s="334"/>
    </row>
    <row r="537" spans="1:9" x14ac:dyDescent="0.2">
      <c r="A537" s="774" t="s">
        <v>150</v>
      </c>
      <c r="B537" s="775"/>
      <c r="C537" s="697" t="s">
        <v>42</v>
      </c>
      <c r="D537" s="697" t="s">
        <v>108</v>
      </c>
    </row>
    <row r="538" spans="1:9" ht="13.5" thickBot="1" x14ac:dyDescent="0.25">
      <c r="A538" s="829"/>
      <c r="B538" s="830"/>
      <c r="C538" s="776"/>
      <c r="D538" s="808"/>
    </row>
    <row r="539" spans="1:9" x14ac:dyDescent="0.2">
      <c r="A539" s="772" t="s">
        <v>194</v>
      </c>
      <c r="B539" s="773"/>
      <c r="C539" s="286">
        <v>2620093.9700000002</v>
      </c>
      <c r="D539" s="287">
        <v>3460934.16</v>
      </c>
    </row>
    <row r="540" spans="1:9" x14ac:dyDescent="0.2">
      <c r="A540" s="645" t="s">
        <v>195</v>
      </c>
      <c r="B540" s="646"/>
      <c r="C540" s="281">
        <v>0</v>
      </c>
      <c r="D540" s="282">
        <v>0</v>
      </c>
    </row>
    <row r="541" spans="1:9" x14ac:dyDescent="0.2">
      <c r="A541" s="495" t="s">
        <v>196</v>
      </c>
      <c r="B541" s="496"/>
      <c r="C541" s="281">
        <v>4009244.35</v>
      </c>
      <c r="D541" s="282">
        <v>4958520.5</v>
      </c>
    </row>
    <row r="542" spans="1:9" ht="30" customHeight="1" x14ac:dyDescent="0.2">
      <c r="A542" s="520" t="s">
        <v>197</v>
      </c>
      <c r="B542" s="521"/>
      <c r="C542" s="281">
        <v>0</v>
      </c>
      <c r="D542" s="282">
        <v>0</v>
      </c>
    </row>
    <row r="543" spans="1:9" ht="43.9" customHeight="1" x14ac:dyDescent="0.2">
      <c r="A543" s="542" t="s">
        <v>350</v>
      </c>
      <c r="B543" s="543"/>
      <c r="C543" s="281">
        <v>0</v>
      </c>
      <c r="D543" s="282">
        <v>0</v>
      </c>
    </row>
    <row r="544" spans="1:9" ht="27" customHeight="1" x14ac:dyDescent="0.2">
      <c r="A544" s="542" t="s">
        <v>284</v>
      </c>
      <c r="B544" s="543"/>
      <c r="C544" s="281">
        <v>9735.73</v>
      </c>
      <c r="D544" s="282">
        <v>9530.41</v>
      </c>
    </row>
    <row r="545" spans="1:6" x14ac:dyDescent="0.2">
      <c r="A545" s="845" t="s">
        <v>198</v>
      </c>
      <c r="B545" s="846"/>
      <c r="C545" s="367">
        <v>0</v>
      </c>
      <c r="D545" s="364">
        <v>0</v>
      </c>
      <c r="E545" s="363"/>
    </row>
    <row r="546" spans="1:6" ht="28.9" customHeight="1" x14ac:dyDescent="0.2">
      <c r="A546" s="542" t="s">
        <v>199</v>
      </c>
      <c r="B546" s="543"/>
      <c r="C546" s="281">
        <v>82515.33</v>
      </c>
      <c r="D546" s="282">
        <v>148586.04</v>
      </c>
    </row>
    <row r="547" spans="1:6" ht="35.450000000000003" customHeight="1" x14ac:dyDescent="0.2">
      <c r="A547" s="520" t="s">
        <v>200</v>
      </c>
      <c r="B547" s="521"/>
      <c r="C547" s="297">
        <v>133596.84</v>
      </c>
      <c r="D547" s="282">
        <v>134996.84</v>
      </c>
    </row>
    <row r="548" spans="1:6" ht="13.5" thickBot="1" x14ac:dyDescent="0.25">
      <c r="A548" s="837" t="s">
        <v>37</v>
      </c>
      <c r="B548" s="838"/>
      <c r="C548" s="298">
        <v>7358</v>
      </c>
      <c r="D548" s="299">
        <v>13715</v>
      </c>
    </row>
    <row r="549" spans="1:6" ht="13.5" thickBot="1" x14ac:dyDescent="0.25">
      <c r="A549" s="511" t="s">
        <v>148</v>
      </c>
      <c r="B549" s="512"/>
      <c r="C549" s="235">
        <f>SUM(C539:C548)</f>
        <v>6862544.2200000007</v>
      </c>
      <c r="D549" s="235">
        <f>SUM(D539:D548)</f>
        <v>8726282.9499999993</v>
      </c>
    </row>
    <row r="552" spans="1:6" x14ac:dyDescent="0.2">
      <c r="A552" s="522" t="s">
        <v>328</v>
      </c>
      <c r="B552" s="523"/>
      <c r="C552" s="523"/>
    </row>
    <row r="553" spans="1:6" ht="7.9" customHeight="1" thickBot="1" x14ac:dyDescent="0.25">
      <c r="A553" s="332"/>
      <c r="B553" s="332"/>
      <c r="C553" s="332"/>
    </row>
    <row r="554" spans="1:6" ht="26.25" thickBot="1" x14ac:dyDescent="0.25">
      <c r="A554" s="831" t="s">
        <v>151</v>
      </c>
      <c r="B554" s="832"/>
      <c r="C554" s="832"/>
      <c r="D554" s="833"/>
      <c r="E554" s="257" t="s">
        <v>42</v>
      </c>
      <c r="F554" s="169" t="s">
        <v>108</v>
      </c>
    </row>
    <row r="555" spans="1:6" ht="13.5" thickBot="1" x14ac:dyDescent="0.25">
      <c r="A555" s="491" t="s">
        <v>351</v>
      </c>
      <c r="B555" s="757"/>
      <c r="C555" s="757"/>
      <c r="D555" s="758"/>
      <c r="E555" s="300">
        <f>E556+E557+E558</f>
        <v>647003.09000000008</v>
      </c>
      <c r="F555" s="300">
        <v>3414.32</v>
      </c>
    </row>
    <row r="556" spans="1:6" x14ac:dyDescent="0.2">
      <c r="A556" s="536" t="s">
        <v>187</v>
      </c>
      <c r="B556" s="537"/>
      <c r="C556" s="537"/>
      <c r="D556" s="538"/>
      <c r="E556" s="280">
        <v>650089.43000000005</v>
      </c>
      <c r="F556" s="309">
        <v>0</v>
      </c>
    </row>
    <row r="557" spans="1:6" x14ac:dyDescent="0.2">
      <c r="A557" s="539" t="s">
        <v>188</v>
      </c>
      <c r="B557" s="540"/>
      <c r="C557" s="540"/>
      <c r="D557" s="541"/>
      <c r="E557" s="281">
        <v>0</v>
      </c>
      <c r="F557" s="282">
        <v>696.54</v>
      </c>
    </row>
    <row r="558" spans="1:6" ht="13.5" thickBot="1" x14ac:dyDescent="0.25">
      <c r="A558" s="577" t="s">
        <v>368</v>
      </c>
      <c r="B558" s="578"/>
      <c r="C558" s="578"/>
      <c r="D558" s="579"/>
      <c r="E558" s="284">
        <v>-3086.34</v>
      </c>
      <c r="F558" s="285">
        <v>2717.78</v>
      </c>
    </row>
    <row r="559" spans="1:6" ht="13.5" thickBot="1" x14ac:dyDescent="0.25">
      <c r="A559" s="556" t="s">
        <v>285</v>
      </c>
      <c r="B559" s="557"/>
      <c r="C559" s="557"/>
      <c r="D559" s="558"/>
      <c r="E559" s="300">
        <v>0</v>
      </c>
      <c r="F559" s="303">
        <v>0</v>
      </c>
    </row>
    <row r="560" spans="1:6" ht="13.5" thickBot="1" x14ac:dyDescent="0.25">
      <c r="A560" s="789" t="s">
        <v>286</v>
      </c>
      <c r="B560" s="790"/>
      <c r="C560" s="790"/>
      <c r="D560" s="791"/>
      <c r="E560" s="304">
        <f>SUM(E561:E570)</f>
        <v>3325208.45</v>
      </c>
      <c r="F560" s="304">
        <v>4041718.15</v>
      </c>
    </row>
    <row r="561" spans="1:6" x14ac:dyDescent="0.2">
      <c r="A561" s="527" t="s">
        <v>413</v>
      </c>
      <c r="B561" s="528"/>
      <c r="C561" s="528"/>
      <c r="D561" s="529"/>
      <c r="E561" s="422">
        <v>0</v>
      </c>
      <c r="F561" s="422">
        <v>0</v>
      </c>
    </row>
    <row r="562" spans="1:6" x14ac:dyDescent="0.2">
      <c r="A562" s="553" t="s">
        <v>414</v>
      </c>
      <c r="B562" s="554"/>
      <c r="C562" s="554"/>
      <c r="D562" s="555"/>
      <c r="E562" s="307">
        <v>0</v>
      </c>
      <c r="F562" s="307">
        <v>0</v>
      </c>
    </row>
    <row r="563" spans="1:6" x14ac:dyDescent="0.2">
      <c r="A563" s="553" t="s">
        <v>189</v>
      </c>
      <c r="B563" s="554"/>
      <c r="C563" s="554"/>
      <c r="D563" s="555"/>
      <c r="E563" s="281">
        <v>12077.1</v>
      </c>
      <c r="F563" s="281">
        <v>521726.71999999997</v>
      </c>
    </row>
    <row r="564" spans="1:6" x14ac:dyDescent="0.2">
      <c r="A564" s="553" t="s">
        <v>397</v>
      </c>
      <c r="B564" s="554"/>
      <c r="C564" s="554"/>
      <c r="D564" s="555"/>
      <c r="E564" s="281">
        <v>0</v>
      </c>
      <c r="F564" s="282">
        <v>0</v>
      </c>
    </row>
    <row r="565" spans="1:6" x14ac:dyDescent="0.2">
      <c r="A565" s="553" t="s">
        <v>190</v>
      </c>
      <c r="B565" s="554"/>
      <c r="C565" s="554"/>
      <c r="D565" s="555"/>
      <c r="E565" s="281">
        <v>0</v>
      </c>
      <c r="F565" s="282">
        <v>0</v>
      </c>
    </row>
    <row r="566" spans="1:6" x14ac:dyDescent="0.2">
      <c r="A566" s="553" t="s">
        <v>191</v>
      </c>
      <c r="B566" s="554"/>
      <c r="C566" s="554"/>
      <c r="D566" s="555"/>
      <c r="E566" s="298">
        <v>3296664.77</v>
      </c>
      <c r="F566" s="299">
        <v>3500090.8</v>
      </c>
    </row>
    <row r="567" spans="1:6" x14ac:dyDescent="0.2">
      <c r="A567" s="553" t="s">
        <v>192</v>
      </c>
      <c r="B567" s="554"/>
      <c r="C567" s="554"/>
      <c r="D567" s="555"/>
      <c r="E567" s="298">
        <v>0</v>
      </c>
      <c r="F567" s="299">
        <v>0</v>
      </c>
    </row>
    <row r="568" spans="1:6" ht="31.15" customHeight="1" x14ac:dyDescent="0.2">
      <c r="A568" s="539" t="s">
        <v>415</v>
      </c>
      <c r="B568" s="540"/>
      <c r="C568" s="540"/>
      <c r="D568" s="541"/>
      <c r="E568" s="281">
        <v>0</v>
      </c>
      <c r="F568" s="282">
        <v>0</v>
      </c>
    </row>
    <row r="569" spans="1:6" ht="54.6" customHeight="1" x14ac:dyDescent="0.2">
      <c r="A569" s="539" t="s">
        <v>193</v>
      </c>
      <c r="B569" s="540"/>
      <c r="C569" s="540"/>
      <c r="D569" s="541"/>
      <c r="E569" s="298">
        <v>0</v>
      </c>
      <c r="F569" s="299">
        <v>0</v>
      </c>
    </row>
    <row r="570" spans="1:6" ht="63.6" customHeight="1" thickBot="1" x14ac:dyDescent="0.25">
      <c r="A570" s="577" t="s">
        <v>420</v>
      </c>
      <c r="B570" s="578"/>
      <c r="C570" s="578"/>
      <c r="D570" s="579"/>
      <c r="E570" s="298">
        <v>16466.580000000002</v>
      </c>
      <c r="F570" s="299">
        <v>19900.63</v>
      </c>
    </row>
    <row r="571" spans="1:6" ht="13.5" thickBot="1" x14ac:dyDescent="0.25">
      <c r="A571" s="544" t="s">
        <v>148</v>
      </c>
      <c r="B571" s="545"/>
      <c r="C571" s="545"/>
      <c r="D571" s="546"/>
      <c r="E571" s="213">
        <f>SUM(E555+E559+E560)</f>
        <v>3972211.54</v>
      </c>
      <c r="F571" s="213">
        <f>SUM(F555+F559+F560)</f>
        <v>4045132.4699999997</v>
      </c>
    </row>
    <row r="572" spans="1:6" ht="18" customHeight="1" x14ac:dyDescent="0.2"/>
    <row r="573" spans="1:6" ht="18" customHeight="1" x14ac:dyDescent="0.2"/>
    <row r="574" spans="1:6" x14ac:dyDescent="0.2">
      <c r="A574" s="825" t="s">
        <v>329</v>
      </c>
      <c r="B574" s="826"/>
      <c r="C574" s="826"/>
      <c r="D574" s="826"/>
    </row>
    <row r="575" spans="1:6" ht="17.45" customHeight="1" thickBot="1" x14ac:dyDescent="0.25">
      <c r="A575" s="332"/>
      <c r="B575" s="332"/>
      <c r="C575" s="334"/>
      <c r="D575" s="334"/>
    </row>
    <row r="576" spans="1:6" ht="26.25" thickBot="1" x14ac:dyDescent="0.25">
      <c r="A576" s="694" t="s">
        <v>84</v>
      </c>
      <c r="B576" s="695"/>
      <c r="C576" s="695"/>
      <c r="D576" s="696"/>
      <c r="E576" s="257" t="s">
        <v>42</v>
      </c>
      <c r="F576" s="169" t="s">
        <v>108</v>
      </c>
    </row>
    <row r="577" spans="1:9" ht="30.75" customHeight="1" thickBot="1" x14ac:dyDescent="0.25">
      <c r="A577" s="565" t="s">
        <v>287</v>
      </c>
      <c r="B577" s="566"/>
      <c r="C577" s="566"/>
      <c r="D577" s="567"/>
      <c r="E577" s="305">
        <v>0</v>
      </c>
      <c r="F577" s="305">
        <v>0</v>
      </c>
    </row>
    <row r="578" spans="1:9" ht="13.5" thickBot="1" x14ac:dyDescent="0.25">
      <c r="A578" s="491" t="s">
        <v>288</v>
      </c>
      <c r="B578" s="757"/>
      <c r="C578" s="757"/>
      <c r="D578" s="758"/>
      <c r="E578" s="279">
        <f>SUM(E579+E580+E584)</f>
        <v>5472283.3799999999</v>
      </c>
      <c r="F578" s="279">
        <f>SUM(F579+F580+F584)</f>
        <v>5075916.45</v>
      </c>
    </row>
    <row r="579" spans="1:9" x14ac:dyDescent="0.2">
      <c r="A579" s="562" t="s">
        <v>289</v>
      </c>
      <c r="B579" s="563"/>
      <c r="C579" s="563"/>
      <c r="D579" s="564"/>
      <c r="E579" s="233">
        <v>4224.09</v>
      </c>
      <c r="F579" s="233">
        <v>4572.0200000000004</v>
      </c>
    </row>
    <row r="580" spans="1:9" x14ac:dyDescent="0.2">
      <c r="A580" s="568" t="s">
        <v>103</v>
      </c>
      <c r="B580" s="569"/>
      <c r="C580" s="569"/>
      <c r="D580" s="570"/>
      <c r="E580" s="306">
        <f>SUM(E581:E583)</f>
        <v>3576199.84</v>
      </c>
      <c r="F580" s="306">
        <f>SUM(F581:F583)</f>
        <v>3744586.58</v>
      </c>
    </row>
    <row r="581" spans="1:9" ht="27.6" customHeight="1" x14ac:dyDescent="0.2">
      <c r="A581" s="539" t="s">
        <v>416</v>
      </c>
      <c r="B581" s="540"/>
      <c r="C581" s="540"/>
      <c r="D581" s="541"/>
      <c r="E581" s="307">
        <v>0</v>
      </c>
      <c r="F581" s="307">
        <v>0</v>
      </c>
    </row>
    <row r="582" spans="1:9" x14ac:dyDescent="0.2">
      <c r="A582" s="539" t="s">
        <v>417</v>
      </c>
      <c r="B582" s="540"/>
      <c r="C582" s="540"/>
      <c r="D582" s="541"/>
      <c r="E582" s="307">
        <v>0</v>
      </c>
      <c r="F582" s="307">
        <v>0</v>
      </c>
    </row>
    <row r="583" spans="1:9" x14ac:dyDescent="0.2">
      <c r="A583" s="539" t="s">
        <v>418</v>
      </c>
      <c r="B583" s="540"/>
      <c r="C583" s="540"/>
      <c r="D583" s="541"/>
      <c r="E583" s="281">
        <v>3576199.84</v>
      </c>
      <c r="F583" s="281">
        <v>3744586.58</v>
      </c>
    </row>
    <row r="584" spans="1:9" x14ac:dyDescent="0.2">
      <c r="A584" s="615" t="s">
        <v>112</v>
      </c>
      <c r="B584" s="824"/>
      <c r="C584" s="824"/>
      <c r="D584" s="616"/>
      <c r="E584" s="306">
        <f>SUM(E586:E589)</f>
        <v>1891859.45</v>
      </c>
      <c r="F584" s="306">
        <f>SUM(F586:F589)</f>
        <v>1326757.8500000001</v>
      </c>
    </row>
    <row r="585" spans="1:9" x14ac:dyDescent="0.2">
      <c r="A585" s="539" t="s">
        <v>352</v>
      </c>
      <c r="B585" s="540"/>
      <c r="C585" s="540"/>
      <c r="D585" s="541"/>
      <c r="E585" s="423">
        <v>0</v>
      </c>
      <c r="F585" s="423">
        <v>0</v>
      </c>
      <c r="G585" s="362"/>
      <c r="H585" s="362"/>
      <c r="I585" s="360"/>
    </row>
    <row r="586" spans="1:9" x14ac:dyDescent="0.2">
      <c r="A586" s="479" t="s">
        <v>369</v>
      </c>
      <c r="B586" s="580"/>
      <c r="C586" s="580"/>
      <c r="D586" s="517"/>
      <c r="E586" s="281">
        <v>1230</v>
      </c>
      <c r="F586" s="281">
        <v>188656</v>
      </c>
    </row>
    <row r="587" spans="1:9" x14ac:dyDescent="0.2">
      <c r="A587" s="574" t="s">
        <v>201</v>
      </c>
      <c r="B587" s="575"/>
      <c r="C587" s="575"/>
      <c r="D587" s="576"/>
      <c r="E587" s="281">
        <v>1864811.18</v>
      </c>
      <c r="F587" s="281">
        <v>1108917</v>
      </c>
    </row>
    <row r="588" spans="1:9" x14ac:dyDescent="0.2">
      <c r="A588" s="574" t="s">
        <v>202</v>
      </c>
      <c r="B588" s="575"/>
      <c r="C588" s="575"/>
      <c r="D588" s="576"/>
      <c r="E588" s="281">
        <v>0</v>
      </c>
      <c r="F588" s="281">
        <v>0</v>
      </c>
    </row>
    <row r="589" spans="1:9" ht="55.15" customHeight="1" thickBot="1" x14ac:dyDescent="0.25">
      <c r="A589" s="577" t="s">
        <v>419</v>
      </c>
      <c r="B589" s="578"/>
      <c r="C589" s="578"/>
      <c r="D589" s="579"/>
      <c r="E589" s="284">
        <v>25818.27</v>
      </c>
      <c r="F589" s="284">
        <v>29184.85</v>
      </c>
    </row>
    <row r="590" spans="1:9" ht="13.5" thickBot="1" x14ac:dyDescent="0.25">
      <c r="A590" s="544" t="s">
        <v>290</v>
      </c>
      <c r="B590" s="545"/>
      <c r="C590" s="545"/>
      <c r="D590" s="546"/>
      <c r="E590" s="213">
        <f>SUM(E577+E578)</f>
        <v>5472283.3799999999</v>
      </c>
      <c r="F590" s="213">
        <f>SUM(F577+F578)</f>
        <v>5075916.45</v>
      </c>
    </row>
    <row r="593" spans="1:6" x14ac:dyDescent="0.2">
      <c r="A593" s="347" t="s">
        <v>330</v>
      </c>
      <c r="B593" s="238"/>
      <c r="C593" s="238"/>
      <c r="D593" s="308"/>
      <c r="E593" s="308"/>
      <c r="F593" s="308"/>
    </row>
    <row r="594" spans="1:6" ht="13.5" thickBot="1" x14ac:dyDescent="0.25">
      <c r="A594" s="21"/>
      <c r="B594" s="21"/>
      <c r="C594" s="21"/>
    </row>
    <row r="595" spans="1:6" ht="26.25" thickBot="1" x14ac:dyDescent="0.25">
      <c r="A595" s="547"/>
      <c r="B595" s="548"/>
      <c r="C595" s="548"/>
      <c r="D595" s="549"/>
      <c r="E595" s="257" t="s">
        <v>42</v>
      </c>
      <c r="F595" s="169" t="s">
        <v>108</v>
      </c>
    </row>
    <row r="596" spans="1:6" ht="13.5" thickBot="1" x14ac:dyDescent="0.25">
      <c r="A596" s="571" t="s">
        <v>291</v>
      </c>
      <c r="B596" s="572"/>
      <c r="C596" s="572"/>
      <c r="D596" s="573"/>
      <c r="E596" s="279">
        <v>0</v>
      </c>
      <c r="F596" s="279">
        <v>0</v>
      </c>
    </row>
    <row r="597" spans="1:6" ht="13.5" thickBot="1" x14ac:dyDescent="0.25">
      <c r="A597" s="556" t="s">
        <v>292</v>
      </c>
      <c r="B597" s="557"/>
      <c r="C597" s="557"/>
      <c r="D597" s="558"/>
      <c r="E597" s="279">
        <f>SUM(E598:E599)</f>
        <v>376401.93</v>
      </c>
      <c r="F597" s="279">
        <f>SUM(F598:F599)</f>
        <v>441149.78</v>
      </c>
    </row>
    <row r="598" spans="1:6" ht="26.45" customHeight="1" x14ac:dyDescent="0.2">
      <c r="A598" s="536" t="s">
        <v>353</v>
      </c>
      <c r="B598" s="537"/>
      <c r="C598" s="537"/>
      <c r="D598" s="538"/>
      <c r="E598" s="286">
        <v>376401.93</v>
      </c>
      <c r="F598" s="287">
        <v>441149.78</v>
      </c>
    </row>
    <row r="599" spans="1:6" ht="16.149999999999999" customHeight="1" thickBot="1" x14ac:dyDescent="0.25">
      <c r="A599" s="524" t="s">
        <v>203</v>
      </c>
      <c r="B599" s="525"/>
      <c r="C599" s="525"/>
      <c r="D599" s="526"/>
      <c r="E599" s="298">
        <v>0</v>
      </c>
      <c r="F599" s="299">
        <v>0</v>
      </c>
    </row>
    <row r="600" spans="1:6" ht="13.5" thickBot="1" x14ac:dyDescent="0.25">
      <c r="A600" s="556" t="s">
        <v>293</v>
      </c>
      <c r="B600" s="557"/>
      <c r="C600" s="557"/>
      <c r="D600" s="558"/>
      <c r="E600" s="279">
        <f>SUM(E601:E607)</f>
        <v>1442551.02</v>
      </c>
      <c r="F600" s="279">
        <f>SUM(F601:F607)</f>
        <v>1723542.98</v>
      </c>
    </row>
    <row r="601" spans="1:6" x14ac:dyDescent="0.2">
      <c r="A601" s="527" t="s">
        <v>97</v>
      </c>
      <c r="B601" s="528"/>
      <c r="C601" s="528"/>
      <c r="D601" s="529"/>
      <c r="E601" s="424">
        <v>0</v>
      </c>
      <c r="F601" s="425">
        <v>0</v>
      </c>
    </row>
    <row r="602" spans="1:6" x14ac:dyDescent="0.2">
      <c r="A602" s="550" t="s">
        <v>14</v>
      </c>
      <c r="B602" s="551"/>
      <c r="C602" s="551"/>
      <c r="D602" s="552"/>
      <c r="E602" s="286">
        <v>0</v>
      </c>
      <c r="F602" s="287">
        <v>0</v>
      </c>
    </row>
    <row r="603" spans="1:6" x14ac:dyDescent="0.2">
      <c r="A603" s="553" t="s">
        <v>225</v>
      </c>
      <c r="B603" s="554"/>
      <c r="C603" s="554"/>
      <c r="D603" s="555"/>
      <c r="E603" s="286">
        <v>1437778.58</v>
      </c>
      <c r="F603" s="287">
        <v>1720363.92</v>
      </c>
    </row>
    <row r="604" spans="1:6" x14ac:dyDescent="0.2">
      <c r="A604" s="539" t="s">
        <v>204</v>
      </c>
      <c r="B604" s="540"/>
      <c r="C604" s="540"/>
      <c r="D604" s="541"/>
      <c r="E604" s="281">
        <v>0</v>
      </c>
      <c r="F604" s="282">
        <v>0</v>
      </c>
    </row>
    <row r="605" spans="1:6" x14ac:dyDescent="0.2">
      <c r="A605" s="539" t="s">
        <v>205</v>
      </c>
      <c r="B605" s="540"/>
      <c r="C605" s="540"/>
      <c r="D605" s="541"/>
      <c r="E605" s="298">
        <v>0</v>
      </c>
      <c r="F605" s="299">
        <v>0</v>
      </c>
    </row>
    <row r="606" spans="1:6" x14ac:dyDescent="0.2">
      <c r="A606" s="539" t="s">
        <v>206</v>
      </c>
      <c r="B606" s="540"/>
      <c r="C606" s="540"/>
      <c r="D606" s="541"/>
      <c r="E606" s="298">
        <v>0</v>
      </c>
      <c r="F606" s="299">
        <v>0</v>
      </c>
    </row>
    <row r="607" spans="1:6" ht="13.5" thickBot="1" x14ac:dyDescent="0.25">
      <c r="A607" s="559" t="s">
        <v>257</v>
      </c>
      <c r="B607" s="560"/>
      <c r="C607" s="560"/>
      <c r="D607" s="561"/>
      <c r="E607" s="298">
        <v>4772.4399999999996</v>
      </c>
      <c r="F607" s="299">
        <v>3179.06</v>
      </c>
    </row>
    <row r="608" spans="1:6" ht="13.5" thickBot="1" x14ac:dyDescent="0.25">
      <c r="A608" s="544" t="s">
        <v>148</v>
      </c>
      <c r="B608" s="545"/>
      <c r="C608" s="545"/>
      <c r="D608" s="546"/>
      <c r="E608" s="213">
        <f>E596+E597+E600</f>
        <v>1818952.95</v>
      </c>
      <c r="F608" s="213">
        <f>F596+F597+F600</f>
        <v>2164692.7599999998</v>
      </c>
    </row>
    <row r="611" spans="1:6" x14ac:dyDescent="0.2">
      <c r="A611" s="522" t="s">
        <v>331</v>
      </c>
      <c r="B611" s="523"/>
      <c r="C611" s="523"/>
    </row>
    <row r="612" spans="1:6" ht="13.5" thickBot="1" x14ac:dyDescent="0.25">
      <c r="A612" s="151"/>
      <c r="B612" s="151"/>
      <c r="C612" s="151"/>
    </row>
    <row r="613" spans="1:6" ht="26.25" thickBot="1" x14ac:dyDescent="0.25">
      <c r="A613" s="694"/>
      <c r="B613" s="695"/>
      <c r="C613" s="695"/>
      <c r="D613" s="696"/>
      <c r="E613" s="257" t="s">
        <v>42</v>
      </c>
      <c r="F613" s="169" t="s">
        <v>108</v>
      </c>
    </row>
    <row r="614" spans="1:6" ht="13.5" thickBot="1" x14ac:dyDescent="0.25">
      <c r="A614" s="491" t="s">
        <v>292</v>
      </c>
      <c r="B614" s="757"/>
      <c r="C614" s="757"/>
      <c r="D614" s="758"/>
      <c r="E614" s="279">
        <f>E615+E616</f>
        <v>23.21</v>
      </c>
      <c r="F614" s="279">
        <f>F615+F616</f>
        <v>6093.74</v>
      </c>
    </row>
    <row r="615" spans="1:6" x14ac:dyDescent="0.2">
      <c r="A615" s="527" t="s">
        <v>207</v>
      </c>
      <c r="B615" s="528"/>
      <c r="C615" s="528"/>
      <c r="D615" s="529"/>
      <c r="E615" s="280">
        <v>0</v>
      </c>
      <c r="F615" s="309">
        <v>0</v>
      </c>
    </row>
    <row r="616" spans="1:6" ht="13.5" thickBot="1" x14ac:dyDescent="0.25">
      <c r="A616" s="550" t="s">
        <v>361</v>
      </c>
      <c r="B616" s="551"/>
      <c r="C616" s="551"/>
      <c r="D616" s="552"/>
      <c r="E616" s="284">
        <v>23.21</v>
      </c>
      <c r="F616" s="285">
        <v>6093.74</v>
      </c>
    </row>
    <row r="617" spans="1:6" ht="13.5" thickBot="1" x14ac:dyDescent="0.25">
      <c r="A617" s="491" t="s">
        <v>294</v>
      </c>
      <c r="B617" s="757"/>
      <c r="C617" s="757"/>
      <c r="D617" s="758"/>
      <c r="E617" s="279">
        <f>SUM(E618:E623)</f>
        <v>1754964.96</v>
      </c>
      <c r="F617" s="279">
        <f>SUM(F618:F623)</f>
        <v>2077070.2600000002</v>
      </c>
    </row>
    <row r="618" spans="1:6" x14ac:dyDescent="0.2">
      <c r="A618" s="553" t="s">
        <v>15</v>
      </c>
      <c r="B618" s="554"/>
      <c r="C618" s="554"/>
      <c r="D618" s="555"/>
      <c r="E618" s="281">
        <v>0</v>
      </c>
      <c r="F618" s="281">
        <v>0</v>
      </c>
    </row>
    <row r="619" spans="1:6" x14ac:dyDescent="0.2">
      <c r="A619" s="539" t="s">
        <v>208</v>
      </c>
      <c r="B619" s="540"/>
      <c r="C619" s="540"/>
      <c r="D619" s="541"/>
      <c r="E619" s="281">
        <v>0</v>
      </c>
      <c r="F619" s="281">
        <v>0</v>
      </c>
    </row>
    <row r="620" spans="1:6" x14ac:dyDescent="0.2">
      <c r="A620" s="539" t="s">
        <v>209</v>
      </c>
      <c r="B620" s="540"/>
      <c r="C620" s="540"/>
      <c r="D620" s="541"/>
      <c r="E620" s="298">
        <v>1748090.48</v>
      </c>
      <c r="F620" s="298">
        <v>2076649.29</v>
      </c>
    </row>
    <row r="621" spans="1:6" x14ac:dyDescent="0.2">
      <c r="A621" s="539" t="s">
        <v>221</v>
      </c>
      <c r="B621" s="540"/>
      <c r="C621" s="540"/>
      <c r="D621" s="541"/>
      <c r="E621" s="298">
        <v>5749.07</v>
      </c>
      <c r="F621" s="298">
        <v>-285.63</v>
      </c>
    </row>
    <row r="622" spans="1:6" x14ac:dyDescent="0.2">
      <c r="A622" s="539" t="s">
        <v>222</v>
      </c>
      <c r="B622" s="540"/>
      <c r="C622" s="540"/>
      <c r="D622" s="541"/>
      <c r="E622" s="298">
        <v>1125.4100000000001</v>
      </c>
      <c r="F622" s="298">
        <v>706.6</v>
      </c>
    </row>
    <row r="623" spans="1:6" ht="13.5" thickBot="1" x14ac:dyDescent="0.25">
      <c r="A623" s="786" t="s">
        <v>257</v>
      </c>
      <c r="B623" s="787"/>
      <c r="C623" s="787"/>
      <c r="D623" s="788"/>
      <c r="E623" s="298">
        <v>0</v>
      </c>
      <c r="F623" s="298">
        <v>0</v>
      </c>
    </row>
    <row r="624" spans="1:6" ht="13.5" thickBot="1" x14ac:dyDescent="0.25">
      <c r="A624" s="544" t="s">
        <v>148</v>
      </c>
      <c r="B624" s="545"/>
      <c r="C624" s="545"/>
      <c r="D624" s="546"/>
      <c r="E624" s="213">
        <f>SUM(E614+E617)</f>
        <v>1754988.17</v>
      </c>
      <c r="F624" s="213">
        <f>SUM(F614+F617)</f>
        <v>2083164.0000000002</v>
      </c>
    </row>
    <row r="631" spans="1:6" x14ac:dyDescent="0.2">
      <c r="A631" s="792" t="s">
        <v>332</v>
      </c>
      <c r="B631" s="793"/>
      <c r="C631" s="793"/>
      <c r="D631" s="793"/>
      <c r="E631" s="793"/>
      <c r="F631" s="793"/>
    </row>
    <row r="632" spans="1:6" ht="13.5" thickBot="1" x14ac:dyDescent="0.25">
      <c r="A632" s="310"/>
    </row>
    <row r="633" spans="1:6" ht="13.5" thickBot="1" x14ac:dyDescent="0.25">
      <c r="A633" s="796" t="s">
        <v>127</v>
      </c>
      <c r="B633" s="797"/>
      <c r="C633" s="801" t="s">
        <v>261</v>
      </c>
      <c r="D633" s="802"/>
      <c r="E633" s="802"/>
      <c r="F633" s="803"/>
    </row>
    <row r="634" spans="1:6" ht="13.5" thickBot="1" x14ac:dyDescent="0.25">
      <c r="A634" s="587"/>
      <c r="B634" s="798"/>
      <c r="C634" s="290" t="s">
        <v>119</v>
      </c>
      <c r="D634" s="311" t="s">
        <v>120</v>
      </c>
      <c r="E634" s="312" t="s">
        <v>121</v>
      </c>
      <c r="F634" s="311" t="s">
        <v>122</v>
      </c>
    </row>
    <row r="635" spans="1:6" x14ac:dyDescent="0.2">
      <c r="A635" s="816" t="s">
        <v>22</v>
      </c>
      <c r="B635" s="817"/>
      <c r="C635" s="313">
        <f>SUM(C636:C638)</f>
        <v>0</v>
      </c>
      <c r="D635" s="313">
        <f>SUM(D636:D638)</f>
        <v>0</v>
      </c>
      <c r="E635" s="313">
        <f>SUM(E636:E638)</f>
        <v>97688.25</v>
      </c>
      <c r="F635" s="143">
        <v>0</v>
      </c>
    </row>
    <row r="636" spans="1:6" x14ac:dyDescent="0.2">
      <c r="A636" s="818" t="s">
        <v>422</v>
      </c>
      <c r="B636" s="576"/>
      <c r="C636" s="313">
        <v>0</v>
      </c>
      <c r="D636" s="143">
        <v>0</v>
      </c>
      <c r="E636" s="314">
        <v>97688.25</v>
      </c>
      <c r="F636" s="143">
        <v>0</v>
      </c>
    </row>
    <row r="637" spans="1:6" x14ac:dyDescent="0.2">
      <c r="A637" s="818" t="s">
        <v>98</v>
      </c>
      <c r="B637" s="576"/>
      <c r="C637" s="313">
        <v>0</v>
      </c>
      <c r="D637" s="143">
        <v>0</v>
      </c>
      <c r="E637" s="314">
        <v>0</v>
      </c>
      <c r="F637" s="143">
        <v>0</v>
      </c>
    </row>
    <row r="638" spans="1:6" x14ac:dyDescent="0.2">
      <c r="A638" s="818" t="s">
        <v>98</v>
      </c>
      <c r="B638" s="576"/>
      <c r="C638" s="313">
        <v>0</v>
      </c>
      <c r="D638" s="143">
        <v>0</v>
      </c>
      <c r="E638" s="314">
        <v>0</v>
      </c>
      <c r="F638" s="143">
        <v>0</v>
      </c>
    </row>
    <row r="639" spans="1:6" x14ac:dyDescent="0.2">
      <c r="A639" s="819" t="s">
        <v>43</v>
      </c>
      <c r="B639" s="820"/>
      <c r="C639" s="313">
        <v>0</v>
      </c>
      <c r="D639" s="143">
        <v>0</v>
      </c>
      <c r="E639" s="314">
        <v>0</v>
      </c>
      <c r="F639" s="143">
        <v>0</v>
      </c>
    </row>
    <row r="640" spans="1:6" ht="13.5" thickBot="1" x14ac:dyDescent="0.25">
      <c r="A640" s="821" t="s">
        <v>25</v>
      </c>
      <c r="B640" s="666"/>
      <c r="C640" s="315">
        <v>0</v>
      </c>
      <c r="D640" s="316">
        <v>0</v>
      </c>
      <c r="E640" s="317">
        <v>1561.81</v>
      </c>
      <c r="F640" s="316">
        <v>0</v>
      </c>
    </row>
    <row r="641" spans="1:6" ht="13.5" thickBot="1" x14ac:dyDescent="0.25">
      <c r="A641" s="822" t="s">
        <v>33</v>
      </c>
      <c r="B641" s="823"/>
      <c r="C641" s="213">
        <f>C635+C639+C640</f>
        <v>0</v>
      </c>
      <c r="D641" s="213">
        <f>D635+D639+D640</f>
        <v>0</v>
      </c>
      <c r="E641" s="213">
        <f>E635+E639+E640</f>
        <v>99250.06</v>
      </c>
      <c r="F641" s="213">
        <f>F635+F639+F640</f>
        <v>0</v>
      </c>
    </row>
    <row r="644" spans="1:6" ht="30" customHeight="1" x14ac:dyDescent="0.2">
      <c r="A644" s="799" t="s">
        <v>343</v>
      </c>
      <c r="B644" s="799"/>
      <c r="C644" s="799"/>
      <c r="D644" s="799"/>
      <c r="E644" s="800"/>
      <c r="F644" s="800"/>
    </row>
    <row r="646" spans="1:6" x14ac:dyDescent="0.2">
      <c r="A646" s="792" t="s">
        <v>383</v>
      </c>
      <c r="B646" s="793"/>
      <c r="C646" s="793"/>
      <c r="D646" s="793"/>
    </row>
    <row r="647" spans="1:6" ht="13.5" thickBot="1" x14ac:dyDescent="0.25"/>
    <row r="648" spans="1:6" ht="51.75" thickBot="1" x14ac:dyDescent="0.25">
      <c r="A648" s="503" t="s">
        <v>110</v>
      </c>
      <c r="B648" s="684"/>
      <c r="C648" s="189" t="s">
        <v>61</v>
      </c>
      <c r="D648" s="189" t="s">
        <v>398</v>
      </c>
    </row>
    <row r="649" spans="1:6" ht="13.5" thickBot="1" x14ac:dyDescent="0.25">
      <c r="A649" s="794" t="s">
        <v>111</v>
      </c>
      <c r="B649" s="795"/>
      <c r="C649" s="318">
        <v>109</v>
      </c>
      <c r="D649" s="319">
        <v>116</v>
      </c>
    </row>
    <row r="652" spans="1:6" x14ac:dyDescent="0.2">
      <c r="A652" s="339" t="s">
        <v>297</v>
      </c>
      <c r="B652" s="9"/>
      <c r="C652" s="9"/>
      <c r="D652" s="9"/>
      <c r="E652" s="9"/>
    </row>
    <row r="653" spans="1:6" ht="13.5" thickBot="1" x14ac:dyDescent="0.25">
      <c r="B653" s="348"/>
      <c r="C653" s="348"/>
    </row>
    <row r="654" spans="1:6" ht="51.75" thickBot="1" x14ac:dyDescent="0.25">
      <c r="A654" s="290" t="s">
        <v>28</v>
      </c>
      <c r="B654" s="311" t="s">
        <v>29</v>
      </c>
      <c r="C654" s="311" t="s">
        <v>105</v>
      </c>
      <c r="D654" s="96" t="s">
        <v>30</v>
      </c>
      <c r="E654" s="95" t="s">
        <v>31</v>
      </c>
    </row>
    <row r="655" spans="1:6" x14ac:dyDescent="0.2">
      <c r="A655" s="320" t="s">
        <v>123</v>
      </c>
      <c r="B655" s="139"/>
      <c r="C655" s="139"/>
      <c r="D655" s="321"/>
      <c r="E655" s="139"/>
    </row>
    <row r="656" spans="1:6" x14ac:dyDescent="0.2">
      <c r="A656" s="322" t="s">
        <v>124</v>
      </c>
      <c r="B656" s="111"/>
      <c r="C656" s="111"/>
      <c r="D656" s="110"/>
      <c r="E656" s="111"/>
    </row>
    <row r="657" spans="1:5" x14ac:dyDescent="0.2">
      <c r="A657" s="322" t="s">
        <v>125</v>
      </c>
      <c r="B657" s="111"/>
      <c r="C657" s="111"/>
      <c r="D657" s="110"/>
      <c r="E657" s="111"/>
    </row>
    <row r="658" spans="1:5" x14ac:dyDescent="0.2">
      <c r="A658" s="322" t="s">
        <v>126</v>
      </c>
      <c r="B658" s="111"/>
      <c r="C658" s="111"/>
      <c r="D658" s="110"/>
      <c r="E658" s="111"/>
    </row>
    <row r="659" spans="1:5" x14ac:dyDescent="0.2">
      <c r="A659" s="322" t="s">
        <v>128</v>
      </c>
      <c r="B659" s="111"/>
      <c r="C659" s="111"/>
      <c r="D659" s="110"/>
      <c r="E659" s="111"/>
    </row>
    <row r="660" spans="1:5" x14ac:dyDescent="0.2">
      <c r="A660" s="322" t="s">
        <v>136</v>
      </c>
      <c r="B660" s="111"/>
      <c r="C660" s="111"/>
      <c r="D660" s="110"/>
      <c r="E660" s="111"/>
    </row>
    <row r="661" spans="1:5" x14ac:dyDescent="0.2">
      <c r="A661" s="322" t="s">
        <v>137</v>
      </c>
      <c r="B661" s="111"/>
      <c r="C661" s="111"/>
      <c r="D661" s="110"/>
      <c r="E661" s="111"/>
    </row>
    <row r="662" spans="1:5" ht="13.5" thickBot="1" x14ac:dyDescent="0.25">
      <c r="A662" s="323" t="s">
        <v>113</v>
      </c>
      <c r="B662" s="324"/>
      <c r="C662" s="324"/>
      <c r="D662" s="325"/>
      <c r="E662" s="324"/>
    </row>
    <row r="665" spans="1:5" x14ac:dyDescent="0.2">
      <c r="A665" s="339" t="s">
        <v>298</v>
      </c>
      <c r="B665" s="326"/>
      <c r="C665" s="326"/>
      <c r="D665" s="326"/>
      <c r="E665" s="326"/>
    </row>
    <row r="666" spans="1:5" ht="13.5" thickBot="1" x14ac:dyDescent="0.25">
      <c r="B666" s="348"/>
      <c r="C666" s="348"/>
    </row>
    <row r="667" spans="1:5" ht="51.75" thickBot="1" x14ac:dyDescent="0.25">
      <c r="A667" s="290" t="s">
        <v>28</v>
      </c>
      <c r="B667" s="311" t="s">
        <v>29</v>
      </c>
      <c r="C667" s="311" t="s">
        <v>105</v>
      </c>
      <c r="D667" s="96" t="s">
        <v>106</v>
      </c>
      <c r="E667" s="95" t="s">
        <v>31</v>
      </c>
    </row>
    <row r="668" spans="1:5" x14ac:dyDescent="0.2">
      <c r="A668" s="320" t="s">
        <v>123</v>
      </c>
      <c r="B668" s="139"/>
      <c r="C668" s="139"/>
      <c r="D668" s="321"/>
      <c r="E668" s="139"/>
    </row>
    <row r="669" spans="1:5" x14ac:dyDescent="0.2">
      <c r="A669" s="322" t="s">
        <v>124</v>
      </c>
      <c r="B669" s="111"/>
      <c r="C669" s="111"/>
      <c r="D669" s="110"/>
      <c r="E669" s="111"/>
    </row>
    <row r="670" spans="1:5" x14ac:dyDescent="0.2">
      <c r="A670" s="322" t="s">
        <v>125</v>
      </c>
      <c r="B670" s="111"/>
      <c r="C670" s="111"/>
      <c r="D670" s="110"/>
      <c r="E670" s="111"/>
    </row>
    <row r="671" spans="1:5" x14ac:dyDescent="0.2">
      <c r="A671" s="322" t="s">
        <v>126</v>
      </c>
      <c r="B671" s="111"/>
      <c r="C671" s="111"/>
      <c r="D671" s="110"/>
      <c r="E671" s="111"/>
    </row>
    <row r="672" spans="1:5" x14ac:dyDescent="0.2">
      <c r="A672" s="322" t="s">
        <v>128</v>
      </c>
      <c r="B672" s="111"/>
      <c r="C672" s="111"/>
      <c r="D672" s="110"/>
      <c r="E672" s="111"/>
    </row>
    <row r="673" spans="1:7" x14ac:dyDescent="0.2">
      <c r="A673" s="322" t="s">
        <v>136</v>
      </c>
      <c r="B673" s="111"/>
      <c r="C673" s="111"/>
      <c r="D673" s="110"/>
      <c r="E673" s="111"/>
    </row>
    <row r="674" spans="1:7" x14ac:dyDescent="0.2">
      <c r="A674" s="322" t="s">
        <v>137</v>
      </c>
      <c r="B674" s="111"/>
      <c r="C674" s="111"/>
      <c r="D674" s="110"/>
      <c r="E674" s="111"/>
    </row>
    <row r="675" spans="1:7" ht="13.5" thickBot="1" x14ac:dyDescent="0.25">
      <c r="A675" s="323" t="s">
        <v>113</v>
      </c>
      <c r="B675" s="324"/>
      <c r="C675" s="324"/>
      <c r="D675" s="325"/>
      <c r="E675" s="324"/>
    </row>
    <row r="683" spans="1:7" x14ac:dyDescent="0.2">
      <c r="A683" s="349"/>
      <c r="B683" s="349"/>
      <c r="C683" s="814"/>
      <c r="D683" s="815"/>
      <c r="E683" s="349"/>
      <c r="F683" s="349"/>
    </row>
    <row r="684" spans="1:7" x14ac:dyDescent="0.2">
      <c r="A684" s="350" t="s">
        <v>303</v>
      </c>
      <c r="B684" s="350"/>
      <c r="C684" s="814" t="s">
        <v>27</v>
      </c>
      <c r="D684" s="815"/>
      <c r="E684" s="350"/>
      <c r="F684" s="804" t="s">
        <v>300</v>
      </c>
      <c r="G684" s="804"/>
    </row>
    <row r="685" spans="1:7" x14ac:dyDescent="0.2">
      <c r="A685" s="350" t="s">
        <v>301</v>
      </c>
      <c r="B685" s="334"/>
      <c r="C685" s="804" t="s">
        <v>299</v>
      </c>
      <c r="D685" s="805"/>
      <c r="E685" s="350"/>
      <c r="F685" s="804" t="s">
        <v>302</v>
      </c>
      <c r="G685" s="804"/>
    </row>
  </sheetData>
  <mergeCells count="418">
    <mergeCell ref="F3:J3"/>
    <mergeCell ref="A567:D567"/>
    <mergeCell ref="A538:B538"/>
    <mergeCell ref="A554:D554"/>
    <mergeCell ref="A555:D555"/>
    <mergeCell ref="A558:D558"/>
    <mergeCell ref="A52:C52"/>
    <mergeCell ref="A61:C61"/>
    <mergeCell ref="A548:B548"/>
    <mergeCell ref="A544:B544"/>
    <mergeCell ref="A66:C66"/>
    <mergeCell ref="A541:B541"/>
    <mergeCell ref="A542:B542"/>
    <mergeCell ref="A543:B543"/>
    <mergeCell ref="A557:D557"/>
    <mergeCell ref="A525:D525"/>
    <mergeCell ref="A530:D530"/>
    <mergeCell ref="A533:D533"/>
    <mergeCell ref="A532:D532"/>
    <mergeCell ref="A535:D535"/>
    <mergeCell ref="A556:D556"/>
    <mergeCell ref="A545:B545"/>
    <mergeCell ref="A527:D527"/>
    <mergeCell ref="A528:D528"/>
    <mergeCell ref="C685:D685"/>
    <mergeCell ref="F685:G685"/>
    <mergeCell ref="A472:I472"/>
    <mergeCell ref="A487:C487"/>
    <mergeCell ref="D537:D538"/>
    <mergeCell ref="A94:E94"/>
    <mergeCell ref="A474:E474"/>
    <mergeCell ref="A101:D101"/>
    <mergeCell ref="C684:D684"/>
    <mergeCell ref="A635:B635"/>
    <mergeCell ref="A636:B636"/>
    <mergeCell ref="A637:B637"/>
    <mergeCell ref="A638:B638"/>
    <mergeCell ref="A639:B639"/>
    <mergeCell ref="A640:B640"/>
    <mergeCell ref="A641:B641"/>
    <mergeCell ref="C683:D683"/>
    <mergeCell ref="F684:G684"/>
    <mergeCell ref="A390:I390"/>
    <mergeCell ref="A648:B648"/>
    <mergeCell ref="A581:D581"/>
    <mergeCell ref="A584:D584"/>
    <mergeCell ref="A571:D571"/>
    <mergeCell ref="A574:D574"/>
    <mergeCell ref="A646:D646"/>
    <mergeCell ref="A649:B649"/>
    <mergeCell ref="A619:D619"/>
    <mergeCell ref="A614:D614"/>
    <mergeCell ref="A615:D615"/>
    <mergeCell ref="A633:B634"/>
    <mergeCell ref="A644:F644"/>
    <mergeCell ref="C633:F633"/>
    <mergeCell ref="A620:D620"/>
    <mergeCell ref="A624:D624"/>
    <mergeCell ref="A631:F631"/>
    <mergeCell ref="A576:D576"/>
    <mergeCell ref="A621:D621"/>
    <mergeCell ref="A622:D622"/>
    <mergeCell ref="A623:D623"/>
    <mergeCell ref="A618:D618"/>
    <mergeCell ref="A559:D559"/>
    <mergeCell ref="A563:D563"/>
    <mergeCell ref="A565:D565"/>
    <mergeCell ref="A586:D586"/>
    <mergeCell ref="A587:D587"/>
    <mergeCell ref="A568:D568"/>
    <mergeCell ref="A583:D583"/>
    <mergeCell ref="A569:D569"/>
    <mergeCell ref="A570:D570"/>
    <mergeCell ref="A562:D562"/>
    <mergeCell ref="A566:D566"/>
    <mergeCell ref="A561:D561"/>
    <mergeCell ref="A560:D560"/>
    <mergeCell ref="A578:D578"/>
    <mergeCell ref="A564:D564"/>
    <mergeCell ref="A613:D613"/>
    <mergeCell ref="A616:D616"/>
    <mergeCell ref="A617:D617"/>
    <mergeCell ref="A597:D597"/>
    <mergeCell ref="A539:B539"/>
    <mergeCell ref="A540:B540"/>
    <mergeCell ref="A523:D523"/>
    <mergeCell ref="A524:D524"/>
    <mergeCell ref="A537:B537"/>
    <mergeCell ref="C537:C538"/>
    <mergeCell ref="A529:D529"/>
    <mergeCell ref="A531:D531"/>
    <mergeCell ref="A519:D519"/>
    <mergeCell ref="A520:D520"/>
    <mergeCell ref="A521:D521"/>
    <mergeCell ref="A526:D526"/>
    <mergeCell ref="A522:D522"/>
    <mergeCell ref="A510:D510"/>
    <mergeCell ref="A511:D511"/>
    <mergeCell ref="A512:D512"/>
    <mergeCell ref="A513:D513"/>
    <mergeCell ref="A514:D514"/>
    <mergeCell ref="A515:D515"/>
    <mergeCell ref="A516:D516"/>
    <mergeCell ref="A517:D517"/>
    <mergeCell ref="A518:D518"/>
    <mergeCell ref="A504:D504"/>
    <mergeCell ref="A505:D505"/>
    <mergeCell ref="A506:D506"/>
    <mergeCell ref="A507:D507"/>
    <mergeCell ref="A508:D508"/>
    <mergeCell ref="A421:B421"/>
    <mergeCell ref="A509:D509"/>
    <mergeCell ref="A502:D502"/>
    <mergeCell ref="A189:B189"/>
    <mergeCell ref="A200:B200"/>
    <mergeCell ref="A196:B196"/>
    <mergeCell ref="A206:B206"/>
    <mergeCell ref="A207:B207"/>
    <mergeCell ref="A302:B302"/>
    <mergeCell ref="A303:B303"/>
    <mergeCell ref="A304:B304"/>
    <mergeCell ref="A305:B305"/>
    <mergeCell ref="A306:B306"/>
    <mergeCell ref="A307:B307"/>
    <mergeCell ref="A315:B315"/>
    <mergeCell ref="A361:B361"/>
    <mergeCell ref="A369:B369"/>
    <mergeCell ref="A370:B370"/>
    <mergeCell ref="A375:B375"/>
    <mergeCell ref="A503:D503"/>
    <mergeCell ref="A422:B422"/>
    <mergeCell ref="A199:B199"/>
    <mergeCell ref="C437:D437"/>
    <mergeCell ref="A499:D499"/>
    <mergeCell ref="A500:D500"/>
    <mergeCell ref="A501:D501"/>
    <mergeCell ref="A493:D493"/>
    <mergeCell ref="A494:D494"/>
    <mergeCell ref="A495:D495"/>
    <mergeCell ref="A489:D489"/>
    <mergeCell ref="A490:D490"/>
    <mergeCell ref="A491:D491"/>
    <mergeCell ref="A423:B423"/>
    <mergeCell ref="A209:B209"/>
    <mergeCell ref="A226:B226"/>
    <mergeCell ref="A324:C324"/>
    <mergeCell ref="A312:B312"/>
    <mergeCell ref="A313:B313"/>
    <mergeCell ref="A318:B318"/>
    <mergeCell ref="A201:B201"/>
    <mergeCell ref="A202:B202"/>
    <mergeCell ref="A205:B205"/>
    <mergeCell ref="A217:B217"/>
    <mergeCell ref="A59:B59"/>
    <mergeCell ref="A29:I29"/>
    <mergeCell ref="A4:I4"/>
    <mergeCell ref="A5:I5"/>
    <mergeCell ref="A153:I153"/>
    <mergeCell ref="A155:B155"/>
    <mergeCell ref="A162:B162"/>
    <mergeCell ref="A156:B156"/>
    <mergeCell ref="A44:B44"/>
    <mergeCell ref="H7:H8"/>
    <mergeCell ref="G7:G8"/>
    <mergeCell ref="I7:I8"/>
    <mergeCell ref="A9:I9"/>
    <mergeCell ref="A19:I19"/>
    <mergeCell ref="B7:B8"/>
    <mergeCell ref="A7:A8"/>
    <mergeCell ref="C7:C8"/>
    <mergeCell ref="D7:D8"/>
    <mergeCell ref="B6:G6"/>
    <mergeCell ref="A34:I34"/>
    <mergeCell ref="A50:B50"/>
    <mergeCell ref="A120:C120"/>
    <mergeCell ref="F7:F8"/>
    <mergeCell ref="E7:E8"/>
    <mergeCell ref="A56:B56"/>
    <mergeCell ref="C40:C42"/>
    <mergeCell ref="A57:B57"/>
    <mergeCell ref="A58:B58"/>
    <mergeCell ref="A53:B53"/>
    <mergeCell ref="A43:C43"/>
    <mergeCell ref="A47:B47"/>
    <mergeCell ref="A48:B48"/>
    <mergeCell ref="A49:B49"/>
    <mergeCell ref="A40:B42"/>
    <mergeCell ref="A45:B45"/>
    <mergeCell ref="A46:B46"/>
    <mergeCell ref="A51:B51"/>
    <mergeCell ref="A54:B54"/>
    <mergeCell ref="A55:B55"/>
    <mergeCell ref="E173:E174"/>
    <mergeCell ref="F173:H173"/>
    <mergeCell ref="I173:I174"/>
    <mergeCell ref="A126:D126"/>
    <mergeCell ref="A128:B128"/>
    <mergeCell ref="A109:G109"/>
    <mergeCell ref="G111:I111"/>
    <mergeCell ref="B111:F111"/>
    <mergeCell ref="A131:B131"/>
    <mergeCell ref="A129:B129"/>
    <mergeCell ref="A63:B63"/>
    <mergeCell ref="A64:B64"/>
    <mergeCell ref="A67:B67"/>
    <mergeCell ref="A110:C110"/>
    <mergeCell ref="A119:C119"/>
    <mergeCell ref="A102:C102"/>
    <mergeCell ref="A65:B65"/>
    <mergeCell ref="A76:E76"/>
    <mergeCell ref="A171:I171"/>
    <mergeCell ref="B175:D175"/>
    <mergeCell ref="A68:B68"/>
    <mergeCell ref="A173:D174"/>
    <mergeCell ref="A231:B231"/>
    <mergeCell ref="A239:D239"/>
    <mergeCell ref="A232:B232"/>
    <mergeCell ref="A241:B241"/>
    <mergeCell ref="A233:B233"/>
    <mergeCell ref="A234:B234"/>
    <mergeCell ref="A235:B235"/>
    <mergeCell ref="A236:B236"/>
    <mergeCell ref="A213:B213"/>
    <mergeCell ref="A299:B299"/>
    <mergeCell ref="A309:B309"/>
    <mergeCell ref="A286:D286"/>
    <mergeCell ref="A283:B283"/>
    <mergeCell ref="A297:B297"/>
    <mergeCell ref="A298:B298"/>
    <mergeCell ref="A250:E250"/>
    <mergeCell ref="A243:B243"/>
    <mergeCell ref="B262:E262"/>
    <mergeCell ref="B254:E254"/>
    <mergeCell ref="A244:B244"/>
    <mergeCell ref="A275:B275"/>
    <mergeCell ref="A284:B284"/>
    <mergeCell ref="A293:B293"/>
    <mergeCell ref="A294:B294"/>
    <mergeCell ref="A295:B295"/>
    <mergeCell ref="A242:B242"/>
    <mergeCell ref="A277:B277"/>
    <mergeCell ref="A278:B278"/>
    <mergeCell ref="A301:B301"/>
    <mergeCell ref="A308:B308"/>
    <mergeCell ref="A336:B336"/>
    <mergeCell ref="A337:B337"/>
    <mergeCell ref="A339:B339"/>
    <mergeCell ref="A342:B342"/>
    <mergeCell ref="A335:B335"/>
    <mergeCell ref="A341:B341"/>
    <mergeCell ref="A338:B338"/>
    <mergeCell ref="A340:B340"/>
    <mergeCell ref="A285:B285"/>
    <mergeCell ref="A273:E273"/>
    <mergeCell ref="D252:E252"/>
    <mergeCell ref="B252:C252"/>
    <mergeCell ref="A276:B276"/>
    <mergeCell ref="A321:C321"/>
    <mergeCell ref="A288:B288"/>
    <mergeCell ref="A289:B289"/>
    <mergeCell ref="A290:B290"/>
    <mergeCell ref="A291:B291"/>
    <mergeCell ref="A292:B292"/>
    <mergeCell ref="G326:H326"/>
    <mergeCell ref="G327:H327"/>
    <mergeCell ref="G328:H328"/>
    <mergeCell ref="A328:B328"/>
    <mergeCell ref="A333:B333"/>
    <mergeCell ref="A334:B334"/>
    <mergeCell ref="A326:B326"/>
    <mergeCell ref="A327:B327"/>
    <mergeCell ref="A329:B329"/>
    <mergeCell ref="A332:B332"/>
    <mergeCell ref="A330:B330"/>
    <mergeCell ref="A331:B331"/>
    <mergeCell ref="A62:B62"/>
    <mergeCell ref="A180:D180"/>
    <mergeCell ref="A192:B192"/>
    <mergeCell ref="A193:B193"/>
    <mergeCell ref="A194:B194"/>
    <mergeCell ref="A225:B225"/>
    <mergeCell ref="A197:B197"/>
    <mergeCell ref="A208:B208"/>
    <mergeCell ref="A211:B211"/>
    <mergeCell ref="A198:B198"/>
    <mergeCell ref="B177:D177"/>
    <mergeCell ref="B178:D178"/>
    <mergeCell ref="A190:B190"/>
    <mergeCell ref="A191:B191"/>
    <mergeCell ref="A185:G185"/>
    <mergeCell ref="A195:B195"/>
    <mergeCell ref="A188:B188"/>
    <mergeCell ref="A203:B203"/>
    <mergeCell ref="A210:B210"/>
    <mergeCell ref="A212:B212"/>
    <mergeCell ref="A223:B223"/>
    <mergeCell ref="A214:B214"/>
    <mergeCell ref="A215:B215"/>
    <mergeCell ref="A216:B216"/>
    <mergeCell ref="A365:B365"/>
    <mergeCell ref="A343:B343"/>
    <mergeCell ref="A344:B344"/>
    <mergeCell ref="A354:E354"/>
    <mergeCell ref="A345:B345"/>
    <mergeCell ref="A346:B346"/>
    <mergeCell ref="A362:B362"/>
    <mergeCell ref="A357:B357"/>
    <mergeCell ref="A348:B348"/>
    <mergeCell ref="A363:B363"/>
    <mergeCell ref="A347:B347"/>
    <mergeCell ref="A356:B356"/>
    <mergeCell ref="A360:B360"/>
    <mergeCell ref="A349:B349"/>
    <mergeCell ref="A497:D497"/>
    <mergeCell ref="A498:D498"/>
    <mergeCell ref="A443:B443"/>
    <mergeCell ref="A444:B444"/>
    <mergeCell ref="A475:B475"/>
    <mergeCell ref="C475:D475"/>
    <mergeCell ref="A476:B476"/>
    <mergeCell ref="C476:D476"/>
    <mergeCell ref="A415:C415"/>
    <mergeCell ref="A445:B445"/>
    <mergeCell ref="A446:B446"/>
    <mergeCell ref="A447:B447"/>
    <mergeCell ref="A448:B448"/>
    <mergeCell ref="A492:D492"/>
    <mergeCell ref="A496:D496"/>
    <mergeCell ref="A437:B437"/>
    <mergeCell ref="A427:B427"/>
    <mergeCell ref="C436:D436"/>
    <mergeCell ref="A436:B436"/>
    <mergeCell ref="A441:C441"/>
    <mergeCell ref="A440:D440"/>
    <mergeCell ref="A417:B417"/>
    <mergeCell ref="A418:B418"/>
    <mergeCell ref="A419:B419"/>
    <mergeCell ref="A607:D607"/>
    <mergeCell ref="A608:D608"/>
    <mergeCell ref="A579:D579"/>
    <mergeCell ref="A577:D577"/>
    <mergeCell ref="A582:D582"/>
    <mergeCell ref="A580:D580"/>
    <mergeCell ref="A596:D596"/>
    <mergeCell ref="A588:D588"/>
    <mergeCell ref="A589:D589"/>
    <mergeCell ref="A420:B420"/>
    <mergeCell ref="A426:B426"/>
    <mergeCell ref="A611:C611"/>
    <mergeCell ref="A599:D599"/>
    <mergeCell ref="A601:D601"/>
    <mergeCell ref="A428:B428"/>
    <mergeCell ref="A429:B429"/>
    <mergeCell ref="A424:B424"/>
    <mergeCell ref="A430:B430"/>
    <mergeCell ref="A547:B547"/>
    <mergeCell ref="A598:D598"/>
    <mergeCell ref="A604:D604"/>
    <mergeCell ref="A605:D605"/>
    <mergeCell ref="A585:D585"/>
    <mergeCell ref="A546:B546"/>
    <mergeCell ref="A590:D590"/>
    <mergeCell ref="A595:D595"/>
    <mergeCell ref="A549:B549"/>
    <mergeCell ref="A552:C552"/>
    <mergeCell ref="A602:D602"/>
    <mergeCell ref="A425:B425"/>
    <mergeCell ref="A603:D603"/>
    <mergeCell ref="A600:D600"/>
    <mergeCell ref="A606:D606"/>
    <mergeCell ref="A316:B316"/>
    <mergeCell ref="A314:B314"/>
    <mergeCell ref="A296:B296"/>
    <mergeCell ref="A310:B310"/>
    <mergeCell ref="A311:B311"/>
    <mergeCell ref="A300:B300"/>
    <mergeCell ref="A317:B317"/>
    <mergeCell ref="A367:B367"/>
    <mergeCell ref="B394:D394"/>
    <mergeCell ref="A376:B376"/>
    <mergeCell ref="A385:E385"/>
    <mergeCell ref="A382:B382"/>
    <mergeCell ref="A392:I392"/>
    <mergeCell ref="A373:D373"/>
    <mergeCell ref="A366:B366"/>
    <mergeCell ref="A368:B368"/>
    <mergeCell ref="F394:H394"/>
    <mergeCell ref="A383:B383"/>
    <mergeCell ref="A377:B377"/>
    <mergeCell ref="A394:A395"/>
    <mergeCell ref="A380:E380"/>
    <mergeCell ref="A358:B358"/>
    <mergeCell ref="A359:B359"/>
    <mergeCell ref="A364:B364"/>
    <mergeCell ref="A60:B60"/>
    <mergeCell ref="A133:B133"/>
    <mergeCell ref="A111:A112"/>
    <mergeCell ref="A187:B187"/>
    <mergeCell ref="A281:B281"/>
    <mergeCell ref="A282:B282"/>
    <mergeCell ref="A134:B134"/>
    <mergeCell ref="A132:B132"/>
    <mergeCell ref="A163:B163"/>
    <mergeCell ref="A135:B135"/>
    <mergeCell ref="A279:B279"/>
    <mergeCell ref="A221:E221"/>
    <mergeCell ref="A218:B218"/>
    <mergeCell ref="A227:B227"/>
    <mergeCell ref="A130:B130"/>
    <mergeCell ref="A224:B224"/>
    <mergeCell ref="A229:B229"/>
    <mergeCell ref="A230:B230"/>
    <mergeCell ref="A280:B280"/>
    <mergeCell ref="A228:B228"/>
    <mergeCell ref="A204:B204"/>
    <mergeCell ref="A127:C127"/>
    <mergeCell ref="B179:D179"/>
    <mergeCell ref="B176:D176"/>
  </mergeCells>
  <pageMargins left="0.11811023622047245" right="0.11811023622047245" top="0.86614173228346458" bottom="0.15748031496062992" header="0.31496062992125984" footer="0.31496062992125984"/>
  <pageSetup paperSize="9" scale="77" orientation="landscape" r:id="rId1"/>
  <headerFooter>
    <oddHeader>&amp;C&amp;"-,Standardowy"Urząd Dzielnicy Wesoła
Informacja dodatkowa do sprawozdania finansowego za rok obrotowy zakończony 31 grudnia 2022 r.
II. Dodatkowe informacje i objaśnienia</oddHeader>
    <oddFooter>&amp;CWprowadzenie oraz dodatkowe  informacje i objaśnienia stanowią integralną część sprawozdania finansowego</oddFooter>
  </headerFooter>
  <rowBreaks count="23" manualBreakCount="23">
    <brk id="37" max="16383" man="1"/>
    <brk id="73" max="16383" man="1"/>
    <brk id="99" max="8" man="1"/>
    <brk id="123" max="16383" man="1"/>
    <brk id="152" max="8" man="1"/>
    <brk id="183" max="16383" man="1"/>
    <brk id="220" max="16383" man="1"/>
    <brk id="249" max="16383" man="1"/>
    <brk id="272" max="16383" man="1"/>
    <brk id="285" max="16383" man="1"/>
    <brk id="322" max="16383" man="1"/>
    <brk id="352" max="16383" man="1"/>
    <brk id="389" max="16383" man="1"/>
    <brk id="413" max="16383" man="1"/>
    <brk id="439" max="16383" man="1"/>
    <brk id="450" max="16383" man="1"/>
    <brk id="485" max="8" man="1"/>
    <brk id="533" max="16383" man="1"/>
    <brk id="551" max="16383" man="1"/>
    <brk id="572" max="16383" man="1"/>
    <brk id="591" max="16383" man="1"/>
    <brk id="629" max="16383" man="1"/>
    <brk id="66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Bilans 2022</vt:lpstr>
      <vt:lpstr>Rachunek zysków i strat 2022</vt:lpstr>
      <vt:lpstr>Zest.zmian w fund.2022</vt:lpstr>
      <vt:lpstr>Informacja dodatkowa 2022</vt:lpstr>
    </vt:vector>
  </TitlesOfParts>
  <Company>UMstW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Załaczniki 1-19 i 21-23 do Zasad obiegu oraz kontroli sprawozdań budżetowych, sprawozdań w zakresie operacji finansowych i sprawozdań  finansowych w Urzędzie m.st. Warszawy i  jednostkach organizacyjnych m.st. Warszawy</dc:title>
  <dc:creator>atyrakowska</dc:creator>
  <cp:lastModifiedBy>Lange Monika</cp:lastModifiedBy>
  <cp:lastPrinted>2023-03-21T08:24:35Z</cp:lastPrinted>
  <dcterms:created xsi:type="dcterms:W3CDTF">2005-12-16T09:59:57Z</dcterms:created>
  <dcterms:modified xsi:type="dcterms:W3CDTF">2023-05-08T13:05:57Z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Załaczniki nr 1 - 49.xls</vt:lpwstr>
  </property>
</Properties>
</file>