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ijenda\Desktop\2021\Bilans 2021\Bilans 2021\Bilans 2020 BIP wysł.Miasto\2021\Wersja wysłane do miasta\"/>
    </mc:Choice>
  </mc:AlternateContent>
  <xr:revisionPtr revIDLastSave="0" documentId="13_ncr:1_{E907F470-1A32-4A09-AD32-EBE31B3CF356}" xr6:coauthVersionLast="47" xr6:coauthVersionMax="47" xr10:uidLastSave="{00000000-0000-0000-0000-000000000000}"/>
  <bookViews>
    <workbookView xWindow="-120" yWindow="-120" windowWidth="29040" windowHeight="15990" activeTab="3" xr2:uid="{00000000-000D-0000-FFFF-FFFF00000000}"/>
  </bookViews>
  <sheets>
    <sheet name="Bilans 2021" sheetId="3" r:id="rId1"/>
    <sheet name="Rachunek zysków i strat 2021" sheetId="4" r:id="rId2"/>
    <sheet name="Zest.zmian w fund.2021" sheetId="5" r:id="rId3"/>
    <sheet name="Załącznik 21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3" l="1"/>
  <c r="H39" i="5"/>
  <c r="H26" i="5"/>
  <c r="H15" i="5"/>
  <c r="H38" i="5"/>
  <c r="H53" i="4"/>
  <c r="H49" i="4"/>
  <c r="H45" i="4"/>
  <c r="H41" i="4"/>
  <c r="H37" i="4"/>
  <c r="H24" i="4"/>
  <c r="H16" i="4"/>
  <c r="H36" i="4" s="1"/>
  <c r="H44" i="4" s="1"/>
  <c r="E36" i="3"/>
  <c r="E22" i="3" s="1"/>
  <c r="E32" i="3"/>
  <c r="E24" i="3"/>
  <c r="E14" i="3"/>
  <c r="E12" i="3" s="1"/>
  <c r="B43" i="3"/>
  <c r="B37" i="3"/>
  <c r="B32" i="3"/>
  <c r="B31" i="3"/>
  <c r="B25" i="3"/>
  <c r="B15" i="3"/>
  <c r="B14" i="3"/>
  <c r="B12" i="3"/>
  <c r="B52" i="3" s="1"/>
  <c r="J39" i="5"/>
  <c r="J26" i="5"/>
  <c r="J15" i="5"/>
  <c r="J53" i="4"/>
  <c r="J49" i="4"/>
  <c r="J45" i="4"/>
  <c r="J41" i="4"/>
  <c r="J37" i="4"/>
  <c r="J24" i="4"/>
  <c r="I24" i="4"/>
  <c r="J16" i="4"/>
  <c r="I16" i="4"/>
  <c r="C43" i="3"/>
  <c r="C37" i="3"/>
  <c r="C31" i="3" s="1"/>
  <c r="F36" i="3"/>
  <c r="F32" i="3"/>
  <c r="C32" i="3"/>
  <c r="C25" i="3"/>
  <c r="F24" i="3"/>
  <c r="C15" i="3"/>
  <c r="F14" i="3"/>
  <c r="C14" i="3"/>
  <c r="C12" i="3" s="1"/>
  <c r="H45" i="5" l="1"/>
  <c r="J14" i="5"/>
  <c r="J38" i="5" s="1"/>
  <c r="J45" i="5" s="1"/>
  <c r="J36" i="4"/>
  <c r="J44" i="4" s="1"/>
  <c r="J58" i="4" s="1"/>
  <c r="H58" i="4"/>
  <c r="H52" i="4"/>
  <c r="H56" i="4" s="1"/>
  <c r="H62" i="4" s="1"/>
  <c r="F22" i="3"/>
  <c r="F52" i="3" s="1"/>
  <c r="C52" i="3"/>
  <c r="E52" i="3"/>
  <c r="J52" i="4" l="1"/>
  <c r="J56" i="4" s="1"/>
  <c r="J62" i="4" s="1"/>
  <c r="F624" i="2"/>
  <c r="F630" i="2" s="1"/>
  <c r="E624" i="2"/>
  <c r="E630" i="2" s="1"/>
  <c r="D624" i="2"/>
  <c r="D630" i="2" s="1"/>
  <c r="C624" i="2"/>
  <c r="C630" i="2" s="1"/>
  <c r="F606" i="2"/>
  <c r="E606" i="2"/>
  <c r="F603" i="2"/>
  <c r="E603" i="2"/>
  <c r="F589" i="2"/>
  <c r="E589" i="2"/>
  <c r="F586" i="2"/>
  <c r="E586" i="2"/>
  <c r="F573" i="2"/>
  <c r="E573" i="2"/>
  <c r="F569" i="2"/>
  <c r="E569" i="2"/>
  <c r="F549" i="2"/>
  <c r="E549" i="2"/>
  <c r="F544" i="2"/>
  <c r="E544" i="2"/>
  <c r="D538" i="2"/>
  <c r="C538" i="2"/>
  <c r="F508" i="2"/>
  <c r="E508" i="2"/>
  <c r="F505" i="2"/>
  <c r="E505" i="2"/>
  <c r="F502" i="2"/>
  <c r="E502" i="2"/>
  <c r="F494" i="2"/>
  <c r="E494" i="2"/>
  <c r="F480" i="2"/>
  <c r="E480" i="2"/>
  <c r="C461" i="2"/>
  <c r="B461" i="2"/>
  <c r="C456" i="2"/>
  <c r="B456" i="2"/>
  <c r="C450" i="2"/>
  <c r="B450" i="2"/>
  <c r="C445" i="2"/>
  <c r="C444" i="2" s="1"/>
  <c r="B445" i="2"/>
  <c r="B444" i="2" s="1"/>
  <c r="D411" i="2"/>
  <c r="D410" i="2" s="1"/>
  <c r="D419" i="2" s="1"/>
  <c r="C411" i="2"/>
  <c r="C410" i="2" s="1"/>
  <c r="C419" i="2" s="1"/>
  <c r="H400" i="2"/>
  <c r="G400" i="2"/>
  <c r="F400" i="2"/>
  <c r="E400" i="2"/>
  <c r="D400" i="2"/>
  <c r="C400" i="2"/>
  <c r="B400" i="2"/>
  <c r="H399" i="2"/>
  <c r="G399" i="2"/>
  <c r="F399" i="2"/>
  <c r="E399" i="2"/>
  <c r="D399" i="2"/>
  <c r="C399" i="2"/>
  <c r="B399" i="2"/>
  <c r="I398" i="2"/>
  <c r="I397" i="2"/>
  <c r="I396" i="2"/>
  <c r="I394" i="2"/>
  <c r="I393" i="2"/>
  <c r="I392" i="2"/>
  <c r="I391" i="2"/>
  <c r="H390" i="2"/>
  <c r="H395" i="2" s="1"/>
  <c r="H401" i="2" s="1"/>
  <c r="G390" i="2"/>
  <c r="F390" i="2"/>
  <c r="E390" i="2"/>
  <c r="D390" i="2"/>
  <c r="D395" i="2" s="1"/>
  <c r="D401" i="2" s="1"/>
  <c r="C390" i="2"/>
  <c r="B390" i="2"/>
  <c r="I389" i="2"/>
  <c r="I388" i="2"/>
  <c r="I387" i="2"/>
  <c r="H386" i="2"/>
  <c r="G386" i="2"/>
  <c r="F386" i="2"/>
  <c r="F395" i="2" s="1"/>
  <c r="F401" i="2" s="1"/>
  <c r="E386" i="2"/>
  <c r="D386" i="2"/>
  <c r="C386" i="2"/>
  <c r="B386" i="2"/>
  <c r="B395" i="2" s="1"/>
  <c r="B401" i="2" s="1"/>
  <c r="I385" i="2"/>
  <c r="D366" i="2"/>
  <c r="C366" i="2"/>
  <c r="D354" i="2"/>
  <c r="C354" i="2"/>
  <c r="D346" i="2"/>
  <c r="C346" i="2"/>
  <c r="D327" i="2"/>
  <c r="C327" i="2"/>
  <c r="D316" i="2"/>
  <c r="C316" i="2"/>
  <c r="D286" i="2"/>
  <c r="D307" i="2" s="1"/>
  <c r="C286" i="2"/>
  <c r="C307" i="2" s="1"/>
  <c r="D274" i="2"/>
  <c r="C274" i="2"/>
  <c r="E255" i="2"/>
  <c r="E258" i="2" s="1"/>
  <c r="D255" i="2"/>
  <c r="D258" i="2" s="1"/>
  <c r="C255" i="2"/>
  <c r="C258" i="2" s="1"/>
  <c r="B255" i="2"/>
  <c r="B258" i="2" s="1"/>
  <c r="E247" i="2"/>
  <c r="E250" i="2" s="1"/>
  <c r="D247" i="2"/>
  <c r="D250" i="2" s="1"/>
  <c r="C247" i="2"/>
  <c r="C250" i="2" s="1"/>
  <c r="B247" i="2"/>
  <c r="B250" i="2" s="1"/>
  <c r="D233" i="2"/>
  <c r="C233" i="2"/>
  <c r="D221" i="2"/>
  <c r="C221" i="2"/>
  <c r="D217" i="2"/>
  <c r="D225" i="2" s="1"/>
  <c r="C217" i="2"/>
  <c r="D213" i="2"/>
  <c r="C213" i="2"/>
  <c r="D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F186" i="2"/>
  <c r="F207" i="2" s="1"/>
  <c r="E186" i="2"/>
  <c r="E207" i="2" s="1"/>
  <c r="D186" i="2"/>
  <c r="C186" i="2"/>
  <c r="C207" i="2" s="1"/>
  <c r="G185" i="2"/>
  <c r="G184" i="2"/>
  <c r="G183" i="2"/>
  <c r="G182" i="2"/>
  <c r="G181" i="2"/>
  <c r="G180" i="2"/>
  <c r="G179" i="2"/>
  <c r="G178" i="2"/>
  <c r="G177" i="2"/>
  <c r="H169" i="2"/>
  <c r="G169" i="2"/>
  <c r="F169" i="2"/>
  <c r="E169" i="2"/>
  <c r="I168" i="2"/>
  <c r="I167" i="2"/>
  <c r="I166" i="2"/>
  <c r="I165" i="2"/>
  <c r="I164" i="2"/>
  <c r="G157" i="2"/>
  <c r="F157" i="2"/>
  <c r="E157" i="2"/>
  <c r="G150" i="2"/>
  <c r="F150" i="2"/>
  <c r="E150" i="2"/>
  <c r="D129" i="2"/>
  <c r="C129" i="2"/>
  <c r="I116" i="2"/>
  <c r="H116" i="2"/>
  <c r="G116" i="2"/>
  <c r="F116" i="2"/>
  <c r="E116" i="2"/>
  <c r="D116" i="2"/>
  <c r="C116" i="2"/>
  <c r="B116" i="2"/>
  <c r="D95" i="2"/>
  <c r="C95" i="2"/>
  <c r="B95" i="2"/>
  <c r="D93" i="2"/>
  <c r="C93" i="2"/>
  <c r="B93" i="2"/>
  <c r="E92" i="2"/>
  <c r="E91" i="2"/>
  <c r="E90" i="2"/>
  <c r="E93" i="2" s="1"/>
  <c r="E87" i="2"/>
  <c r="E84" i="2" s="1"/>
  <c r="E86" i="2"/>
  <c r="E85" i="2"/>
  <c r="D84" i="2"/>
  <c r="C84" i="2"/>
  <c r="B84" i="2"/>
  <c r="E83" i="2"/>
  <c r="E82" i="2"/>
  <c r="D81" i="2"/>
  <c r="C81" i="2"/>
  <c r="C88" i="2" s="1"/>
  <c r="B81" i="2"/>
  <c r="B88" i="2" s="1"/>
  <c r="E80" i="2"/>
  <c r="C67" i="2"/>
  <c r="C65" i="2"/>
  <c r="C57" i="2"/>
  <c r="C54" i="2"/>
  <c r="C60" i="2" s="1"/>
  <c r="C48" i="2"/>
  <c r="C45" i="2"/>
  <c r="C51" i="2" s="1"/>
  <c r="H35" i="2"/>
  <c r="G35" i="2"/>
  <c r="F35" i="2"/>
  <c r="E35" i="2"/>
  <c r="D35" i="2"/>
  <c r="C35" i="2"/>
  <c r="B35" i="2"/>
  <c r="H33" i="2"/>
  <c r="G33" i="2"/>
  <c r="F33" i="2"/>
  <c r="E33" i="2"/>
  <c r="D33" i="2"/>
  <c r="C33" i="2"/>
  <c r="B33" i="2"/>
  <c r="I32" i="2"/>
  <c r="I31" i="2"/>
  <c r="I30" i="2"/>
  <c r="I27" i="2"/>
  <c r="I26" i="2"/>
  <c r="H25" i="2"/>
  <c r="G25" i="2"/>
  <c r="F25" i="2"/>
  <c r="E25" i="2"/>
  <c r="D25" i="2"/>
  <c r="C25" i="2"/>
  <c r="B25" i="2"/>
  <c r="I24" i="2"/>
  <c r="I23" i="2"/>
  <c r="I22" i="2"/>
  <c r="H21" i="2"/>
  <c r="H28" i="2" s="1"/>
  <c r="G21" i="2"/>
  <c r="F21" i="2"/>
  <c r="E21" i="2"/>
  <c r="D21" i="2"/>
  <c r="C21" i="2"/>
  <c r="B21" i="2"/>
  <c r="I20" i="2"/>
  <c r="I17" i="2"/>
  <c r="I16" i="2"/>
  <c r="H15" i="2"/>
  <c r="G15" i="2"/>
  <c r="F15" i="2"/>
  <c r="E15" i="2"/>
  <c r="D15" i="2"/>
  <c r="C15" i="2"/>
  <c r="B15" i="2"/>
  <c r="I14" i="2"/>
  <c r="I13" i="2"/>
  <c r="I12" i="2"/>
  <c r="H11" i="2"/>
  <c r="G11" i="2"/>
  <c r="F11" i="2"/>
  <c r="E11" i="2"/>
  <c r="D11" i="2"/>
  <c r="C11" i="2"/>
  <c r="B11" i="2"/>
  <c r="I10" i="2"/>
  <c r="B96" i="2" l="1"/>
  <c r="B18" i="2"/>
  <c r="F28" i="2"/>
  <c r="C96" i="2"/>
  <c r="B455" i="2"/>
  <c r="E493" i="2"/>
  <c r="C28" i="2"/>
  <c r="G28" i="2"/>
  <c r="I25" i="2"/>
  <c r="D88" i="2"/>
  <c r="D96" i="2" s="1"/>
  <c r="C225" i="2"/>
  <c r="E395" i="2"/>
  <c r="E401" i="2" s="1"/>
  <c r="I386" i="2"/>
  <c r="I399" i="2"/>
  <c r="F493" i="2"/>
  <c r="F523" i="2" s="1"/>
  <c r="I169" i="2"/>
  <c r="G186" i="2"/>
  <c r="G207" i="2" s="1"/>
  <c r="E523" i="2"/>
  <c r="F18" i="2"/>
  <c r="C338" i="2"/>
  <c r="C359" i="2"/>
  <c r="C395" i="2"/>
  <c r="C401" i="2" s="1"/>
  <c r="G395" i="2"/>
  <c r="G401" i="2" s="1"/>
  <c r="I390" i="2"/>
  <c r="I395" i="2" s="1"/>
  <c r="I401" i="2" s="1"/>
  <c r="C455" i="2"/>
  <c r="E560" i="2"/>
  <c r="E567" i="2"/>
  <c r="E579" i="2" s="1"/>
  <c r="E597" i="2"/>
  <c r="E613" i="2"/>
  <c r="E81" i="2"/>
  <c r="E88" i="2" s="1"/>
  <c r="E96" i="2" s="1"/>
  <c r="D338" i="2"/>
  <c r="D359" i="2"/>
  <c r="I400" i="2"/>
  <c r="F560" i="2"/>
  <c r="F567" i="2"/>
  <c r="F579" i="2" s="1"/>
  <c r="F597" i="2"/>
  <c r="F613" i="2"/>
  <c r="I33" i="2"/>
  <c r="F36" i="2"/>
  <c r="D28" i="2"/>
  <c r="E28" i="2"/>
  <c r="B28" i="2"/>
  <c r="B36" i="2" s="1"/>
  <c r="I21" i="2"/>
  <c r="I28" i="2" s="1"/>
  <c r="H18" i="2"/>
  <c r="H36" i="2" s="1"/>
  <c r="I15" i="2"/>
  <c r="E18" i="2"/>
  <c r="D18" i="2"/>
  <c r="G18" i="2"/>
  <c r="C18" i="2"/>
  <c r="I11" i="2"/>
  <c r="I35" i="2"/>
  <c r="C68" i="2"/>
  <c r="E95" i="2"/>
  <c r="C36" i="2" l="1"/>
  <c r="G36" i="2"/>
  <c r="I18" i="2"/>
  <c r="I36" i="2" s="1"/>
  <c r="E36" i="2"/>
  <c r="D36" i="2"/>
</calcChain>
</file>

<file path=xl/sharedStrings.xml><?xml version="1.0" encoding="utf-8"?>
<sst xmlns="http://schemas.openxmlformats.org/spreadsheetml/2006/main" count="903" uniqueCount="627">
  <si>
    <t>Załącznik nr 21</t>
  </si>
  <si>
    <t>do Zasad obiegu oraz kontroli sprawozdań budżetowych, sprawozdań w zakresie operacji finansowych i sprawozdań  finansowych w Urzędzie m.st. Warszawy i  jednostkach organizacyjnych m.st. Warszawy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</si>
  <si>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</si>
  <si>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</si>
  <si>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</si>
  <si>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</si>
  <si>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</si>
  <si>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</si>
  <si>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</si>
  <si>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</si>
  <si>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</si>
  <si>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</si>
  <si>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</si>
  <si>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</si>
  <si>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>Stan na początek roku</t>
  </si>
  <si>
    <t>Zwiększenia, w tym:</t>
  </si>
  <si>
    <t>Nabycie</t>
  </si>
  <si>
    <t>Inne</t>
  </si>
  <si>
    <t>Przemieszczenia</t>
  </si>
  <si>
    <t>Zmniejszenia, w tym:</t>
  </si>
  <si>
    <t>Likwidacja i sprzedaż</t>
  </si>
  <si>
    <t>Stan na koniec roku</t>
  </si>
  <si>
    <t>Umorzenie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</si>
  <si>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</si>
  <si>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</si>
  <si>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</si>
  <si>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</si>
  <si>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</si>
  <si>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</si>
  <si>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</si>
  <si>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</si>
  <si>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</si>
  <si>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</si>
  <si>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</si>
  <si>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</si>
  <si>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</si>
  <si>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</si>
  <si>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roku</t>
  </si>
  <si>
    <t>1. Zakup</t>
  </si>
  <si>
    <t>2. Inne</t>
  </si>
  <si>
    <t>1. Sprzedaż</t>
  </si>
  <si>
    <t xml:space="preserve">2. Przekazanie </t>
  </si>
  <si>
    <t>3. Inne (likwidacja)</t>
  </si>
  <si>
    <t xml:space="preserve">Wartość początkowa na koniec roku </t>
  </si>
  <si>
    <t xml:space="preserve">Odpisy aktualizujące </t>
  </si>
  <si>
    <t>Odpisy na początek roku</t>
  </si>
  <si>
    <t>Odpisy na koniec roku</t>
  </si>
  <si>
    <t xml:space="preserve">II.1.2. Aktualna wartość rynkowa środków trwałych, o ile jednostka dysponuje takimi informacjami </t>
  </si>
  <si>
    <t>Treść</t>
  </si>
  <si>
    <t>Uwagi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</si>
  <si>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</si>
  <si>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</si>
  <si>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</si>
  <si>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</si>
  <si>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</si>
  <si>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</si>
  <si>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</si>
  <si>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</si>
  <si>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</si>
  <si>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</si>
  <si>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</si>
  <si>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</si>
  <si>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</si>
  <si>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</si>
  <si>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</si>
  <si>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</si>
  <si>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</si>
  <si>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</si>
  <si>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</si>
  <si>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</si>
  <si>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</si>
  <si>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</si>
  <si>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</si>
  <si>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</si>
  <si>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</si>
  <si>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</si>
  <si>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</si>
  <si>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r>
      <t xml:space="preserve">Zysk/(strata) netto za rok zakończony dnia 31 grudnia </t>
    </r>
    <r>
      <rPr>
        <b/>
        <sz val="10"/>
        <rFont val="Calibri"/>
        <family val="2"/>
        <charset val="238"/>
      </rPr>
      <t>bieżącego roku</t>
    </r>
  </si>
  <si>
    <r>
      <t>Kapitały własne na dzień 31 grudnia</t>
    </r>
    <r>
      <rPr>
        <b/>
        <sz val="10"/>
        <rFont val="Calibri"/>
        <family val="2"/>
        <charset val="238"/>
      </rPr>
      <t xml:space="preserve"> bieżącego roku</t>
    </r>
  </si>
  <si>
    <r>
      <t>Stan na</t>
    </r>
    <r>
      <rPr>
        <b/>
        <sz val="10"/>
        <rFont val="Calibri"/>
        <family val="2"/>
        <charset val="238"/>
      </rPr>
      <t xml:space="preserve"> koniec roku</t>
    </r>
  </si>
  <si>
    <t>Nazwa podmiotu</t>
  </si>
  <si>
    <t>1.</t>
  </si>
  <si>
    <t>2.</t>
  </si>
  <si>
    <t>…</t>
  </si>
  <si>
    <t>Razem</t>
  </si>
  <si>
    <t>Zysk/(strata) netto za rok zakończony dnia 31 grudnia poprzedniego roku</t>
  </si>
  <si>
    <t>Kapitały własne na dzień 31 grudnia poprzedniego roku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</si>
  <si>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</si>
  <si>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</si>
  <si>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</si>
  <si>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</si>
  <si>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</si>
  <si>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r>
      <t>Należności długoterminowe</t>
    </r>
    <r>
      <rPr>
        <sz val="10"/>
        <rFont val="Calibri"/>
        <family val="2"/>
        <charset val="238"/>
      </rPr>
      <t>:</t>
    </r>
  </si>
  <si>
    <t xml:space="preserve"> w tym należności finansowe (pożyczki zagrożone)</t>
  </si>
  <si>
    <t>2</t>
  </si>
  <si>
    <r>
      <t>Należności krótkoterminowe</t>
    </r>
    <r>
      <rPr>
        <sz val="10"/>
        <rFont val="Calibri"/>
        <family val="2"/>
        <charset val="238"/>
      </rPr>
      <t>:</t>
    </r>
  </si>
  <si>
    <t>w tym należności finansowe (pożyczki zagrożone)</t>
  </si>
  <si>
    <t>3</t>
  </si>
  <si>
    <t>Należności alimentacyjne</t>
  </si>
  <si>
    <t>Razem:</t>
  </si>
  <si>
    <r>
      <t xml:space="preserve">* </t>
    </r>
    <r>
      <rPr>
        <b/>
        <u/>
        <sz val="10"/>
        <rFont val="Calibri"/>
        <family val="2"/>
        <charset val="238"/>
      </rPr>
      <t>Wykorzystanie odpisu</t>
    </r>
    <r>
      <rPr>
        <sz val="10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</si>
  <si>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0"/>
        <rFont val="Calibri"/>
        <family val="2"/>
        <charset val="238"/>
      </rPr>
      <t>Rozwiązanie odpisu</t>
    </r>
    <r>
      <rPr>
        <sz val="10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</si>
  <si>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</si>
  <si>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</si>
  <si>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</si>
  <si>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</si>
  <si>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</t>
  </si>
  <si>
    <t xml:space="preserve">Rozwiązane 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</si>
  <si>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</si>
  <si>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</si>
  <si>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</si>
  <si>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</si>
  <si>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</si>
  <si>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</si>
  <si>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</si>
  <si>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</si>
  <si>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</si>
  <si>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r>
      <t xml:space="preserve">na odszkodowania z tytułu bezumownego korzystania z </t>
    </r>
    <r>
      <rPr>
        <b/>
        <sz val="10"/>
        <rFont val="Calibri"/>
        <family val="2"/>
        <charset val="238"/>
      </rPr>
      <t>nieruchomości</t>
    </r>
  </si>
  <si>
    <t>Inne rezerwy:</t>
  </si>
  <si>
    <t>o zasiedzenie</t>
  </si>
  <si>
    <t>z tyt. zwrotu nieruchomości</t>
  </si>
  <si>
    <t>za niedostarczenie lokalu socjalnego</t>
  </si>
  <si>
    <t>odszkod. z tytułu decyzji sprzedażowych lokali oraz z tytułu utraty wartości sprzedanych lokali, zapłaty za wykup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</si>
  <si>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</si>
  <si>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</si>
  <si>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</si>
  <si>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</si>
  <si>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</si>
  <si>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</si>
  <si>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</si>
  <si>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</si>
  <si>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</si>
  <si>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</si>
  <si>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</si>
  <si>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</si>
  <si>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</si>
  <si>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</si>
  <si>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</si>
  <si>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</si>
  <si>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</si>
  <si>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>II.1.9. Zobowiązania długoterminowe według zapadalności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</si>
  <si>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</si>
  <si>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</si>
  <si>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</si>
  <si>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</si>
  <si>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</si>
  <si>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</si>
  <si>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</si>
  <si>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</si>
  <si>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</si>
  <si>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</si>
  <si>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</si>
  <si>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</si>
  <si>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</si>
  <si>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</si>
  <si>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</si>
  <si>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</si>
  <si>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</si>
  <si>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</si>
  <si>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</si>
  <si>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</si>
  <si>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</si>
  <si>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</si>
  <si>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</si>
  <si>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</si>
  <si>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</si>
  <si>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</si>
  <si>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</si>
  <si>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</si>
  <si>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</si>
  <si>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Calibri"/>
        <family val="2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</si>
  <si>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</si>
  <si>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</si>
  <si>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</si>
  <si>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</si>
  <si>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</si>
  <si>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</si>
  <si>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</si>
  <si>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>Tytuł zobowiązania warunkowego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</si>
  <si>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</si>
  <si>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</si>
  <si>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</si>
  <si>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Calibri"/>
        <family val="2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</si>
  <si>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</si>
  <si>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</si>
  <si>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</si>
  <si>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Inne sprawy sporne: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</si>
  <si>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</si>
  <si>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</si>
  <si>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</si>
  <si>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</si>
  <si>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</si>
  <si>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</si>
  <si>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r>
      <t>Koszty mediów, dystrybucja energii</t>
    </r>
    <r>
      <rPr>
        <sz val="10"/>
        <rFont val="Calibri"/>
        <family val="2"/>
        <charset val="238"/>
      </rPr>
      <t xml:space="preserve"> (dot. oświetlenia ulic, sygnalizacji świetlnej...)</t>
    </r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</si>
  <si>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</si>
  <si>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</si>
  <si>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</si>
  <si>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</si>
  <si>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</si>
  <si>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</si>
  <si>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</si>
  <si>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</si>
  <si>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</si>
  <si>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</si>
  <si>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</si>
  <si>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</si>
  <si>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</si>
  <si>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</si>
  <si>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</si>
  <si>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</si>
  <si>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</si>
  <si>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</si>
  <si>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</si>
  <si>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</si>
  <si>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</si>
  <si>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</si>
  <si>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</si>
  <si>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</si>
  <si>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</si>
  <si>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</si>
  <si>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</si>
  <si>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 i rentowe,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</si>
  <si>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</si>
  <si>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</si>
  <si>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</si>
  <si>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</si>
  <si>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</si>
  <si>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</si>
  <si>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</si>
  <si>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</si>
  <si>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</si>
  <si>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</si>
  <si>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r>
      <t xml:space="preserve">Wartość początkowa na początek </t>
    </r>
    <r>
      <rPr>
        <b/>
        <sz val="10"/>
        <rFont val="Calibri"/>
        <family val="2"/>
        <charset val="238"/>
      </rPr>
      <t>roku</t>
    </r>
  </si>
  <si>
    <t>-  przeszacowanie</t>
  </si>
  <si>
    <t>-  nabycie</t>
  </si>
  <si>
    <t>-  przeniesienie</t>
  </si>
  <si>
    <t>-  przeszacowanie</t>
  </si>
  <si>
    <t>-  sprzedaż</t>
  </si>
  <si>
    <t>-  likwidacja</t>
  </si>
  <si>
    <t xml:space="preserve">-  przeniesienie </t>
  </si>
  <si>
    <t>Wartośc początkowa na koniec roku</t>
  </si>
  <si>
    <t>Odpisy z tytułu trwałej utraty wartości na początek roku</t>
  </si>
  <si>
    <t>Odpisy z tytułu trwałej utraty wartości na koniec roku</t>
  </si>
  <si>
    <r>
      <t xml:space="preserve">Wartość netto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</si>
  <si>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koniec </t>
    </r>
    <r>
      <rPr>
        <b/>
        <sz val="10"/>
        <rFont val="Calibri"/>
        <family val="2"/>
        <charset val="238"/>
      </rPr>
      <t>roku</t>
    </r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</si>
  <si>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</si>
  <si>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</si>
  <si>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</si>
  <si>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</si>
  <si>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</si>
  <si>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</si>
  <si>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</si>
  <si>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</si>
  <si>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</si>
  <si>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</si>
  <si>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</si>
  <si>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inne</t>
  </si>
  <si>
    <t>Rozliczenia z tytułu środków na wydatki budżetowe i z tytułu dochodów budżetowych</t>
  </si>
  <si>
    <t>II.2.1. Odpisy aktualizujące wartość zapasów</t>
  </si>
  <si>
    <t>Odpisy aktualizujące wartość zapasów na dzień bilansowy wynoszą:</t>
  </si>
  <si>
    <t>II.2.2 Koszt wytworzenia środków trwałych w budowie poniesiony w okresie</t>
  </si>
  <si>
    <t>( środki trwałe wytworzone siłami własnymi )</t>
  </si>
  <si>
    <t>Rok poprzedni</t>
  </si>
  <si>
    <r>
      <t xml:space="preserve">Rok </t>
    </r>
    <r>
      <rPr>
        <b/>
        <sz val="10"/>
        <rFont val="Calibri"/>
        <family val="2"/>
        <charset val="238"/>
      </rPr>
      <t>bieżący</t>
    </r>
  </si>
  <si>
    <t>Środki trwałe oddane do użytkowania na dzień bilansowy</t>
  </si>
  <si>
    <t>Środki trwałe w budowie na dzień bilansowy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</si>
  <si>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</si>
  <si>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</si>
  <si>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</si>
  <si>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</si>
  <si>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</si>
  <si>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</si>
  <si>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</si>
  <si>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</si>
  <si>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</si>
  <si>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</si>
  <si>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</si>
  <si>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właściwemu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</si>
  <si>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</si>
  <si>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</si>
  <si>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</t>
  </si>
  <si>
    <r>
      <t xml:space="preserve">Przychody netto ze sprzedaży produktów </t>
    </r>
    <r>
      <rPr>
        <sz val="10"/>
        <rFont val="Calibri"/>
        <family val="2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</si>
  <si>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</si>
  <si>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</si>
  <si>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</si>
  <si>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</si>
  <si>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</si>
  <si>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</si>
  <si>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</si>
  <si>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</si>
  <si>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</si>
  <si>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</si>
  <si>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</si>
  <si>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</si>
  <si>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</si>
  <si>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</si>
  <si>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</si>
  <si>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</si>
  <si>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</si>
  <si>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</si>
  <si>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</si>
  <si>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</si>
  <si>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</si>
  <si>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</si>
  <si>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</si>
  <si>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</si>
  <si>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</si>
  <si>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</si>
  <si>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</si>
  <si>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</si>
  <si>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</si>
  <si>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</si>
  <si>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</si>
  <si>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</si>
  <si>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</si>
  <si>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</si>
  <si>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</si>
  <si>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</si>
  <si>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</si>
  <si>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</si>
  <si>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</si>
  <si>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</si>
  <si>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r>
      <t>inne</t>
    </r>
    <r>
      <rPr>
        <i/>
        <strike/>
        <sz val="10"/>
        <rFont val="Calibri"/>
        <family val="2"/>
        <charset val="238"/>
      </rPr>
      <t/>
    </r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</si>
  <si>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</si>
  <si>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</si>
  <si>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</si>
  <si>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</si>
  <si>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</si>
  <si>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</si>
  <si>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</si>
  <si>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</si>
  <si>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</si>
  <si>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</si>
  <si>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</si>
  <si>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</si>
  <si>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</si>
  <si>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</si>
  <si>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</si>
  <si>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</si>
  <si>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</si>
  <si>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prawa wieczystego gruntów w prawo własności</t>
  </si>
  <si>
    <t>Dotacje</t>
  </si>
  <si>
    <t>Inne przychody operacyjne, w tym:</t>
  </si>
  <si>
    <t>opłaty za dzierżawę, najem niezwiązane z działalnością statutową</t>
  </si>
  <si>
    <t>opłaty za wyżywienie niezwiązane z działalnością statutową</t>
  </si>
  <si>
    <t>kary umowne, odszkodowania</t>
  </si>
  <si>
    <t>odpisane przedawnione, nieściągnięte lub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</si>
  <si>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</si>
  <si>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</si>
  <si>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</si>
  <si>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wartość 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</si>
  <si>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</si>
  <si>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sz val="10"/>
        <rFont val="Calibri"/>
        <family val="2"/>
        <charset val="238"/>
      </rPr>
      <t>inne</t>
    </r>
    <r>
      <rPr>
        <sz val="10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</si>
  <si>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</si>
  <si>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</si>
  <si>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</si>
  <si>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</si>
  <si>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</si>
  <si>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</si>
  <si>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aktualizujących wartość śr. trwałych, śr. trwałych w budowie oraz wartości niematerialnych i prawnych</t>
  </si>
  <si>
    <t>utworzenie odpisu aktualizującego wartość nieruchomości inwestycyjnych</t>
  </si>
  <si>
    <t>utworzenie odpisu aktualizującego wartość należności</t>
  </si>
  <si>
    <t>Inne koszty operacyjne, w tym:</t>
  </si>
  <si>
    <t>umorzenie zaległości podatkowych w ramach pomocy publicznej</t>
  </si>
  <si>
    <t>utworzone rezerwy na zobowiązania</t>
  </si>
  <si>
    <t>zapłacone odszkodowania, kary i grzywny</t>
  </si>
  <si>
    <t>nieodpłatnie przekazane rzeczowe aktywa obrotowe</t>
  </si>
  <si>
    <t>inne koszty operacyjne (koszty postępowania sądowego, egzekucyjnego lub komorniczego, opłaty notarialne, skarbowe, koszty z tyt. zaokrąglenia podatków m. in. podatku VAT, niedobory inwentaryzacyjne uznane za niezawinione, odszkodowania w spawach o roszczenia ze stosunku pracy, zwrot dotacji z lat ubiegłych itp.)</t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</si>
  <si>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</si>
  <si>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</si>
  <si>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</si>
  <si>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</si>
  <si>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</si>
  <si>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</si>
  <si>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</si>
  <si>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</si>
  <si>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</si>
  <si>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</si>
  <si>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</si>
  <si>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</si>
  <si>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</si>
  <si>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 xml:space="preserve">II.2.5.f. Koszty finansowe </t>
  </si>
  <si>
    <t>odsetki od kredytów i pożyczek</t>
  </si>
  <si>
    <t>odsetki od zobowiązań</t>
  </si>
  <si>
    <t xml:space="preserve">Inne, w tym:           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</si>
  <si>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</si>
  <si>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</si>
  <si>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</si>
  <si>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</si>
  <si>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</si>
  <si>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</si>
  <si>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</si>
  <si>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Należności</t>
  </si>
  <si>
    <t>Zobowiązania</t>
  </si>
  <si>
    <t>Spółki, w których Miasto posiada 100% udziałów, akcji w tym: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</si>
  <si>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</si>
  <si>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</si>
  <si>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</si>
  <si>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</si>
  <si>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0"/>
        <color indexed="8"/>
        <rFont val="Calibri"/>
        <family val="2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</si>
  <si>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</si>
  <si>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</si>
  <si>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</si>
  <si>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</si>
  <si>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</si>
  <si>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</si>
  <si>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</si>
  <si>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</si>
  <si>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</si>
  <si>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</si>
  <si>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</si>
  <si>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</si>
  <si>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</si>
  <si>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</si>
  <si>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</si>
  <si>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</si>
  <si>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</si>
  <si>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………………………….</t>
  </si>
  <si>
    <t>..................................</t>
  </si>
  <si>
    <t>(główny księgowy)</t>
  </si>
  <si>
    <t>(rok, miesiąc, dzień)</t>
  </si>
  <si>
    <t>(kierownik jednostki)</t>
  </si>
  <si>
    <t xml:space="preserve">Koszty zwiazane z pandemią COVID-19 fiansowane ze środków własnych </t>
  </si>
  <si>
    <t>Koszty zwiazane z pandemią COVID-19 fiansowane ze środków zleconych</t>
  </si>
  <si>
    <t xml:space="preserve">Miejskie Przedsiębiostwo Wodociągów i Kanalizacji </t>
  </si>
  <si>
    <t>Nazwa i adres</t>
  </si>
  <si>
    <t>BILANS</t>
  </si>
  <si>
    <t>Adresat:</t>
  </si>
  <si>
    <t>jednostki sprawozdawczej</t>
  </si>
  <si>
    <t>jednostki budżetowej,</t>
  </si>
  <si>
    <t>Urząd m.st. Warszawy</t>
  </si>
  <si>
    <t>Urząd Miasta Stołecznego Warszawy</t>
  </si>
  <si>
    <t>zakładu budżetowego</t>
  </si>
  <si>
    <t>00-056 Warszawa</t>
  </si>
  <si>
    <t>Urząd Dzielnicy Wawer</t>
  </si>
  <si>
    <t>gospodarstwa pomocniczego</t>
  </si>
  <si>
    <t>ul. Kredytowa 3</t>
  </si>
  <si>
    <t>04-713 Warszawa</t>
  </si>
  <si>
    <t>jednostki budżetowej</t>
  </si>
  <si>
    <t>ul. Żegańska 1</t>
  </si>
  <si>
    <t>sporządzony</t>
  </si>
  <si>
    <t>Wysyłać bez pisma przewodniego</t>
  </si>
  <si>
    <t>Numer identyfikacyjny REGON</t>
  </si>
  <si>
    <t>015259663</t>
  </si>
  <si>
    <t>AKTYWA</t>
  </si>
  <si>
    <t>Stan na                                                                                              koniec roku</t>
  </si>
  <si>
    <t>PASYWA</t>
  </si>
  <si>
    <t>Stan na                                                                                             koniec roku</t>
  </si>
  <si>
    <t>A. AKTYWA TRWAŁE</t>
  </si>
  <si>
    <t>A. FUNDUSZE</t>
  </si>
  <si>
    <t>I. Wartości niematerialnei prawne</t>
  </si>
  <si>
    <t xml:space="preserve"> I. Fundusz jednostki</t>
  </si>
  <si>
    <t>II. Rzeczowe aktywa trwałe</t>
  </si>
  <si>
    <t>II. Wynik finansowy netto (+,-)</t>
  </si>
  <si>
    <t>1. Środki trwałe</t>
  </si>
  <si>
    <t>1. Zysk netto ( + )</t>
  </si>
  <si>
    <t xml:space="preserve"> 1.1. Grunty</t>
  </si>
  <si>
    <t>2. Strata netto ( - )</t>
  </si>
  <si>
    <t>1.1.1. Grunty stanowiące własność jednostki samorządu terytorialnego, przekazane w użytkowanie wieczyste innym podmiotom</t>
  </si>
  <si>
    <t>II. Odpisy z wyniku finansowego (nadwyżka środków obrotowych) ( - )</t>
  </si>
  <si>
    <t xml:space="preserve"> 1.2. Budynki, lokale i obiekty inżynierii     lądowej i wodnej</t>
  </si>
  <si>
    <t>IV. Fundusz mienia zlikwidowanych  jednostek</t>
  </si>
  <si>
    <t xml:space="preserve"> 1.3. Urządzenia techniczne i maszyny</t>
  </si>
  <si>
    <t>B. Fundusze placówek</t>
  </si>
  <si>
    <t xml:space="preserve"> 1.4. Środki transportu</t>
  </si>
  <si>
    <t>C. Państwowe fundusze celowe</t>
  </si>
  <si>
    <t xml:space="preserve"> 1.5. Inne środki trwałe</t>
  </si>
  <si>
    <t>2. Środki trwałe w budowie  (inwestycje)</t>
  </si>
  <si>
    <t>D. Zobowiązania  i rezerwy na zobowiązania</t>
  </si>
  <si>
    <t>3. Zaliczki na środki trwałe w budowie (inwestycje)</t>
  </si>
  <si>
    <t>I. Zobowiązania długoterminowe</t>
  </si>
  <si>
    <t>III. Należności długoterminowe</t>
  </si>
  <si>
    <t>II. Zobowiązania krótkoterminowe</t>
  </si>
  <si>
    <t>IV. Długoterminowe aktywa finansowe</t>
  </si>
  <si>
    <t>1. Zobowiązania z tytułu dostaw i usług</t>
  </si>
  <si>
    <t xml:space="preserve"> 1 Akcje i udziały</t>
  </si>
  <si>
    <t>2. Zobowiązania wobec budżetów</t>
  </si>
  <si>
    <t xml:space="preserve">2. Inne papiery wartościowe </t>
  </si>
  <si>
    <t>3. Zobowiązania z tytułu ubezpieczeń i innych świadczeń</t>
  </si>
  <si>
    <t>3. Inne długoterminowe aktywa finansowe</t>
  </si>
  <si>
    <t>4. Zobowiązania z tytułu wynagrodzeń</t>
  </si>
  <si>
    <t>V. Nieruchomości inwestycyjne</t>
  </si>
  <si>
    <t>5. Pozostałe zobowiązania</t>
  </si>
  <si>
    <t>VI. Wartość mienia zlikwidowanych jednostek</t>
  </si>
  <si>
    <t>6. Sumy obce (depozytowe, zabezpieczenie wykonania umów)</t>
  </si>
  <si>
    <t>B. Aktywa obrotowe</t>
  </si>
  <si>
    <t>7. Rozliczenia z tytułu środków na wydatki budżetowe i z tytułu dochodów budżetowych</t>
  </si>
  <si>
    <t xml:space="preserve"> I. Zapasy</t>
  </si>
  <si>
    <t>8. Fundusze specjalne</t>
  </si>
  <si>
    <t>1. Materiały</t>
  </si>
  <si>
    <t>8.1. Zakładowy Fundusz Świadczeń Socjalnych</t>
  </si>
  <si>
    <t>2. Półprodukty i produkty w toku</t>
  </si>
  <si>
    <t>8.2. Inne fundusze</t>
  </si>
  <si>
    <t>3. Produkty gotowe</t>
  </si>
  <si>
    <t>III Rezerwy na zobowiązania</t>
  </si>
  <si>
    <t>4. Towary</t>
  </si>
  <si>
    <t xml:space="preserve">IV. Rozliczenia międzyokresowe </t>
  </si>
  <si>
    <t>II. Należności krótkoterminowe</t>
  </si>
  <si>
    <t>I. Rozliczenia międzyokresowe przychodów</t>
  </si>
  <si>
    <t>1. Należności z tytułu dostaw i usług</t>
  </si>
  <si>
    <t>II. Inne rozliczenia międzyokresowe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</si>
  <si>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</si>
  <si>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</si>
  <si>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</si>
  <si>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</si>
  <si>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</si>
  <si>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 xml:space="preserve">1. Środki pieniężne w kasie 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</si>
  <si>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</si>
  <si>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</si>
  <si>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</si>
  <si>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</si>
  <si>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</si>
  <si>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</si>
  <si>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</si>
  <si>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Suma aktywów</t>
  </si>
  <si>
    <t>Suma pasywów</t>
  </si>
  <si>
    <t xml:space="preserve">    Główny księgowy</t>
  </si>
  <si>
    <t>Kierownik jednostki</t>
  </si>
  <si>
    <t>Nazwa i adres jednostki sprawozdawczej</t>
  </si>
  <si>
    <t>Urząd Dzielnicy Wawer m.st. Warszawy</t>
  </si>
  <si>
    <t>Rachunek zysków i strat</t>
  </si>
  <si>
    <t xml:space="preserve">jednostki </t>
  </si>
  <si>
    <t>1.Urząd m.st.Warszawy</t>
  </si>
  <si>
    <t>(wariant porównawczy)</t>
  </si>
  <si>
    <t>2. a/a</t>
  </si>
  <si>
    <t>Wysłać bez pisma przewodniego</t>
  </si>
  <si>
    <t>Stan na koniec roku poprzedniego</t>
  </si>
  <si>
    <t>Stan na koniec roku bieżącego</t>
  </si>
  <si>
    <t>A.</t>
  </si>
  <si>
    <t>Przychody netto z podstawowej działalności operacyjnej</t>
  </si>
  <si>
    <t>I.</t>
  </si>
  <si>
    <t>Przychody netto ze sprzedaży produktów</t>
  </si>
  <si>
    <t>w tym: dotacje zaliczane do przychodów (podmiotowe, przedmiotowe, na pierwsze wyposażenie w środki obrotowe)</t>
  </si>
  <si>
    <t>II.</t>
  </si>
  <si>
    <t>Zmiana stanu produktów (zwiększenie - wartość dodatnia, zmniejszenie - wartość ujemna)</t>
  </si>
  <si>
    <t>III.</t>
  </si>
  <si>
    <t>Koszt wytworzenia produktów na własne potrzeby jednostki</t>
  </si>
  <si>
    <t>IV.</t>
  </si>
  <si>
    <t>Przychody netto ze sprzedaży towarów i materiałów</t>
  </si>
  <si>
    <t>V.</t>
  </si>
  <si>
    <t>Dotacje na finansowanie działalności podstawowej</t>
  </si>
  <si>
    <t>VI.</t>
  </si>
  <si>
    <t>Przychody z tytułu dochodów budżetowych</t>
  </si>
  <si>
    <t>B.</t>
  </si>
  <si>
    <t>Koszty działalności operacyjnej</t>
  </si>
  <si>
    <t>Amortyzacja</t>
  </si>
  <si>
    <t>Zużycie materiałów i energii</t>
  </si>
  <si>
    <t>Podatki i opłaty</t>
  </si>
  <si>
    <t>Wynagrodzenia</t>
  </si>
  <si>
    <t>Ubezpieczenia społeczne i inne świadczenia dla pracowników</t>
  </si>
  <si>
    <t>VII.</t>
  </si>
  <si>
    <t>Pozostałe koszty rodzajowe</t>
  </si>
  <si>
    <t>VIII.</t>
  </si>
  <si>
    <t>Wartość sprzedanych towarów i materiałów</t>
  </si>
  <si>
    <t>IX.</t>
  </si>
  <si>
    <t>Inne świadczenia finansowane z budżetu</t>
  </si>
  <si>
    <t>X.</t>
  </si>
  <si>
    <t>Pozostałe obciążenia</t>
  </si>
  <si>
    <t>C.</t>
  </si>
  <si>
    <t>Zysk (strata) z działalności podstawowej (A-B)</t>
  </si>
  <si>
    <t>D.</t>
  </si>
  <si>
    <t>Zysk ze zbycia niefinansowych aktywów trwałych</t>
  </si>
  <si>
    <t>Inne przychody operacyjne</t>
  </si>
  <si>
    <t>pokrycie amortyzacji</t>
  </si>
  <si>
    <t>E.</t>
  </si>
  <si>
    <t>Koszty inwestycji finansowanych ze środków własnych samorządowych zakładów budżetowych i dochodów jednostek budżetowych gromadzonych na wydzielonym rachunku</t>
  </si>
  <si>
    <t>F.</t>
  </si>
  <si>
    <t>Zysk (strata) z działalności operacyjnej (C+D-E)</t>
  </si>
  <si>
    <t>G.</t>
  </si>
  <si>
    <t>Przychody finansowe</t>
  </si>
  <si>
    <t>Odsetki</t>
  </si>
  <si>
    <t xml:space="preserve">H. </t>
  </si>
  <si>
    <t>Koszty finansowe</t>
  </si>
  <si>
    <t>Zysk (strata) z działalności gospodarczej (F+G-H)</t>
  </si>
  <si>
    <t>J.</t>
  </si>
  <si>
    <t>Wynik zdarzeń nadzwyczajnych (J.I.-J.II.)</t>
  </si>
  <si>
    <t>Zyski nadzwyczajne</t>
  </si>
  <si>
    <t>Straty nadzwyczajne</t>
  </si>
  <si>
    <t>K.</t>
  </si>
  <si>
    <t>Zysk (strata) brutto</t>
  </si>
  <si>
    <t>L.</t>
  </si>
  <si>
    <t>Podatek dochodowy</t>
  </si>
  <si>
    <t>Zysk (strata) brutto (F+G+H)</t>
  </si>
  <si>
    <t>Pozostałe obowiązkowe zmniejszenia zysku (zwiększenia straty)</t>
  </si>
  <si>
    <t>Zysk (strata) netto (I-J-K)</t>
  </si>
  <si>
    <t xml:space="preserve">Główny Księgowy </t>
  </si>
  <si>
    <t xml:space="preserve">Kierownik jednostki </t>
  </si>
  <si>
    <t>………………………………….</t>
  </si>
  <si>
    <t>………………………….....</t>
  </si>
  <si>
    <t xml:space="preserve">Zestawienie zmian </t>
  </si>
  <si>
    <t xml:space="preserve">w funduszu jednoski 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</si>
  <si>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</si>
  <si>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</si>
  <si>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</si>
  <si>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</si>
  <si>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</si>
  <si>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</si>
  <si>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</si>
  <si>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</si>
  <si>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</si>
  <si>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</si>
  <si>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</si>
  <si>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</si>
  <si>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</si>
  <si>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</si>
  <si>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</si>
  <si>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</si>
  <si>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</si>
  <si>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wyceny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</si>
  <si>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</si>
  <si>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</si>
  <si>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</si>
  <si>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</si>
  <si>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 xml:space="preserve">II. Fundusz jednostki na koniec okresu (BZ) </t>
  </si>
  <si>
    <t>III. Wynik finansowy netto za rok bieżący</t>
  </si>
  <si>
    <t>1. zysk netto (+)</t>
  </si>
  <si>
    <t>2. strata netto (-)</t>
  </si>
  <si>
    <t>3. nadwyżka środków obrotowych</t>
  </si>
  <si>
    <t>IV. Fundusz (II+/-III)</t>
  </si>
  <si>
    <t>Informacje uzupełniające istotne dla oceny rzetelności i przejrzystości sytuacji finansowej:</t>
  </si>
  <si>
    <t xml:space="preserve">1. </t>
  </si>
  <si>
    <t>………………………………………….</t>
  </si>
  <si>
    <t>…………………………..</t>
  </si>
  <si>
    <t>…………………………………….</t>
  </si>
  <si>
    <t>na dzień 31 grudnia 2021 roku</t>
  </si>
  <si>
    <t>sporządzony na dzień 31 grudnia 2021 r.</t>
  </si>
  <si>
    <t>sporządzone na dzień 31 grudnia 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</si>
</sst>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DM&quot;_-;\-* #,##0.00\ &quot;DM&quot;_-;_-* &quot;-&quot;??\ &quot;DM&quot;_-;_-@_-"/>
    <numFmt numFmtId="165" formatCode="#,##0.00;[Red]#,##0.0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b/>
      <i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trike/>
      <sz val="1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u/>
      <sz val="10"/>
      <name val="Calibri"/>
      <family val="2"/>
      <charset val="238"/>
    </font>
    <font>
      <b/>
      <sz val="10"/>
      <name val="Book Antiqua"/>
      <family val="1"/>
      <charset val="238"/>
    </font>
    <font>
      <i/>
      <sz val="10"/>
      <color indexed="8"/>
      <name val="Calibri"/>
      <family val="2"/>
      <charset val="238"/>
    </font>
    <font>
      <b/>
      <u/>
      <sz val="10"/>
      <color indexed="8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color indexed="12"/>
      <name val="Calibri"/>
      <family val="2"/>
      <charset val="238"/>
    </font>
    <font>
      <sz val="10"/>
      <color indexed="12"/>
      <name val="Calibri"/>
      <family val="2"/>
      <charset val="238"/>
    </font>
    <font>
      <i/>
      <sz val="10"/>
      <name val="Calibri"/>
      <family val="2"/>
      <charset val="238"/>
    </font>
    <font>
      <i/>
      <strike/>
      <sz val="10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0"/>
      <color rgb="FFFF0000"/>
      <name val="Calibri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 CE"/>
      <charset val="238"/>
    </font>
    <font>
      <b/>
      <strike/>
      <sz val="10"/>
      <name val="Arial"/>
      <family val="2"/>
    </font>
    <font>
      <sz val="10"/>
      <name val="Arial"/>
      <family val="2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charset val="238"/>
    </font>
    <font>
      <sz val="12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u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6" fillId="0" borderId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40" fillId="0" borderId="0"/>
  </cellStyleXfs>
  <cellXfs count="1024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5" fillId="0" borderId="0" xfId="1" applyFont="1" applyAlignment="1">
      <alignment horizontal="left"/>
    </xf>
    <xf numFmtId="4" fontId="4" fillId="0" borderId="0" xfId="1" applyNumberFormat="1" applyFont="1" applyAlignment="1">
      <alignment horizontal="left"/>
    </xf>
    <xf numFmtId="0" fontId="4" fillId="0" borderId="0" xfId="2" applyFont="1" applyAlignment="1">
      <alignment horizontal="left" wrapText="1"/>
    </xf>
    <xf numFmtId="0" fontId="4" fillId="0" borderId="0" xfId="2" applyFont="1"/>
    <xf numFmtId="0" fontId="7" fillId="0" borderId="0" xfId="1" applyFont="1"/>
    <xf numFmtId="0" fontId="7" fillId="0" borderId="0" xfId="1" applyFont="1" applyAlignment="1">
      <alignment wrapText="1"/>
    </xf>
    <xf numFmtId="4" fontId="8" fillId="0" borderId="0" xfId="1" applyNumberFormat="1" applyFont="1" applyAlignment="1">
      <alignment vertical="center"/>
    </xf>
    <xf numFmtId="0" fontId="9" fillId="0" borderId="0" xfId="1" applyFont="1" applyAlignment="1">
      <alignment wrapText="1"/>
    </xf>
    <xf numFmtId="0" fontId="9" fillId="0" borderId="1" xfId="1" applyFont="1" applyBorder="1" applyAlignment="1">
      <alignment wrapText="1"/>
    </xf>
    <xf numFmtId="0" fontId="3" fillId="0" borderId="2" xfId="1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3" fillId="0" borderId="16" xfId="1" applyFont="1" applyBorder="1"/>
    <xf numFmtId="0" fontId="3" fillId="0" borderId="17" xfId="1" applyFont="1" applyBorder="1"/>
    <xf numFmtId="0" fontId="3" fillId="0" borderId="18" xfId="1" applyFont="1" applyBorder="1"/>
    <xf numFmtId="0" fontId="3" fillId="0" borderId="19" xfId="1" applyFont="1" applyBorder="1"/>
    <xf numFmtId="0" fontId="4" fillId="0" borderId="0" xfId="1" applyFont="1" applyAlignment="1">
      <alignment vertical="center"/>
    </xf>
    <xf numFmtId="0" fontId="11" fillId="0" borderId="20" xfId="1" applyFont="1" applyBorder="1" applyAlignment="1">
      <alignment wrapText="1"/>
    </xf>
    <xf numFmtId="4" fontId="3" fillId="0" borderId="21" xfId="1" applyNumberFormat="1" applyFont="1" applyBorder="1" applyAlignment="1">
      <alignment horizontal="right"/>
    </xf>
    <xf numFmtId="4" fontId="3" fillId="0" borderId="22" xfId="1" applyNumberFormat="1" applyFont="1" applyBorder="1" applyAlignment="1">
      <alignment horizontal="right"/>
    </xf>
    <xf numFmtId="0" fontId="3" fillId="0" borderId="20" xfId="1" applyFont="1" applyBorder="1"/>
    <xf numFmtId="0" fontId="9" fillId="0" borderId="20" xfId="1" applyFont="1" applyBorder="1"/>
    <xf numFmtId="2" fontId="9" fillId="0" borderId="21" xfId="1" applyNumberFormat="1" applyFont="1" applyBorder="1" applyAlignment="1">
      <alignment horizontal="right"/>
    </xf>
    <xf numFmtId="4" fontId="9" fillId="0" borderId="21" xfId="1" applyNumberFormat="1" applyFont="1" applyBorder="1" applyAlignment="1">
      <alignment horizontal="right"/>
    </xf>
    <xf numFmtId="4" fontId="9" fillId="0" borderId="22" xfId="1" applyNumberFormat="1" applyFont="1" applyBorder="1" applyAlignment="1">
      <alignment horizontal="right"/>
    </xf>
    <xf numFmtId="4" fontId="9" fillId="0" borderId="23" xfId="1" applyNumberFormat="1" applyFont="1" applyBorder="1" applyAlignment="1">
      <alignment horizontal="right"/>
    </xf>
    <xf numFmtId="2" fontId="9" fillId="0" borderId="23" xfId="1" applyNumberFormat="1" applyFont="1" applyBorder="1" applyAlignment="1">
      <alignment horizontal="right"/>
    </xf>
    <xf numFmtId="4" fontId="3" fillId="0" borderId="12" xfId="1" applyNumberFormat="1" applyFont="1" applyBorder="1" applyAlignment="1">
      <alignment horizontal="right"/>
    </xf>
    <xf numFmtId="4" fontId="3" fillId="0" borderId="19" xfId="1" applyNumberFormat="1" applyFont="1" applyBorder="1" applyAlignment="1">
      <alignment horizontal="right"/>
    </xf>
    <xf numFmtId="0" fontId="3" fillId="2" borderId="20" xfId="1" applyFont="1" applyFill="1" applyBorder="1"/>
    <xf numFmtId="4" fontId="3" fillId="2" borderId="21" xfId="1" applyNumberFormat="1" applyFont="1" applyFill="1" applyBorder="1" applyAlignment="1">
      <alignment horizontal="right"/>
    </xf>
    <xf numFmtId="4" fontId="3" fillId="2" borderId="22" xfId="1" applyNumberFormat="1" applyFont="1" applyFill="1" applyBorder="1" applyAlignment="1">
      <alignment horizontal="right"/>
    </xf>
    <xf numFmtId="0" fontId="3" fillId="2" borderId="24" xfId="1" applyFont="1" applyFill="1" applyBorder="1"/>
    <xf numFmtId="4" fontId="3" fillId="2" borderId="25" xfId="1" applyNumberFormat="1" applyFont="1" applyFill="1" applyBorder="1" applyAlignment="1">
      <alignment horizontal="right"/>
    </xf>
    <xf numFmtId="4" fontId="3" fillId="2" borderId="26" xfId="1" applyNumberFormat="1" applyFont="1" applyFill="1" applyBorder="1" applyAlignment="1">
      <alignment horizontal="right"/>
    </xf>
    <xf numFmtId="0" fontId="9" fillId="0" borderId="0" xfId="1" applyFont="1"/>
    <xf numFmtId="4" fontId="3" fillId="0" borderId="0" xfId="1" applyNumberFormat="1" applyFont="1" applyAlignment="1">
      <alignment horizontal="right"/>
    </xf>
    <xf numFmtId="0" fontId="7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4" borderId="16" xfId="1" applyFont="1" applyFill="1" applyBorder="1"/>
    <xf numFmtId="0" fontId="3" fillId="4" borderId="34" xfId="1" applyFont="1" applyFill="1" applyBorder="1"/>
    <xf numFmtId="0" fontId="4" fillId="0" borderId="19" xfId="1" applyFont="1" applyBorder="1"/>
    <xf numFmtId="0" fontId="11" fillId="2" borderId="16" xfId="1" applyFont="1" applyFill="1" applyBorder="1"/>
    <xf numFmtId="0" fontId="3" fillId="2" borderId="19" xfId="1" applyFont="1" applyFill="1" applyBorder="1"/>
    <xf numFmtId="4" fontId="3" fillId="3" borderId="35" xfId="1" applyNumberFormat="1" applyFont="1" applyFill="1" applyBorder="1" applyAlignment="1">
      <alignment horizontal="right"/>
    </xf>
    <xf numFmtId="0" fontId="3" fillId="4" borderId="19" xfId="1" applyFont="1" applyFill="1" applyBorder="1"/>
    <xf numFmtId="4" fontId="3" fillId="4" borderId="35" xfId="1" applyNumberFormat="1" applyFont="1" applyFill="1" applyBorder="1" applyAlignment="1">
      <alignment horizontal="right"/>
    </xf>
    <xf numFmtId="0" fontId="9" fillId="0" borderId="16" xfId="1" applyFont="1" applyBorder="1"/>
    <xf numFmtId="0" fontId="9" fillId="0" borderId="19" xfId="1" applyFont="1" applyBorder="1"/>
    <xf numFmtId="4" fontId="9" fillId="0" borderId="35" xfId="1" applyNumberFormat="1" applyFont="1" applyBorder="1" applyAlignment="1">
      <alignment horizontal="right"/>
    </xf>
    <xf numFmtId="0" fontId="11" fillId="5" borderId="16" xfId="1" applyFont="1" applyFill="1" applyBorder="1"/>
    <xf numFmtId="0" fontId="3" fillId="5" borderId="19" xfId="1" applyFont="1" applyFill="1" applyBorder="1"/>
    <xf numFmtId="0" fontId="9" fillId="0" borderId="36" xfId="1" applyFont="1" applyBorder="1"/>
    <xf numFmtId="0" fontId="9" fillId="0" borderId="37" xfId="1" applyFont="1" applyBorder="1"/>
    <xf numFmtId="4" fontId="9" fillId="0" borderId="38" xfId="1" applyNumberFormat="1" applyFont="1" applyBorder="1" applyAlignment="1">
      <alignment horizontal="right"/>
    </xf>
    <xf numFmtId="0" fontId="11" fillId="0" borderId="16" xfId="1" applyFont="1" applyBorder="1"/>
    <xf numFmtId="4" fontId="3" fillId="4" borderId="33" xfId="1" applyNumberFormat="1" applyFont="1" applyFill="1" applyBorder="1" applyAlignment="1">
      <alignment horizontal="right"/>
    </xf>
    <xf numFmtId="4" fontId="11" fillId="0" borderId="39" xfId="1" applyNumberFormat="1" applyFont="1" applyBorder="1" applyAlignment="1">
      <alignment vertical="center"/>
    </xf>
    <xf numFmtId="4" fontId="11" fillId="0" borderId="34" xfId="1" applyNumberFormat="1" applyFont="1" applyBorder="1" applyAlignment="1">
      <alignment vertical="center"/>
    </xf>
    <xf numFmtId="4" fontId="3" fillId="0" borderId="35" xfId="1" applyNumberFormat="1" applyFont="1" applyBorder="1" applyAlignment="1">
      <alignment horizontal="right"/>
    </xf>
    <xf numFmtId="0" fontId="3" fillId="2" borderId="16" xfId="1" applyFont="1" applyFill="1" applyBorder="1"/>
    <xf numFmtId="0" fontId="3" fillId="2" borderId="40" xfId="1" applyFont="1" applyFill="1" applyBorder="1"/>
    <xf numFmtId="0" fontId="3" fillId="2" borderId="41" xfId="1" applyFont="1" applyFill="1" applyBorder="1"/>
    <xf numFmtId="4" fontId="3" fillId="3" borderId="42" xfId="1" applyNumberFormat="1" applyFont="1" applyFill="1" applyBorder="1" applyAlignment="1">
      <alignment horizontal="right"/>
    </xf>
    <xf numFmtId="0" fontId="4" fillId="0" borderId="0" xfId="3" applyFont="1" applyAlignment="1">
      <alignment vertical="center" wrapText="1"/>
    </xf>
    <xf numFmtId="0" fontId="4" fillId="0" borderId="0" xfId="3" applyFont="1" applyAlignment="1">
      <alignment vertical="center"/>
    </xf>
    <xf numFmtId="0" fontId="5" fillId="2" borderId="43" xfId="3" applyFont="1" applyFill="1" applyBorder="1" applyAlignment="1">
      <alignment horizontal="center" vertical="center" wrapText="1"/>
    </xf>
    <xf numFmtId="4" fontId="5" fillId="2" borderId="43" xfId="3" applyNumberFormat="1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0" fontId="5" fillId="0" borderId="31" xfId="3" applyFont="1" applyBorder="1" applyAlignment="1">
      <alignment horizontal="left" vertical="center"/>
    </xf>
    <xf numFmtId="4" fontId="5" fillId="0" borderId="31" xfId="3" applyNumberFormat="1" applyFont="1" applyBorder="1" applyAlignment="1">
      <alignment horizontal="center" vertical="center" wrapText="1"/>
    </xf>
    <xf numFmtId="0" fontId="5" fillId="0" borderId="30" xfId="3" applyFont="1" applyBorder="1" applyAlignment="1">
      <alignment horizontal="center" vertical="center" wrapText="1"/>
    </xf>
    <xf numFmtId="0" fontId="5" fillId="2" borderId="44" xfId="3" applyFont="1" applyFill="1" applyBorder="1" applyAlignment="1">
      <alignment vertical="center" wrapText="1"/>
    </xf>
    <xf numFmtId="4" fontId="5" fillId="2" borderId="44" xfId="3" applyNumberFormat="1" applyFont="1" applyFill="1" applyBorder="1" applyAlignment="1">
      <alignment vertical="center"/>
    </xf>
    <xf numFmtId="4" fontId="5" fillId="2" borderId="45" xfId="3" applyNumberFormat="1" applyFont="1" applyFill="1" applyBorder="1" applyAlignment="1">
      <alignment vertical="center"/>
    </xf>
    <xf numFmtId="0" fontId="5" fillId="0" borderId="46" xfId="3" applyFont="1" applyBorder="1" applyAlignment="1">
      <alignment vertical="center" wrapText="1"/>
    </xf>
    <xf numFmtId="4" fontId="5" fillId="0" borderId="46" xfId="3" applyNumberFormat="1" applyFont="1" applyBorder="1" applyAlignment="1">
      <alignment vertical="center"/>
    </xf>
    <xf numFmtId="4" fontId="5" fillId="0" borderId="47" xfId="3" applyNumberFormat="1" applyFont="1" applyBorder="1" applyAlignment="1">
      <alignment vertical="center"/>
    </xf>
    <xf numFmtId="0" fontId="4" fillId="0" borderId="48" xfId="3" applyFont="1" applyBorder="1" applyAlignment="1">
      <alignment vertical="center" wrapText="1"/>
    </xf>
    <xf numFmtId="4" fontId="4" fillId="0" borderId="48" xfId="3" applyNumberFormat="1" applyFont="1" applyBorder="1" applyAlignment="1" applyProtection="1">
      <alignment vertical="center"/>
      <protection locked="0"/>
    </xf>
    <xf numFmtId="4" fontId="4" fillId="0" borderId="49" xfId="3" applyNumberFormat="1" applyFont="1" applyBorder="1" applyAlignment="1">
      <alignment vertical="center"/>
    </xf>
    <xf numFmtId="0" fontId="4" fillId="0" borderId="48" xfId="3" quotePrefix="1" applyFont="1" applyBorder="1" applyAlignment="1" applyProtection="1">
      <alignment vertical="center" wrapText="1"/>
      <protection locked="0"/>
    </xf>
    <xf numFmtId="0" fontId="5" fillId="2" borderId="50" xfId="3" applyFont="1" applyFill="1" applyBorder="1" applyAlignment="1">
      <alignment vertical="center" wrapText="1"/>
    </xf>
    <xf numFmtId="4" fontId="5" fillId="2" borderId="50" xfId="3" applyNumberFormat="1" applyFont="1" applyFill="1" applyBorder="1" applyAlignment="1">
      <alignment vertical="center"/>
    </xf>
    <xf numFmtId="4" fontId="5" fillId="2" borderId="51" xfId="3" applyNumberFormat="1" applyFont="1" applyFill="1" applyBorder="1" applyAlignment="1">
      <alignment vertical="center"/>
    </xf>
    <xf numFmtId="0" fontId="5" fillId="0" borderId="29" xfId="3" applyFont="1" applyBorder="1" applyAlignment="1">
      <alignment horizontal="left" vertical="center"/>
    </xf>
    <xf numFmtId="0" fontId="4" fillId="0" borderId="30" xfId="3" applyFont="1" applyBorder="1" applyAlignment="1">
      <alignment vertical="center"/>
    </xf>
    <xf numFmtId="4" fontId="14" fillId="0" borderId="46" xfId="3" applyNumberFormat="1" applyFont="1" applyBorder="1" applyAlignment="1">
      <alignment vertical="center"/>
    </xf>
    <xf numFmtId="0" fontId="5" fillId="0" borderId="3" xfId="3" applyFont="1" applyBorder="1" applyAlignment="1">
      <alignment vertical="center" wrapText="1"/>
    </xf>
    <xf numFmtId="0" fontId="5" fillId="0" borderId="4" xfId="3" applyFont="1" applyBorder="1" applyAlignment="1">
      <alignment vertical="center" wrapText="1"/>
    </xf>
    <xf numFmtId="0" fontId="5" fillId="0" borderId="5" xfId="3" applyFont="1" applyBorder="1" applyAlignment="1">
      <alignment vertical="center" wrapText="1"/>
    </xf>
    <xf numFmtId="0" fontId="3" fillId="2" borderId="52" xfId="1" applyFont="1" applyFill="1" applyBorder="1" applyAlignment="1">
      <alignment horizontal="left" wrapText="1"/>
    </xf>
    <xf numFmtId="4" fontId="11" fillId="2" borderId="44" xfId="3" applyNumberFormat="1" applyFont="1" applyFill="1" applyBorder="1" applyAlignment="1">
      <alignment vertical="center"/>
    </xf>
    <xf numFmtId="0" fontId="3" fillId="2" borderId="40" xfId="1" applyFont="1" applyFill="1" applyBorder="1" applyAlignment="1">
      <alignment horizontal="left" wrapText="1"/>
    </xf>
    <xf numFmtId="4" fontId="11" fillId="2" borderId="53" xfId="3" applyNumberFormat="1" applyFont="1" applyFill="1" applyBorder="1" applyAlignment="1">
      <alignment vertical="center"/>
    </xf>
    <xf numFmtId="0" fontId="3" fillId="3" borderId="54" xfId="1" applyFont="1" applyFill="1" applyBorder="1" applyAlignment="1">
      <alignment horizontal="center" wrapText="1"/>
    </xf>
    <xf numFmtId="0" fontId="3" fillId="3" borderId="55" xfId="1" applyFont="1" applyFill="1" applyBorder="1" applyAlignment="1">
      <alignment horizontal="center" wrapText="1"/>
    </xf>
    <xf numFmtId="0" fontId="3" fillId="3" borderId="56" xfId="1" applyFont="1" applyFill="1" applyBorder="1" applyAlignment="1">
      <alignment horizontal="center" wrapText="1"/>
    </xf>
    <xf numFmtId="0" fontId="9" fillId="0" borderId="20" xfId="1" applyFont="1" applyBorder="1" applyAlignment="1">
      <alignment wrapText="1"/>
    </xf>
    <xf numFmtId="0" fontId="9" fillId="0" borderId="57" xfId="1" applyFont="1" applyBorder="1" applyAlignment="1">
      <alignment wrapText="1"/>
    </xf>
    <xf numFmtId="0" fontId="9" fillId="0" borderId="23" xfId="1" applyFont="1" applyBorder="1" applyAlignment="1">
      <alignment wrapText="1"/>
    </xf>
    <xf numFmtId="0" fontId="9" fillId="0" borderId="58" xfId="1" applyFont="1" applyBorder="1" applyAlignment="1">
      <alignment wrapText="1"/>
    </xf>
    <xf numFmtId="0" fontId="9" fillId="0" borderId="59" xfId="1" applyFont="1" applyBorder="1" applyAlignment="1">
      <alignment wrapText="1"/>
    </xf>
    <xf numFmtId="4" fontId="9" fillId="0" borderId="60" xfId="1" applyNumberFormat="1" applyFont="1" applyBorder="1" applyAlignment="1">
      <alignment horizontal="right"/>
    </xf>
    <xf numFmtId="2" fontId="9" fillId="0" borderId="60" xfId="1" applyNumberFormat="1" applyFont="1" applyBorder="1" applyAlignment="1">
      <alignment horizontal="right"/>
    </xf>
    <xf numFmtId="2" fontId="9" fillId="0" borderId="61" xfId="1" applyNumberFormat="1" applyFont="1" applyBorder="1" applyAlignment="1">
      <alignment horizontal="right"/>
    </xf>
    <xf numFmtId="0" fontId="3" fillId="3" borderId="62" xfId="1" applyFont="1" applyFill="1" applyBorder="1" applyAlignment="1">
      <alignment wrapText="1"/>
    </xf>
    <xf numFmtId="0" fontId="3" fillId="3" borderId="63" xfId="1" applyFont="1" applyFill="1" applyBorder="1"/>
    <xf numFmtId="0" fontId="3" fillId="3" borderId="63" xfId="1" applyFont="1" applyFill="1" applyBorder="1" applyAlignment="1">
      <alignment wrapText="1"/>
    </xf>
    <xf numFmtId="0" fontId="3" fillId="3" borderId="45" xfId="1" applyFont="1" applyFill="1" applyBorder="1" applyAlignment="1">
      <alignment wrapText="1"/>
    </xf>
    <xf numFmtId="0" fontId="3" fillId="3" borderId="62" xfId="1" applyFont="1" applyFill="1" applyBorder="1"/>
    <xf numFmtId="0" fontId="3" fillId="3" borderId="45" xfId="1" applyFont="1" applyFill="1" applyBorder="1"/>
    <xf numFmtId="0" fontId="3" fillId="3" borderId="65" xfId="1" applyFont="1" applyFill="1" applyBorder="1" applyAlignment="1">
      <alignment horizontal="center" wrapText="1"/>
    </xf>
    <xf numFmtId="0" fontId="3" fillId="3" borderId="12" xfId="1" applyFont="1" applyFill="1" applyBorder="1" applyAlignment="1">
      <alignment horizontal="center" wrapText="1"/>
    </xf>
    <xf numFmtId="0" fontId="3" fillId="3" borderId="47" xfId="1" applyFont="1" applyFill="1" applyBorder="1" applyAlignment="1">
      <alignment horizontal="center" wrapText="1"/>
    </xf>
    <xf numFmtId="0" fontId="3" fillId="3" borderId="66" xfId="1" applyFont="1" applyFill="1" applyBorder="1" applyAlignment="1">
      <alignment horizontal="center" wrapText="1"/>
    </xf>
    <xf numFmtId="0" fontId="3" fillId="3" borderId="67" xfId="1" applyFont="1" applyFill="1" applyBorder="1" applyAlignment="1">
      <alignment horizontal="center" wrapText="1"/>
    </xf>
    <xf numFmtId="0" fontId="3" fillId="3" borderId="68" xfId="1" applyFont="1" applyFill="1" applyBorder="1" applyAlignment="1">
      <alignment horizontal="center" wrapText="1"/>
    </xf>
    <xf numFmtId="0" fontId="3" fillId="0" borderId="46" xfId="1" applyFont="1" applyBorder="1" applyAlignment="1">
      <alignment wrapText="1"/>
    </xf>
    <xf numFmtId="4" fontId="3" fillId="0" borderId="65" xfId="1" applyNumberFormat="1" applyFont="1" applyBorder="1" applyAlignment="1">
      <alignment horizontal="right"/>
    </xf>
    <xf numFmtId="4" fontId="8" fillId="0" borderId="12" xfId="1" applyNumberFormat="1" applyFont="1" applyBorder="1" applyAlignment="1">
      <alignment vertical="center"/>
    </xf>
    <xf numFmtId="4" fontId="8" fillId="0" borderId="47" xfId="1" applyNumberFormat="1" applyFont="1" applyBorder="1" applyAlignment="1">
      <alignment vertical="center"/>
    </xf>
    <xf numFmtId="4" fontId="8" fillId="0" borderId="69" xfId="1" applyNumberFormat="1" applyFont="1" applyBorder="1" applyAlignment="1">
      <alignment vertical="center"/>
    </xf>
    <xf numFmtId="4" fontId="3" fillId="0" borderId="47" xfId="1" applyNumberFormat="1" applyFont="1" applyBorder="1" applyAlignment="1">
      <alignment horizontal="right"/>
    </xf>
    <xf numFmtId="0" fontId="15" fillId="0" borderId="46" xfId="1" applyFont="1" applyBorder="1" applyAlignment="1">
      <alignment vertical="center" wrapText="1"/>
    </xf>
    <xf numFmtId="2" fontId="9" fillId="0" borderId="65" xfId="1" applyNumberFormat="1" applyFont="1" applyBorder="1" applyAlignment="1">
      <alignment wrapText="1"/>
    </xf>
    <xf numFmtId="2" fontId="9" fillId="0" borderId="12" xfId="1" applyNumberFormat="1" applyFont="1" applyBorder="1" applyAlignment="1">
      <alignment wrapText="1"/>
    </xf>
    <xf numFmtId="2" fontId="9" fillId="0" borderId="47" xfId="1" applyNumberFormat="1" applyFont="1" applyBorder="1" applyAlignment="1">
      <alignment wrapText="1"/>
    </xf>
    <xf numFmtId="0" fontId="15" fillId="0" borderId="53" xfId="1" applyFont="1" applyBorder="1" applyAlignment="1">
      <alignment vertical="center" wrapText="1"/>
    </xf>
    <xf numFmtId="4" fontId="9" fillId="0" borderId="70" xfId="1" applyNumberFormat="1" applyFont="1" applyBorder="1" applyAlignment="1">
      <alignment horizontal="right"/>
    </xf>
    <xf numFmtId="2" fontId="9" fillId="0" borderId="71" xfId="1" applyNumberFormat="1" applyFont="1" applyBorder="1" applyAlignment="1">
      <alignment horizontal="right"/>
    </xf>
    <xf numFmtId="4" fontId="8" fillId="0" borderId="71" xfId="1" applyNumberFormat="1" applyFont="1" applyBorder="1" applyAlignment="1">
      <alignment vertical="center"/>
    </xf>
    <xf numFmtId="4" fontId="8" fillId="0" borderId="51" xfId="1" applyNumberFormat="1" applyFont="1" applyBorder="1" applyAlignment="1">
      <alignment vertical="center"/>
    </xf>
    <xf numFmtId="4" fontId="8" fillId="0" borderId="70" xfId="1" applyNumberFormat="1" applyFont="1" applyBorder="1" applyAlignment="1">
      <alignment vertical="center"/>
    </xf>
    <xf numFmtId="2" fontId="9" fillId="0" borderId="51" xfId="1" applyNumberFormat="1" applyFont="1" applyBorder="1" applyAlignment="1">
      <alignment horizontal="right"/>
    </xf>
    <xf numFmtId="0" fontId="3" fillId="2" borderId="50" xfId="1" applyFont="1" applyFill="1" applyBorder="1" applyAlignment="1">
      <alignment wrapText="1"/>
    </xf>
    <xf numFmtId="4" fontId="3" fillId="2" borderId="72" xfId="1" applyNumberFormat="1" applyFont="1" applyFill="1" applyBorder="1" applyAlignment="1">
      <alignment horizontal="right"/>
    </xf>
    <xf numFmtId="4" fontId="3" fillId="2" borderId="73" xfId="1" applyNumberFormat="1" applyFont="1" applyFill="1" applyBorder="1" applyAlignment="1">
      <alignment horizontal="right"/>
    </xf>
    <xf numFmtId="4" fontId="3" fillId="2" borderId="74" xfId="1" applyNumberFormat="1" applyFont="1" applyFill="1" applyBorder="1" applyAlignment="1">
      <alignment horizontal="right"/>
    </xf>
    <xf numFmtId="4" fontId="3" fillId="2" borderId="2" xfId="1" applyNumberFormat="1" applyFont="1" applyFill="1" applyBorder="1" applyAlignment="1">
      <alignment horizontal="right"/>
    </xf>
    <xf numFmtId="4" fontId="3" fillId="2" borderId="75" xfId="1" applyNumberFormat="1" applyFont="1" applyFill="1" applyBorder="1" applyAlignment="1">
      <alignment horizontal="right"/>
    </xf>
    <xf numFmtId="0" fontId="9" fillId="3" borderId="76" xfId="1" applyFont="1" applyFill="1" applyBorder="1" applyAlignment="1">
      <alignment horizontal="center" wrapText="1"/>
    </xf>
    <xf numFmtId="0" fontId="9" fillId="0" borderId="70" xfId="1" applyFont="1" applyBorder="1" applyAlignment="1">
      <alignment wrapText="1"/>
    </xf>
    <xf numFmtId="4" fontId="9" fillId="0" borderId="71" xfId="1" applyNumberFormat="1" applyFont="1" applyBorder="1" applyAlignment="1">
      <alignment horizontal="right"/>
    </xf>
    <xf numFmtId="4" fontId="9" fillId="0" borderId="77" xfId="1" applyNumberFormat="1" applyFont="1" applyBorder="1" applyAlignment="1">
      <alignment horizontal="right"/>
    </xf>
    <xf numFmtId="4" fontId="9" fillId="0" borderId="58" xfId="1" applyNumberFormat="1" applyFont="1" applyBorder="1" applyAlignment="1">
      <alignment horizontal="right"/>
    </xf>
    <xf numFmtId="4" fontId="9" fillId="0" borderId="14" xfId="1" applyNumberFormat="1" applyFont="1" applyBorder="1" applyAlignment="1">
      <alignment horizontal="right"/>
    </xf>
    <xf numFmtId="4" fontId="9" fillId="0" borderId="15" xfId="1" applyNumberFormat="1" applyFont="1" applyBorder="1" applyAlignment="1">
      <alignment horizontal="right"/>
    </xf>
    <xf numFmtId="4" fontId="9" fillId="0" borderId="25" xfId="1" applyNumberFormat="1" applyFont="1" applyBorder="1" applyAlignment="1">
      <alignment horizontal="right"/>
    </xf>
    <xf numFmtId="4" fontId="9" fillId="0" borderId="26" xfId="1" applyNumberFormat="1" applyFont="1" applyBorder="1" applyAlignment="1">
      <alignment horizontal="right"/>
    </xf>
    <xf numFmtId="4" fontId="11" fillId="0" borderId="0" xfId="1" applyNumberFormat="1" applyFont="1" applyAlignment="1">
      <alignment vertical="center" wrapText="1"/>
    </xf>
    <xf numFmtId="4" fontId="8" fillId="0" borderId="0" xfId="1" applyNumberFormat="1" applyFont="1" applyAlignment="1">
      <alignment vertical="center" wrapText="1"/>
    </xf>
    <xf numFmtId="4" fontId="11" fillId="6" borderId="43" xfId="1" applyNumberFormat="1" applyFont="1" applyFill="1" applyBorder="1" applyAlignment="1">
      <alignment horizontal="center" vertical="center" wrapText="1"/>
    </xf>
    <xf numFmtId="4" fontId="11" fillId="6" borderId="4" xfId="1" applyNumberFormat="1" applyFont="1" applyFill="1" applyBorder="1" applyAlignment="1">
      <alignment horizontal="center" vertical="center" wrapText="1"/>
    </xf>
    <xf numFmtId="4" fontId="5" fillId="2" borderId="4" xfId="1" applyNumberFormat="1" applyFont="1" applyFill="1" applyBorder="1" applyAlignment="1">
      <alignment horizontal="center" vertical="center" wrapText="1"/>
    </xf>
    <xf numFmtId="4" fontId="5" fillId="2" borderId="43" xfId="1" applyNumberFormat="1" applyFont="1" applyFill="1" applyBorder="1" applyAlignment="1">
      <alignment horizontal="center" vertical="center" wrapText="1"/>
    </xf>
    <xf numFmtId="4" fontId="5" fillId="2" borderId="5" xfId="1" applyNumberFormat="1" applyFont="1" applyFill="1" applyBorder="1" applyAlignment="1">
      <alignment horizontal="center" vertical="center" wrapText="1"/>
    </xf>
    <xf numFmtId="4" fontId="11" fillId="0" borderId="44" xfId="1" applyNumberFormat="1" applyFont="1" applyBorder="1" applyAlignment="1">
      <alignment vertical="center"/>
    </xf>
    <xf numFmtId="4" fontId="11" fillId="0" borderId="63" xfId="1" applyNumberFormat="1" applyFont="1" applyBorder="1" applyAlignment="1">
      <alignment vertical="center"/>
    </xf>
    <xf numFmtId="4" fontId="11" fillId="0" borderId="45" xfId="1" applyNumberFormat="1" applyFont="1" applyBorder="1" applyAlignment="1">
      <alignment vertical="center"/>
    </xf>
    <xf numFmtId="4" fontId="11" fillId="0" borderId="69" xfId="1" applyNumberFormat="1" applyFont="1" applyBorder="1" applyAlignment="1">
      <alignment vertical="center"/>
    </xf>
    <xf numFmtId="4" fontId="11" fillId="0" borderId="83" xfId="1" applyNumberFormat="1" applyFont="1" applyBorder="1" applyAlignment="1">
      <alignment vertical="center"/>
    </xf>
    <xf numFmtId="4" fontId="11" fillId="0" borderId="46" xfId="1" applyNumberFormat="1" applyFont="1" applyBorder="1" applyAlignment="1">
      <alignment vertical="center"/>
    </xf>
    <xf numFmtId="4" fontId="11" fillId="0" borderId="84" xfId="1" applyNumberFormat="1" applyFont="1" applyBorder="1" applyAlignment="1">
      <alignment vertical="center"/>
    </xf>
    <xf numFmtId="4" fontId="11" fillId="0" borderId="47" xfId="1" applyNumberFormat="1" applyFont="1" applyBorder="1" applyAlignment="1">
      <alignment vertical="center"/>
    </xf>
    <xf numFmtId="4" fontId="8" fillId="0" borderId="83" xfId="1" applyNumberFormat="1" applyFont="1" applyBorder="1" applyAlignment="1">
      <alignment vertical="center"/>
    </xf>
    <xf numFmtId="3" fontId="8" fillId="0" borderId="46" xfId="1" applyNumberFormat="1" applyFont="1" applyBorder="1" applyAlignment="1">
      <alignment vertical="center"/>
    </xf>
    <xf numFmtId="4" fontId="8" fillId="0" borderId="84" xfId="1" applyNumberFormat="1" applyFont="1" applyBorder="1" applyAlignment="1">
      <alignment vertical="center"/>
    </xf>
    <xf numFmtId="4" fontId="8" fillId="0" borderId="46" xfId="1" applyNumberFormat="1" applyFont="1" applyBorder="1" applyAlignment="1">
      <alignment vertical="center"/>
    </xf>
    <xf numFmtId="4" fontId="8" fillId="0" borderId="85" xfId="1" applyNumberFormat="1" applyFont="1" applyBorder="1" applyAlignment="1">
      <alignment vertical="center"/>
    </xf>
    <xf numFmtId="4" fontId="8" fillId="0" borderId="86" xfId="1" applyNumberFormat="1" applyFont="1" applyBorder="1" applyAlignment="1">
      <alignment vertical="center"/>
    </xf>
    <xf numFmtId="3" fontId="8" fillId="0" borderId="87" xfId="1" applyNumberFormat="1" applyFont="1" applyBorder="1" applyAlignment="1">
      <alignment vertical="center"/>
    </xf>
    <xf numFmtId="4" fontId="8" fillId="0" borderId="88" xfId="1" applyNumberFormat="1" applyFont="1" applyBorder="1" applyAlignment="1">
      <alignment vertical="center"/>
    </xf>
    <xf numFmtId="4" fontId="8" fillId="0" borderId="87" xfId="1" applyNumberFormat="1" applyFont="1" applyBorder="1" applyAlignment="1">
      <alignment vertical="center"/>
    </xf>
    <xf numFmtId="4" fontId="8" fillId="0" borderId="89" xfId="1" applyNumberFormat="1" applyFont="1" applyBorder="1" applyAlignment="1">
      <alignment vertical="center"/>
    </xf>
    <xf numFmtId="4" fontId="11" fillId="6" borderId="90" xfId="1" applyNumberFormat="1" applyFont="1" applyFill="1" applyBorder="1" applyAlignment="1">
      <alignment vertical="center"/>
    </xf>
    <xf numFmtId="4" fontId="11" fillId="6" borderId="91" xfId="1" applyNumberFormat="1" applyFont="1" applyFill="1" applyBorder="1" applyAlignment="1">
      <alignment vertical="center"/>
    </xf>
    <xf numFmtId="4" fontId="11" fillId="6" borderId="43" xfId="1" applyNumberFormat="1" applyFont="1" applyFill="1" applyBorder="1" applyAlignment="1">
      <alignment vertical="center"/>
    </xf>
    <xf numFmtId="4" fontId="5" fillId="6" borderId="3" xfId="1" applyNumberFormat="1" applyFont="1" applyFill="1" applyBorder="1" applyAlignment="1">
      <alignment vertical="center"/>
    </xf>
    <xf numFmtId="4" fontId="5" fillId="6" borderId="5" xfId="1" applyNumberFormat="1" applyFont="1" applyFill="1" applyBorder="1" applyAlignment="1">
      <alignment vertical="center"/>
    </xf>
    <xf numFmtId="4" fontId="11" fillId="0" borderId="64" xfId="1" applyNumberFormat="1" applyFont="1" applyBorder="1" applyAlignment="1">
      <alignment vertical="center"/>
    </xf>
    <xf numFmtId="4" fontId="11" fillId="0" borderId="92" xfId="1" applyNumberFormat="1" applyFont="1" applyBorder="1" applyAlignment="1">
      <alignment vertical="center"/>
    </xf>
    <xf numFmtId="4" fontId="11" fillId="0" borderId="68" xfId="1" applyNumberFormat="1" applyFont="1" applyBorder="1" applyAlignment="1">
      <alignment vertical="center"/>
    </xf>
    <xf numFmtId="4" fontId="11" fillId="0" borderId="66" xfId="1" applyNumberFormat="1" applyFont="1" applyBorder="1" applyAlignment="1">
      <alignment vertical="center"/>
    </xf>
    <xf numFmtId="4" fontId="11" fillId="0" borderId="93" xfId="1" applyNumberFormat="1" applyFont="1" applyBorder="1" applyAlignment="1">
      <alignment vertical="center"/>
    </xf>
    <xf numFmtId="4" fontId="11" fillId="6" borderId="4" xfId="1" applyNumberFormat="1" applyFont="1" applyFill="1" applyBorder="1" applyAlignment="1">
      <alignment vertical="center"/>
    </xf>
    <xf numFmtId="4" fontId="11" fillId="6" borderId="5" xfId="1" applyNumberFormat="1" applyFont="1" applyFill="1" applyBorder="1" applyAlignment="1">
      <alignment vertical="center"/>
    </xf>
    <xf numFmtId="4" fontId="8" fillId="0" borderId="0" xfId="1" applyNumberFormat="1" applyFont="1" applyAlignment="1" applyProtection="1">
      <alignment vertical="center"/>
      <protection locked="0"/>
    </xf>
    <xf numFmtId="4" fontId="5" fillId="6" borderId="28" xfId="1" applyNumberFormat="1" applyFont="1" applyFill="1" applyBorder="1" applyAlignment="1" applyProtection="1">
      <alignment vertical="center" wrapText="1"/>
      <protection locked="0"/>
    </xf>
    <xf numFmtId="4" fontId="8" fillId="6" borderId="94" xfId="1" applyNumberFormat="1" applyFont="1" applyFill="1" applyBorder="1" applyAlignment="1" applyProtection="1">
      <alignment horizontal="center" vertical="center" wrapText="1"/>
      <protection locked="0"/>
    </xf>
    <xf numFmtId="4" fontId="8" fillId="6" borderId="28" xfId="1" applyNumberFormat="1" applyFont="1" applyFill="1" applyBorder="1" applyAlignment="1" applyProtection="1">
      <alignment horizontal="center" vertical="center" wrapText="1"/>
      <protection locked="0"/>
    </xf>
    <xf numFmtId="4" fontId="5" fillId="6" borderId="31" xfId="1" applyNumberFormat="1" applyFont="1" applyFill="1" applyBorder="1" applyAlignment="1" applyProtection="1">
      <alignment vertical="center" wrapText="1"/>
      <protection locked="0"/>
    </xf>
    <xf numFmtId="49" fontId="8" fillId="0" borderId="44" xfId="1" applyNumberFormat="1" applyFont="1" applyBorder="1" applyAlignment="1" applyProtection="1">
      <alignment vertical="center"/>
      <protection locked="0"/>
    </xf>
    <xf numFmtId="4" fontId="11" fillId="0" borderId="62" xfId="1" applyNumberFormat="1" applyFont="1" applyBorder="1" applyAlignment="1" applyProtection="1">
      <alignment vertical="center"/>
      <protection locked="0"/>
    </xf>
    <xf numFmtId="4" fontId="8" fillId="0" borderId="44" xfId="1" applyNumberFormat="1" applyFont="1" applyBorder="1" applyAlignment="1" applyProtection="1">
      <alignment vertical="center"/>
      <protection locked="0"/>
    </xf>
    <xf numFmtId="4" fontId="11" fillId="0" borderId="44" xfId="1" applyNumberFormat="1" applyFont="1" applyBorder="1" applyAlignment="1" applyProtection="1">
      <alignment vertical="center"/>
      <protection locked="0"/>
    </xf>
    <xf numFmtId="49" fontId="11" fillId="0" borderId="64" xfId="1" applyNumberFormat="1" applyFont="1" applyBorder="1" applyAlignment="1" applyProtection="1">
      <alignment vertical="center"/>
      <protection locked="0"/>
    </xf>
    <xf numFmtId="4" fontId="11" fillId="0" borderId="97" xfId="1" applyNumberFormat="1" applyFont="1" applyBorder="1" applyAlignment="1" applyProtection="1">
      <alignment vertical="center"/>
      <protection locked="0"/>
    </xf>
    <xf numFmtId="4" fontId="11" fillId="0" borderId="64" xfId="1" applyNumberFormat="1" applyFont="1" applyBorder="1" applyAlignment="1" applyProtection="1">
      <alignment vertical="center"/>
      <protection locked="0"/>
    </xf>
    <xf numFmtId="4" fontId="8" fillId="0" borderId="31" xfId="1" applyNumberFormat="1" applyFont="1" applyBorder="1" applyAlignment="1" applyProtection="1">
      <alignment vertical="center"/>
      <protection locked="0"/>
    </xf>
    <xf numFmtId="49" fontId="8" fillId="0" borderId="64" xfId="1" applyNumberFormat="1" applyFont="1" applyBorder="1" applyAlignment="1" applyProtection="1">
      <alignment vertical="center"/>
      <protection locked="0"/>
    </xf>
    <xf numFmtId="4" fontId="11" fillId="0" borderId="96" xfId="1" applyNumberFormat="1" applyFont="1" applyBorder="1" applyAlignment="1">
      <alignment vertical="center"/>
    </xf>
    <xf numFmtId="4" fontId="8" fillId="0" borderId="46" xfId="1" applyNumberFormat="1" applyFont="1" applyBorder="1" applyAlignment="1" applyProtection="1">
      <alignment vertical="center"/>
      <protection locked="0"/>
    </xf>
    <xf numFmtId="4" fontId="11" fillId="0" borderId="46" xfId="1" applyNumberFormat="1" applyFont="1" applyBorder="1" applyAlignment="1" applyProtection="1">
      <alignment vertical="center"/>
      <protection locked="0"/>
    </xf>
    <xf numFmtId="4" fontId="8" fillId="0" borderId="96" xfId="1" applyNumberFormat="1" applyFont="1" applyBorder="1" applyAlignment="1">
      <alignment vertical="center"/>
    </xf>
    <xf numFmtId="49" fontId="8" fillId="0" borderId="46" xfId="1" applyNumberFormat="1" applyFont="1" applyBorder="1" applyAlignment="1" applyProtection="1">
      <alignment vertical="center"/>
      <protection locked="0"/>
    </xf>
    <xf numFmtId="164" fontId="11" fillId="2" borderId="3" xfId="4" applyFont="1" applyFill="1" applyBorder="1" applyAlignment="1" applyProtection="1">
      <alignment vertical="center" wrapText="1"/>
      <protection locked="0"/>
    </xf>
    <xf numFmtId="164" fontId="11" fillId="2" borderId="4" xfId="4" applyFont="1" applyFill="1" applyBorder="1" applyAlignment="1" applyProtection="1">
      <alignment vertical="center" wrapText="1"/>
      <protection locked="0"/>
    </xf>
    <xf numFmtId="164" fontId="11" fillId="2" borderId="5" xfId="4" applyFont="1" applyFill="1" applyBorder="1" applyAlignment="1" applyProtection="1">
      <alignment vertical="center" wrapText="1"/>
      <protection locked="0"/>
    </xf>
    <xf numFmtId="4" fontId="11" fillId="2" borderId="3" xfId="1" applyNumberFormat="1" applyFont="1" applyFill="1" applyBorder="1" applyAlignment="1" applyProtection="1">
      <alignment vertical="center"/>
      <protection locked="0"/>
    </xf>
    <xf numFmtId="4" fontId="11" fillId="2" borderId="43" xfId="1" applyNumberFormat="1" applyFont="1" applyFill="1" applyBorder="1" applyAlignment="1" applyProtection="1">
      <alignment vertical="center"/>
      <protection locked="0"/>
    </xf>
    <xf numFmtId="0" fontId="4" fillId="0" borderId="0" xfId="5" applyFont="1"/>
    <xf numFmtId="0" fontId="8" fillId="0" borderId="0" xfId="1" applyFont="1" applyAlignment="1" applyProtection="1">
      <alignment horizontal="center" vertical="center"/>
      <protection locked="0"/>
    </xf>
    <xf numFmtId="4" fontId="5" fillId="2" borderId="5" xfId="1" applyNumberFormat="1" applyFont="1" applyFill="1" applyBorder="1" applyAlignment="1" applyProtection="1">
      <alignment horizontal="center" vertical="center" wrapText="1"/>
      <protection locked="0"/>
    </xf>
    <xf numFmtId="4" fontId="11" fillId="6" borderId="4" xfId="1" applyNumberFormat="1" applyFont="1" applyFill="1" applyBorder="1" applyAlignment="1" applyProtection="1">
      <alignment horizontal="center" vertical="center" wrapText="1"/>
      <protection locked="0"/>
    </xf>
    <xf numFmtId="4" fontId="11" fillId="2" borderId="43" xfId="1" applyNumberFormat="1" applyFont="1" applyFill="1" applyBorder="1" applyAlignment="1" applyProtection="1">
      <alignment horizontal="center" vertical="center" wrapText="1"/>
      <protection locked="0"/>
    </xf>
    <xf numFmtId="4" fontId="5" fillId="6" borderId="28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7" xfId="1" applyNumberFormat="1" applyFont="1" applyBorder="1" applyAlignment="1" applyProtection="1">
      <alignment horizontal="right" vertical="center" wrapText="1"/>
      <protection locked="0"/>
    </xf>
    <xf numFmtId="4" fontId="11" fillId="0" borderId="99" xfId="1" applyNumberFormat="1" applyFont="1" applyBorder="1" applyAlignment="1">
      <alignment horizontal="right" vertical="center" wrapText="1"/>
    </xf>
    <xf numFmtId="4" fontId="8" fillId="0" borderId="12" xfId="1" applyNumberFormat="1" applyFont="1" applyBorder="1" applyAlignment="1" applyProtection="1">
      <alignment horizontal="right" vertical="center" wrapText="1"/>
      <protection locked="0"/>
    </xf>
    <xf numFmtId="4" fontId="11" fillId="0" borderId="100" xfId="1" applyNumberFormat="1" applyFont="1" applyBorder="1" applyAlignment="1">
      <alignment horizontal="right" vertical="center" wrapText="1"/>
    </xf>
    <xf numFmtId="4" fontId="8" fillId="0" borderId="71" xfId="1" applyNumberFormat="1" applyFont="1" applyBorder="1" applyAlignment="1" applyProtection="1">
      <alignment horizontal="right" vertical="center" wrapText="1"/>
      <protection locked="0"/>
    </xf>
    <xf numFmtId="4" fontId="11" fillId="0" borderId="101" xfId="1" applyNumberFormat="1" applyFont="1" applyBorder="1" applyAlignment="1">
      <alignment horizontal="right" vertical="center" wrapText="1"/>
    </xf>
    <xf numFmtId="4" fontId="8" fillId="2" borderId="7" xfId="1" applyNumberFormat="1" applyFont="1" applyFill="1" applyBorder="1" applyAlignment="1" applyProtection="1">
      <alignment horizontal="right" vertical="center" wrapText="1"/>
      <protection locked="0"/>
    </xf>
    <xf numFmtId="4" fontId="11" fillId="2" borderId="102" xfId="1" applyNumberFormat="1" applyFont="1" applyFill="1" applyBorder="1" applyAlignment="1">
      <alignment horizontal="right" vertical="center" wrapText="1"/>
    </xf>
    <xf numFmtId="165" fontId="8" fillId="0" borderId="12" xfId="1" applyNumberFormat="1" applyFont="1" applyBorder="1" applyAlignment="1" applyProtection="1">
      <alignment horizontal="right" vertical="center" wrapText="1"/>
      <protection locked="0"/>
    </xf>
    <xf numFmtId="4" fontId="8" fillId="0" borderId="100" xfId="1" applyNumberFormat="1" applyFont="1" applyBorder="1" applyAlignment="1">
      <alignment horizontal="right" vertical="center" wrapText="1"/>
    </xf>
    <xf numFmtId="4" fontId="8" fillId="0" borderId="77" xfId="1" applyNumberFormat="1" applyFont="1" applyBorder="1" applyAlignment="1">
      <alignment horizontal="right" vertical="center" wrapText="1"/>
    </xf>
    <xf numFmtId="4" fontId="11" fillId="6" borderId="74" xfId="1" applyNumberFormat="1" applyFont="1" applyFill="1" applyBorder="1" applyAlignment="1">
      <alignment horizontal="right" vertical="center" wrapText="1"/>
    </xf>
    <xf numFmtId="4" fontId="11" fillId="6" borderId="73" xfId="1" applyNumberFormat="1" applyFont="1" applyFill="1" applyBorder="1" applyAlignment="1">
      <alignment horizontal="right" vertical="center" wrapText="1"/>
    </xf>
    <xf numFmtId="0" fontId="17" fillId="0" borderId="0" xfId="1" applyFont="1" applyAlignment="1" applyProtection="1">
      <alignment horizontal="left" vertical="center" wrapText="1"/>
      <protection locked="0"/>
    </xf>
    <xf numFmtId="4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4" fontId="5" fillId="6" borderId="43" xfId="1" applyNumberFormat="1" applyFont="1" applyFill="1" applyBorder="1" applyAlignment="1" applyProtection="1">
      <alignment horizontal="center" vertical="center" wrapText="1"/>
      <protection locked="0"/>
    </xf>
    <xf numFmtId="4" fontId="5" fillId="6" borderId="43" xfId="1" applyNumberFormat="1" applyFont="1" applyFill="1" applyBorder="1" applyAlignment="1">
      <alignment horizontal="right" vertical="center" wrapText="1"/>
    </xf>
    <xf numFmtId="4" fontId="8" fillId="0" borderId="92" xfId="1" applyNumberFormat="1" applyFont="1" applyBorder="1" applyAlignment="1" applyProtection="1">
      <alignment horizontal="right" vertical="center" wrapText="1"/>
      <protection locked="0"/>
    </xf>
    <xf numFmtId="4" fontId="8" fillId="0" borderId="64" xfId="1" applyNumberFormat="1" applyFont="1" applyBorder="1" applyAlignment="1" applyProtection="1">
      <alignment horizontal="right" vertical="center" wrapText="1"/>
      <protection locked="0"/>
    </xf>
    <xf numFmtId="4" fontId="8" fillId="0" borderId="84" xfId="1" applyNumberFormat="1" applyFont="1" applyBorder="1" applyAlignment="1" applyProtection="1">
      <alignment horizontal="right" vertical="center" wrapText="1"/>
      <protection locked="0"/>
    </xf>
    <xf numFmtId="4" fontId="8" fillId="0" borderId="46" xfId="1" applyNumberFormat="1" applyFont="1" applyBorder="1" applyAlignment="1" applyProtection="1">
      <alignment horizontal="right" vertical="center" wrapText="1"/>
      <protection locked="0"/>
    </xf>
    <xf numFmtId="4" fontId="5" fillId="6" borderId="4" xfId="1" applyNumberFormat="1" applyFont="1" applyFill="1" applyBorder="1" applyAlignment="1">
      <alignment horizontal="right" vertical="center" wrapText="1"/>
    </xf>
    <xf numFmtId="4" fontId="11" fillId="6" borderId="4" xfId="1" applyNumberFormat="1" applyFont="1" applyFill="1" applyBorder="1" applyAlignment="1">
      <alignment horizontal="right" vertical="center" wrapText="1"/>
    </xf>
    <xf numFmtId="4" fontId="11" fillId="2" borderId="43" xfId="1" applyNumberFormat="1" applyFont="1" applyFill="1" applyBorder="1" applyAlignment="1">
      <alignment horizontal="right" vertical="center" wrapText="1"/>
    </xf>
    <xf numFmtId="4" fontId="11" fillId="6" borderId="5" xfId="1" applyNumberFormat="1" applyFont="1" applyFill="1" applyBorder="1" applyAlignment="1">
      <alignment horizontal="right" vertical="center" wrapText="1"/>
    </xf>
    <xf numFmtId="4" fontId="5" fillId="6" borderId="43" xfId="1" applyNumberFormat="1" applyFont="1" applyFill="1" applyBorder="1" applyAlignment="1">
      <alignment horizontal="center" vertical="center" wrapText="1"/>
    </xf>
    <xf numFmtId="4" fontId="8" fillId="0" borderId="63" xfId="1" applyNumberFormat="1" applyFont="1" applyBorder="1" applyAlignment="1">
      <alignment horizontal="right" vertical="center" wrapText="1"/>
    </xf>
    <xf numFmtId="4" fontId="8" fillId="0" borderId="44" xfId="1" applyNumberFormat="1" applyFont="1" applyBorder="1" applyAlignment="1">
      <alignment horizontal="right" vertical="center" wrapText="1"/>
    </xf>
    <xf numFmtId="4" fontId="8" fillId="0" borderId="51" xfId="1" applyNumberFormat="1" applyFont="1" applyBorder="1" applyAlignment="1">
      <alignment horizontal="right" vertical="center" wrapText="1"/>
    </xf>
    <xf numFmtId="4" fontId="8" fillId="0" borderId="64" xfId="1" applyNumberFormat="1" applyFont="1" applyBorder="1" applyAlignment="1">
      <alignment horizontal="right" vertical="center" wrapText="1"/>
    </xf>
    <xf numFmtId="4" fontId="11" fillId="6" borderId="1" xfId="1" applyNumberFormat="1" applyFont="1" applyFill="1" applyBorder="1" applyAlignment="1">
      <alignment horizontal="right" vertical="center" wrapText="1"/>
    </xf>
    <xf numFmtId="4" fontId="11" fillId="6" borderId="43" xfId="1" applyNumberFormat="1" applyFont="1" applyFill="1" applyBorder="1" applyAlignment="1">
      <alignment horizontal="right" vertical="center" wrapText="1"/>
    </xf>
    <xf numFmtId="4" fontId="11" fillId="6" borderId="53" xfId="1" applyNumberFormat="1" applyFont="1" applyFill="1" applyBorder="1" applyAlignment="1">
      <alignment horizontal="center" vertical="center"/>
    </xf>
    <xf numFmtId="4" fontId="11" fillId="2" borderId="43" xfId="1" applyNumberFormat="1" applyFont="1" applyFill="1" applyBorder="1" applyAlignment="1">
      <alignment horizontal="center" vertical="center" wrapText="1"/>
    </xf>
    <xf numFmtId="4" fontId="11" fillId="2" borderId="4" xfId="1" applyNumberFormat="1" applyFont="1" applyFill="1" applyBorder="1" applyAlignment="1">
      <alignment horizontal="center" vertical="center" wrapText="1"/>
    </xf>
    <xf numFmtId="4" fontId="5" fillId="2" borderId="53" xfId="1" applyNumberFormat="1" applyFont="1" applyFill="1" applyBorder="1" applyAlignment="1">
      <alignment horizontal="left" vertical="center" wrapText="1"/>
    </xf>
    <xf numFmtId="4" fontId="5" fillId="2" borderId="3" xfId="1" applyNumberFormat="1" applyFont="1" applyFill="1" applyBorder="1" applyAlignment="1">
      <alignment vertical="center" wrapText="1"/>
    </xf>
    <xf numFmtId="0" fontId="4" fillId="2" borderId="4" xfId="1" applyFont="1" applyFill="1" applyBorder="1" applyAlignment="1">
      <alignment vertical="center" wrapText="1"/>
    </xf>
    <xf numFmtId="0" fontId="4" fillId="2" borderId="5" xfId="1" applyFont="1" applyFill="1" applyBorder="1" applyAlignment="1">
      <alignment vertical="center" wrapText="1"/>
    </xf>
    <xf numFmtId="4" fontId="8" fillId="0" borderId="46" xfId="1" applyNumberFormat="1" applyFont="1" applyBorder="1" applyAlignment="1">
      <alignment horizontal="left" vertical="center" wrapText="1"/>
    </xf>
    <xf numFmtId="4" fontId="8" fillId="0" borderId="64" xfId="1" applyNumberFormat="1" applyFont="1" applyBorder="1" applyAlignment="1">
      <alignment vertical="center"/>
    </xf>
    <xf numFmtId="4" fontId="8" fillId="0" borderId="92" xfId="1" applyNumberFormat="1" applyFont="1" applyBorder="1" applyAlignment="1">
      <alignment vertical="center"/>
    </xf>
    <xf numFmtId="4" fontId="19" fillId="0" borderId="96" xfId="1" applyNumberFormat="1" applyFont="1" applyBorder="1" applyAlignment="1">
      <alignment horizontal="left" vertical="center" wrapText="1"/>
    </xf>
    <xf numFmtId="4" fontId="19" fillId="0" borderId="29" xfId="1" applyNumberFormat="1" applyFont="1" applyBorder="1" applyAlignment="1">
      <alignment horizontal="left" vertical="center" wrapText="1"/>
    </xf>
    <xf numFmtId="4" fontId="8" fillId="0" borderId="31" xfId="1" applyNumberFormat="1" applyFont="1" applyBorder="1" applyAlignment="1">
      <alignment vertical="center"/>
    </xf>
    <xf numFmtId="4" fontId="11" fillId="6" borderId="3" xfId="1" applyNumberFormat="1" applyFont="1" applyFill="1" applyBorder="1" applyAlignment="1">
      <alignment horizontal="left" vertical="center"/>
    </xf>
    <xf numFmtId="4" fontId="5" fillId="2" borderId="3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4" fontId="11" fillId="6" borderId="3" xfId="1" applyNumberFormat="1" applyFont="1" applyFill="1" applyBorder="1" applyAlignment="1">
      <alignment vertical="center"/>
    </xf>
    <xf numFmtId="4" fontId="8" fillId="0" borderId="0" xfId="1" applyNumberFormat="1" applyFont="1" applyAlignment="1">
      <alignment horizontal="justify" vertical="center"/>
    </xf>
    <xf numFmtId="0" fontId="4" fillId="0" borderId="0" xfId="3" applyFont="1"/>
    <xf numFmtId="4" fontId="8" fillId="0" borderId="63" xfId="1" applyNumberFormat="1" applyFont="1" applyBorder="1" applyAlignment="1" applyProtection="1">
      <alignment horizontal="right" vertical="center"/>
      <protection locked="0"/>
    </xf>
    <xf numFmtId="4" fontId="8" fillId="0" borderId="44" xfId="1" applyNumberFormat="1" applyFont="1" applyBorder="1" applyAlignment="1" applyProtection="1">
      <alignment horizontal="right" vertical="center" wrapText="1"/>
      <protection locked="0"/>
    </xf>
    <xf numFmtId="4" fontId="8" fillId="0" borderId="84" xfId="1" applyNumberFormat="1" applyFont="1" applyBorder="1" applyAlignment="1" applyProtection="1">
      <alignment horizontal="right" vertical="center"/>
      <protection locked="0"/>
    </xf>
    <xf numFmtId="0" fontId="4" fillId="0" borderId="0" xfId="3" applyFont="1" applyAlignment="1">
      <alignment wrapText="1"/>
    </xf>
    <xf numFmtId="4" fontId="8" fillId="0" borderId="88" xfId="1" applyNumberFormat="1" applyFont="1" applyBorder="1" applyAlignment="1" applyProtection="1">
      <alignment horizontal="right" vertical="center"/>
      <protection locked="0"/>
    </xf>
    <xf numFmtId="4" fontId="8" fillId="0" borderId="87" xfId="1" applyNumberFormat="1" applyFont="1" applyBorder="1" applyAlignment="1" applyProtection="1">
      <alignment horizontal="right" vertical="center" wrapText="1"/>
      <protection locked="0"/>
    </xf>
    <xf numFmtId="4" fontId="8" fillId="0" borderId="106" xfId="1" applyNumberFormat="1" applyFont="1" applyBorder="1" applyAlignment="1" applyProtection="1">
      <alignment horizontal="right" vertical="center"/>
      <protection locked="0"/>
    </xf>
    <xf numFmtId="4" fontId="8" fillId="0" borderId="96" xfId="1" applyNumberFormat="1" applyFont="1" applyBorder="1" applyAlignment="1" applyProtection="1">
      <alignment horizontal="right" vertical="center"/>
      <protection locked="0"/>
    </xf>
    <xf numFmtId="4" fontId="8" fillId="0" borderId="0" xfId="1" applyNumberFormat="1" applyFont="1" applyAlignment="1" applyProtection="1">
      <alignment horizontal="right" vertical="center"/>
      <protection locked="0"/>
    </xf>
    <xf numFmtId="4" fontId="8" fillId="0" borderId="31" xfId="1" applyNumberFormat="1" applyFont="1" applyBorder="1" applyAlignment="1" applyProtection="1">
      <alignment horizontal="right" vertical="center" wrapText="1"/>
      <protection locked="0"/>
    </xf>
    <xf numFmtId="4" fontId="11" fillId="2" borderId="5" xfId="1" applyNumberFormat="1" applyFont="1" applyFill="1" applyBorder="1" applyAlignment="1">
      <alignment horizontal="right" vertical="center"/>
    </xf>
    <xf numFmtId="4" fontId="11" fillId="6" borderId="43" xfId="1" applyNumberFormat="1" applyFont="1" applyFill="1" applyBorder="1" applyAlignment="1">
      <alignment horizontal="right" vertical="center"/>
    </xf>
    <xf numFmtId="4" fontId="16" fillId="0" borderId="0" xfId="1" applyNumberFormat="1" applyFont="1" applyAlignment="1" applyProtection="1">
      <alignment vertical="center"/>
      <protection locked="0"/>
    </xf>
    <xf numFmtId="4" fontId="11" fillId="0" borderId="27" xfId="1" applyNumberFormat="1" applyFont="1" applyBorder="1" applyAlignment="1" applyProtection="1">
      <alignment horizontal="right" vertical="center" wrapText="1"/>
      <protection locked="0"/>
    </xf>
    <xf numFmtId="4" fontId="11" fillId="0" borderId="28" xfId="1" applyNumberFormat="1" applyFont="1" applyBorder="1" applyAlignment="1">
      <alignment horizontal="right" vertical="center" wrapText="1"/>
    </xf>
    <xf numFmtId="4" fontId="11" fillId="0" borderId="43" xfId="1" applyNumberFormat="1" applyFont="1" applyBorder="1" applyAlignment="1" applyProtection="1">
      <alignment horizontal="right" vertical="center" wrapText="1"/>
      <protection locked="0"/>
    </xf>
    <xf numFmtId="4" fontId="11" fillId="0" borderId="43" xfId="1" applyNumberFormat="1" applyFont="1" applyBorder="1" applyAlignment="1">
      <alignment horizontal="right" vertical="center" wrapText="1"/>
    </xf>
    <xf numFmtId="165" fontId="8" fillId="0" borderId="67" xfId="1" applyNumberFormat="1" applyFont="1" applyBorder="1" applyAlignment="1" applyProtection="1">
      <alignment horizontal="right" vertical="center" wrapText="1"/>
      <protection locked="0"/>
    </xf>
    <xf numFmtId="165" fontId="8" fillId="0" borderId="47" xfId="1" applyNumberFormat="1" applyFont="1" applyBorder="1" applyAlignment="1" applyProtection="1">
      <alignment horizontal="right" vertical="center" wrapText="1"/>
      <protection locked="0"/>
    </xf>
    <xf numFmtId="4" fontId="11" fillId="0" borderId="0" xfId="1" applyNumberFormat="1" applyFont="1" applyAlignment="1" applyProtection="1">
      <alignment vertical="center"/>
      <protection locked="0"/>
    </xf>
    <xf numFmtId="4" fontId="5" fillId="2" borderId="94" xfId="1" applyNumberFormat="1" applyFont="1" applyFill="1" applyBorder="1" applyAlignment="1" applyProtection="1">
      <alignment horizontal="center" vertical="center" wrapText="1"/>
      <protection locked="0"/>
    </xf>
    <xf numFmtId="4" fontId="11" fillId="2" borderId="43" xfId="1" applyNumberFormat="1" applyFont="1" applyFill="1" applyBorder="1" applyAlignment="1">
      <alignment horizontal="right" vertical="center"/>
    </xf>
    <xf numFmtId="4" fontId="11" fillId="0" borderId="92" xfId="1" applyNumberFormat="1" applyFont="1" applyBorder="1" applyAlignment="1" applyProtection="1">
      <alignment horizontal="right" vertical="center"/>
      <protection locked="0"/>
    </xf>
    <xf numFmtId="4" fontId="11" fillId="0" borderId="64" xfId="1" applyNumberFormat="1" applyFont="1" applyBorder="1" applyAlignment="1" applyProtection="1">
      <alignment horizontal="right" vertical="center"/>
      <protection locked="0"/>
    </xf>
    <xf numFmtId="4" fontId="8" fillId="0" borderId="92" xfId="1" applyNumberFormat="1" applyFont="1" applyBorder="1" applyAlignment="1" applyProtection="1">
      <alignment horizontal="right" vertical="center"/>
      <protection locked="0"/>
    </xf>
    <xf numFmtId="4" fontId="8" fillId="0" borderId="64" xfId="1" applyNumberFormat="1" applyFont="1" applyBorder="1" applyAlignment="1" applyProtection="1">
      <alignment horizontal="right" vertical="center"/>
      <protection locked="0"/>
    </xf>
    <xf numFmtId="4" fontId="8" fillId="0" borderId="46" xfId="1" applyNumberFormat="1" applyFont="1" applyBorder="1" applyAlignment="1" applyProtection="1">
      <alignment horizontal="right" vertical="center"/>
      <protection locked="0"/>
    </xf>
    <xf numFmtId="4" fontId="8" fillId="0" borderId="87" xfId="1" applyNumberFormat="1" applyFont="1" applyBorder="1" applyAlignment="1" applyProtection="1">
      <alignment horizontal="right" vertical="center"/>
      <protection locked="0"/>
    </xf>
    <xf numFmtId="4" fontId="21" fillId="0" borderId="0" xfId="1" applyNumberFormat="1" applyFont="1" applyAlignment="1">
      <alignment vertical="center"/>
    </xf>
    <xf numFmtId="4" fontId="8" fillId="0" borderId="107" xfId="1" applyNumberFormat="1" applyFont="1" applyBorder="1" applyAlignment="1" applyProtection="1">
      <alignment horizontal="right" vertical="center"/>
      <protection locked="0"/>
    </xf>
    <xf numFmtId="4" fontId="8" fillId="0" borderId="50" xfId="1" applyNumberFormat="1" applyFont="1" applyBorder="1" applyAlignment="1" applyProtection="1">
      <alignment horizontal="right" vertical="center"/>
      <protection locked="0"/>
    </xf>
    <xf numFmtId="4" fontId="11" fillId="2" borderId="5" xfId="1" applyNumberFormat="1" applyFont="1" applyFill="1" applyBorder="1" applyAlignment="1" applyProtection="1">
      <alignment vertical="center"/>
      <protection locked="0"/>
    </xf>
    <xf numFmtId="4" fontId="5" fillId="2" borderId="3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64" xfId="1" applyNumberFormat="1" applyFont="1" applyBorder="1" applyAlignment="1" applyProtection="1">
      <alignment vertical="center"/>
      <protection locked="0"/>
    </xf>
    <xf numFmtId="4" fontId="8" fillId="0" borderId="68" xfId="1" applyNumberFormat="1" applyFont="1" applyBorder="1" applyAlignment="1" applyProtection="1">
      <alignment vertical="center"/>
      <protection locked="0"/>
    </xf>
    <xf numFmtId="4" fontId="11" fillId="0" borderId="68" xfId="1" applyNumberFormat="1" applyFont="1" applyBorder="1" applyAlignment="1" applyProtection="1">
      <alignment vertical="center"/>
      <protection locked="0"/>
    </xf>
    <xf numFmtId="4" fontId="8" fillId="0" borderId="47" xfId="1" applyNumberFormat="1" applyFont="1" applyBorder="1" applyAlignment="1" applyProtection="1">
      <alignment horizontal="right" vertical="center"/>
      <protection locked="0"/>
    </xf>
    <xf numFmtId="4" fontId="11" fillId="2" borderId="43" xfId="1" applyNumberFormat="1" applyFont="1" applyFill="1" applyBorder="1" applyAlignment="1">
      <alignment vertical="center"/>
    </xf>
    <xf numFmtId="4" fontId="8" fillId="0" borderId="4" xfId="1" applyNumberFormat="1" applyFont="1" applyBorder="1" applyAlignment="1" applyProtection="1">
      <alignment horizontal="right" vertical="center"/>
      <protection locked="0"/>
    </xf>
    <xf numFmtId="4" fontId="8" fillId="0" borderId="43" xfId="1" applyNumberFormat="1" applyFont="1" applyBorder="1" applyAlignment="1" applyProtection="1">
      <alignment horizontal="right" vertical="center"/>
      <protection locked="0"/>
    </xf>
    <xf numFmtId="4" fontId="22" fillId="0" borderId="0" xfId="1" applyNumberFormat="1" applyFont="1" applyAlignment="1" applyProtection="1">
      <alignment vertical="center"/>
      <protection locked="0"/>
    </xf>
    <xf numFmtId="4" fontId="23" fillId="0" borderId="0" xfId="1" applyNumberFormat="1" applyFont="1" applyAlignment="1" applyProtection="1">
      <alignment vertical="center"/>
      <protection locked="0"/>
    </xf>
    <xf numFmtId="4" fontId="11" fillId="2" borderId="28" xfId="1" applyNumberFormat="1" applyFont="1" applyFill="1" applyBorder="1" applyAlignment="1" applyProtection="1">
      <alignment horizontal="center" vertical="center" wrapText="1"/>
      <protection locked="0"/>
    </xf>
    <xf numFmtId="4" fontId="8" fillId="2" borderId="75" xfId="1" applyNumberFormat="1" applyFont="1" applyFill="1" applyBorder="1" applyAlignment="1" applyProtection="1">
      <alignment horizontal="center" vertical="center" wrapText="1"/>
      <protection locked="0"/>
    </xf>
    <xf numFmtId="4" fontId="8" fillId="2" borderId="74" xfId="1" applyNumberFormat="1" applyFont="1" applyFill="1" applyBorder="1" applyAlignment="1" applyProtection="1">
      <alignment horizontal="center" vertical="center" wrapText="1"/>
      <protection locked="0"/>
    </xf>
    <xf numFmtId="4" fontId="8" fillId="2" borderId="2" xfId="1" applyNumberFormat="1" applyFont="1" applyFill="1" applyBorder="1" applyAlignment="1" applyProtection="1">
      <alignment horizontal="center" vertical="center" wrapText="1"/>
      <protection locked="0"/>
    </xf>
    <xf numFmtId="4" fontId="8" fillId="2" borderId="43" xfId="1" applyNumberFormat="1" applyFont="1" applyFill="1" applyBorder="1" applyAlignment="1" applyProtection="1">
      <alignment horizontal="center" vertical="center" wrapText="1"/>
      <protection locked="0"/>
    </xf>
    <xf numFmtId="4" fontId="11" fillId="2" borderId="53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44" xfId="3" applyFont="1" applyBorder="1" applyAlignment="1">
      <alignment vertical="center" wrapText="1"/>
    </xf>
    <xf numFmtId="4" fontId="11" fillId="0" borderId="90" xfId="1" applyNumberFormat="1" applyFont="1" applyBorder="1" applyAlignment="1" applyProtection="1">
      <alignment horizontal="right" vertical="center" wrapText="1"/>
      <protection locked="0"/>
    </xf>
    <xf numFmtId="4" fontId="11" fillId="0" borderId="108" xfId="1" applyNumberFormat="1" applyFont="1" applyBorder="1" applyAlignment="1" applyProtection="1">
      <alignment horizontal="right" vertical="center" wrapText="1"/>
      <protection locked="0"/>
    </xf>
    <xf numFmtId="4" fontId="11" fillId="0" borderId="5" xfId="1" applyNumberFormat="1" applyFont="1" applyBorder="1" applyAlignment="1" applyProtection="1">
      <alignment horizontal="right" vertical="center" wrapText="1"/>
      <protection locked="0"/>
    </xf>
    <xf numFmtId="4" fontId="11" fillId="0" borderId="105" xfId="1" applyNumberFormat="1" applyFont="1" applyBorder="1" applyAlignment="1" applyProtection="1">
      <alignment horizontal="right" vertical="center" wrapText="1"/>
      <protection locked="0"/>
    </xf>
    <xf numFmtId="4" fontId="11" fillId="0" borderId="43" xfId="1" applyNumberFormat="1" applyFont="1" applyBorder="1" applyAlignment="1" applyProtection="1">
      <alignment vertical="center" wrapText="1"/>
      <protection locked="0"/>
    </xf>
    <xf numFmtId="4" fontId="11" fillId="0" borderId="90" xfId="1" applyNumberFormat="1" applyFont="1" applyBorder="1" applyAlignment="1" applyProtection="1">
      <alignment vertical="center" wrapText="1"/>
      <protection locked="0"/>
    </xf>
    <xf numFmtId="4" fontId="11" fillId="0" borderId="108" xfId="1" applyNumberFormat="1" applyFont="1" applyBorder="1" applyAlignment="1" applyProtection="1">
      <alignment vertical="center" wrapText="1"/>
      <protection locked="0"/>
    </xf>
    <xf numFmtId="4" fontId="11" fillId="0" borderId="105" xfId="1" applyNumberFormat="1" applyFont="1" applyBorder="1" applyAlignment="1" applyProtection="1">
      <alignment vertical="center" wrapText="1"/>
      <protection locked="0"/>
    </xf>
    <xf numFmtId="4" fontId="8" fillId="0" borderId="64" xfId="1" applyNumberFormat="1" applyFont="1" applyBorder="1" applyAlignment="1" applyProtection="1">
      <alignment horizontal="left" vertical="center" wrapText="1"/>
      <protection locked="0"/>
    </xf>
    <xf numFmtId="4" fontId="8" fillId="0" borderId="66" xfId="1" applyNumberFormat="1" applyFont="1" applyBorder="1" applyAlignment="1" applyProtection="1">
      <alignment horizontal="right" vertical="center" wrapText="1"/>
      <protection locked="0"/>
    </xf>
    <xf numFmtId="4" fontId="8" fillId="0" borderId="67" xfId="1" applyNumberFormat="1" applyFont="1" applyBorder="1" applyAlignment="1" applyProtection="1">
      <alignment horizontal="right" vertical="center" wrapText="1"/>
      <protection locked="0"/>
    </xf>
    <xf numFmtId="4" fontId="8" fillId="0" borderId="68" xfId="1" applyNumberFormat="1" applyFont="1" applyBorder="1" applyAlignment="1" applyProtection="1">
      <alignment horizontal="right" vertical="center" wrapText="1"/>
      <protection locked="0"/>
    </xf>
    <xf numFmtId="4" fontId="8" fillId="0" borderId="109" xfId="1" applyNumberFormat="1" applyFont="1" applyBorder="1" applyAlignment="1" applyProtection="1">
      <alignment horizontal="right" vertical="center" wrapText="1"/>
      <protection locked="0"/>
    </xf>
    <xf numFmtId="4" fontId="8" fillId="0" borderId="46" xfId="1" applyNumberFormat="1" applyFont="1" applyBorder="1" applyAlignment="1" applyProtection="1">
      <alignment horizontal="left" vertical="center" wrapText="1"/>
      <protection locked="0"/>
    </xf>
    <xf numFmtId="4" fontId="8" fillId="0" borderId="69" xfId="1" applyNumberFormat="1" applyFont="1" applyBorder="1" applyAlignment="1" applyProtection="1">
      <alignment horizontal="right" vertical="center" wrapText="1"/>
      <protection locked="0"/>
    </xf>
    <xf numFmtId="4" fontId="8" fillId="0" borderId="47" xfId="1" applyNumberFormat="1" applyFont="1" applyBorder="1" applyAlignment="1" applyProtection="1">
      <alignment horizontal="right" vertical="center" wrapText="1"/>
      <protection locked="0"/>
    </xf>
    <xf numFmtId="4" fontId="8" fillId="0" borderId="65" xfId="1" applyNumberFormat="1" applyFont="1" applyBorder="1" applyAlignment="1" applyProtection="1">
      <alignment horizontal="right" vertical="center" wrapText="1"/>
      <protection locked="0"/>
    </xf>
    <xf numFmtId="4" fontId="4" fillId="0" borderId="46" xfId="1" applyNumberFormat="1" applyFont="1" applyBorder="1" applyAlignment="1" applyProtection="1">
      <alignment horizontal="left" vertical="center" wrapText="1"/>
      <protection locked="0"/>
    </xf>
    <xf numFmtId="4" fontId="8" fillId="0" borderId="46" xfId="1" applyNumberFormat="1" applyFont="1" applyBorder="1" applyAlignment="1" applyProtection="1">
      <alignment vertical="center" wrapText="1"/>
      <protection locked="0"/>
    </xf>
    <xf numFmtId="4" fontId="4" fillId="0" borderId="46" xfId="1" applyNumberFormat="1" applyFont="1" applyBorder="1" applyAlignment="1" applyProtection="1">
      <alignment vertical="center" wrapText="1"/>
      <protection locked="0"/>
    </xf>
    <xf numFmtId="4" fontId="5" fillId="0" borderId="43" xfId="1" applyNumberFormat="1" applyFont="1" applyBorder="1" applyAlignment="1">
      <alignment horizontal="left" vertical="center" wrapText="1"/>
    </xf>
    <xf numFmtId="4" fontId="5" fillId="0" borderId="90" xfId="1" applyNumberFormat="1" applyFont="1" applyBorder="1" applyAlignment="1">
      <alignment horizontal="right" vertical="center" wrapText="1"/>
    </xf>
    <xf numFmtId="4" fontId="5" fillId="0" borderId="43" xfId="1" applyNumberFormat="1" applyFont="1" applyBorder="1" applyAlignment="1">
      <alignment horizontal="right" vertical="center" wrapText="1"/>
    </xf>
    <xf numFmtId="4" fontId="5" fillId="0" borderId="90" xfId="1" applyNumberFormat="1" applyFont="1" applyBorder="1" applyAlignment="1" applyProtection="1">
      <alignment horizontal="right" vertical="center" wrapText="1"/>
      <protection locked="0"/>
    </xf>
    <xf numFmtId="4" fontId="5" fillId="0" borderId="108" xfId="1" applyNumberFormat="1" applyFont="1" applyBorder="1" applyAlignment="1" applyProtection="1">
      <alignment horizontal="right" vertical="center" wrapText="1"/>
      <protection locked="0"/>
    </xf>
    <xf numFmtId="4" fontId="5" fillId="0" borderId="5" xfId="1" applyNumberFormat="1" applyFont="1" applyBorder="1" applyAlignment="1" applyProtection="1">
      <alignment horizontal="right" vertical="center" wrapText="1"/>
      <protection locked="0"/>
    </xf>
    <xf numFmtId="4" fontId="5" fillId="0" borderId="43" xfId="1" applyNumberFormat="1" applyFont="1" applyBorder="1" applyAlignment="1" applyProtection="1">
      <alignment horizontal="right" vertical="center" wrapText="1"/>
      <protection locked="0"/>
    </xf>
    <xf numFmtId="4" fontId="5" fillId="0" borderId="105" xfId="1" applyNumberFormat="1" applyFont="1" applyBorder="1" applyAlignment="1" applyProtection="1">
      <alignment horizontal="right" vertical="center" wrapText="1"/>
      <protection locked="0"/>
    </xf>
    <xf numFmtId="4" fontId="4" fillId="0" borderId="44" xfId="1" applyNumberFormat="1" applyFont="1" applyBorder="1" applyAlignment="1" applyProtection="1">
      <alignment vertical="center" wrapText="1"/>
      <protection locked="0"/>
    </xf>
    <xf numFmtId="4" fontId="5" fillId="0" borderId="76" xfId="1" applyNumberFormat="1" applyFont="1" applyBorder="1" applyAlignment="1" applyProtection="1">
      <alignment horizontal="right" vertical="center" wrapText="1"/>
      <protection locked="0"/>
    </xf>
    <xf numFmtId="4" fontId="5" fillId="0" borderId="7" xfId="1" applyNumberFormat="1" applyFont="1" applyBorder="1" applyAlignment="1" applyProtection="1">
      <alignment horizontal="right" vertical="center" wrapText="1"/>
      <protection locked="0"/>
    </xf>
    <xf numFmtId="4" fontId="5" fillId="0" borderId="45" xfId="1" applyNumberFormat="1" applyFont="1" applyBorder="1" applyAlignment="1" applyProtection="1">
      <alignment horizontal="right" vertical="center" wrapText="1"/>
      <protection locked="0"/>
    </xf>
    <xf numFmtId="4" fontId="5" fillId="0" borderId="44" xfId="1" applyNumberFormat="1" applyFont="1" applyBorder="1" applyAlignment="1" applyProtection="1">
      <alignment horizontal="right" vertical="center" wrapText="1"/>
      <protection locked="0"/>
    </xf>
    <xf numFmtId="4" fontId="5" fillId="0" borderId="98" xfId="1" applyNumberFormat="1" applyFont="1" applyBorder="1" applyAlignment="1" applyProtection="1">
      <alignment horizontal="right" vertical="center" wrapText="1"/>
      <protection locked="0"/>
    </xf>
    <xf numFmtId="4" fontId="4" fillId="0" borderId="53" xfId="1" applyNumberFormat="1" applyFont="1" applyBorder="1" applyAlignment="1" applyProtection="1">
      <alignment vertical="center" wrapText="1"/>
      <protection locked="0"/>
    </xf>
    <xf numFmtId="4" fontId="5" fillId="0" borderId="75" xfId="1" applyNumberFormat="1" applyFont="1" applyBorder="1" applyAlignment="1" applyProtection="1">
      <alignment horizontal="right" vertical="center" wrapText="1"/>
      <protection locked="0"/>
    </xf>
    <xf numFmtId="4" fontId="5" fillId="0" borderId="74" xfId="1" applyNumberFormat="1" applyFont="1" applyBorder="1" applyAlignment="1" applyProtection="1">
      <alignment horizontal="right" vertical="center" wrapText="1"/>
      <protection locked="0"/>
    </xf>
    <xf numFmtId="4" fontId="5" fillId="0" borderId="2" xfId="1" applyNumberFormat="1" applyFont="1" applyBorder="1" applyAlignment="1" applyProtection="1">
      <alignment horizontal="right" vertical="center" wrapText="1"/>
      <protection locked="0"/>
    </xf>
    <xf numFmtId="4" fontId="5" fillId="0" borderId="53" xfId="1" applyNumberFormat="1" applyFont="1" applyBorder="1" applyAlignment="1" applyProtection="1">
      <alignment horizontal="right" vertical="center" wrapText="1"/>
      <protection locked="0"/>
    </xf>
    <xf numFmtId="4" fontId="5" fillId="0" borderId="72" xfId="1" applyNumberFormat="1" applyFont="1" applyBorder="1" applyAlignment="1" applyProtection="1">
      <alignment horizontal="right" vertical="center" wrapText="1"/>
      <protection locked="0"/>
    </xf>
    <xf numFmtId="4" fontId="5" fillId="0" borderId="43" xfId="1" applyNumberFormat="1" applyFont="1" applyBorder="1" applyAlignment="1" applyProtection="1">
      <alignment vertical="center" wrapText="1"/>
      <protection locked="0"/>
    </xf>
    <xf numFmtId="0" fontId="5" fillId="2" borderId="43" xfId="3" applyFont="1" applyFill="1" applyBorder="1" applyAlignment="1">
      <alignment vertical="center" wrapText="1"/>
    </xf>
    <xf numFmtId="4" fontId="5" fillId="0" borderId="0" xfId="1" applyNumberFormat="1" applyFont="1" applyAlignment="1">
      <alignment horizontal="left" vertical="center" wrapText="1"/>
    </xf>
    <xf numFmtId="4" fontId="11" fillId="0" borderId="0" xfId="1" applyNumberFormat="1" applyFont="1" applyAlignment="1">
      <alignment horizontal="right" vertical="center" wrapText="1"/>
    </xf>
    <xf numFmtId="4" fontId="4" fillId="0" borderId="0" xfId="1" applyNumberFormat="1" applyFont="1" applyAlignment="1" applyProtection="1">
      <alignment horizontal="left" vertical="center"/>
      <protection locked="0"/>
    </xf>
    <xf numFmtId="4" fontId="11" fillId="0" borderId="0" xfId="1" applyNumberFormat="1" applyFont="1" applyAlignment="1">
      <alignment horizontal="left" vertical="center"/>
    </xf>
    <xf numFmtId="4" fontId="5" fillId="2" borderId="6" xfId="1" applyNumberFormat="1" applyFont="1" applyFill="1" applyBorder="1" applyAlignment="1" applyProtection="1">
      <alignment horizontal="center" vertical="center" wrapText="1"/>
      <protection locked="0"/>
    </xf>
    <xf numFmtId="4" fontId="11" fillId="0" borderId="44" xfId="1" applyNumberFormat="1" applyFont="1" applyBorder="1" applyAlignment="1" applyProtection="1">
      <alignment horizontal="right" vertical="center" wrapText="1"/>
      <protection locked="0"/>
    </xf>
    <xf numFmtId="4" fontId="11" fillId="0" borderId="46" xfId="1" applyNumberFormat="1" applyFont="1" applyBorder="1" applyAlignment="1" applyProtection="1">
      <alignment horizontal="right" vertical="center" wrapText="1"/>
      <protection locked="0"/>
    </xf>
    <xf numFmtId="4" fontId="11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right" vertical="center"/>
    </xf>
    <xf numFmtId="4" fontId="11" fillId="0" borderId="46" xfId="1" applyNumberFormat="1" applyFont="1" applyBorder="1" applyAlignment="1">
      <alignment horizontal="right" vertical="center" wrapText="1"/>
    </xf>
    <xf numFmtId="4" fontId="16" fillId="0" borderId="0" xfId="1" applyNumberFormat="1" applyFont="1" applyAlignment="1">
      <alignment horizontal="left" vertical="center"/>
    </xf>
    <xf numFmtId="4" fontId="11" fillId="2" borderId="3" xfId="1" applyNumberFormat="1" applyFont="1" applyFill="1" applyBorder="1" applyAlignment="1">
      <alignment horizontal="left" vertical="center"/>
    </xf>
    <xf numFmtId="4" fontId="11" fillId="2" borderId="4" xfId="1" applyNumberFormat="1" applyFont="1" applyFill="1" applyBorder="1" applyAlignment="1">
      <alignment horizontal="left" vertical="center"/>
    </xf>
    <xf numFmtId="4" fontId="11" fillId="2" borderId="5" xfId="1" applyNumberFormat="1" applyFont="1" applyFill="1" applyBorder="1" applyAlignment="1">
      <alignment horizontal="left" vertical="center"/>
    </xf>
    <xf numFmtId="4" fontId="11" fillId="0" borderId="3" xfId="1" applyNumberFormat="1" applyFont="1" applyBorder="1" applyAlignment="1">
      <alignment vertical="center"/>
    </xf>
    <xf numFmtId="4" fontId="11" fillId="0" borderId="5" xfId="1" applyNumberFormat="1" applyFont="1" applyBorder="1" applyAlignment="1">
      <alignment vertical="center"/>
    </xf>
    <xf numFmtId="4" fontId="8" fillId="0" borderId="3" xfId="1" applyNumberFormat="1" applyFont="1" applyBorder="1" applyAlignment="1">
      <alignment horizontal="right" vertical="center"/>
    </xf>
    <xf numFmtId="4" fontId="4" fillId="0" borderId="0" xfId="1" applyNumberFormat="1" applyFont="1" applyAlignment="1">
      <alignment horizontal="left" vertical="center"/>
    </xf>
    <xf numFmtId="4" fontId="4" fillId="0" borderId="0" xfId="1" applyNumberFormat="1" applyFont="1" applyAlignment="1">
      <alignment vertical="center"/>
    </xf>
    <xf numFmtId="4" fontId="4" fillId="0" borderId="63" xfId="1" applyNumberFormat="1" applyFont="1" applyBorder="1" applyAlignment="1">
      <alignment horizontal="right" vertical="center" wrapText="1"/>
    </xf>
    <xf numFmtId="4" fontId="4" fillId="0" borderId="44" xfId="1" applyNumberFormat="1" applyFont="1" applyBorder="1" applyAlignment="1">
      <alignment horizontal="right" vertical="center" wrapText="1"/>
    </xf>
    <xf numFmtId="4" fontId="4" fillId="0" borderId="92" xfId="1" applyNumberFormat="1" applyFont="1" applyBorder="1" applyAlignment="1">
      <alignment horizontal="right" vertical="center" wrapText="1"/>
    </xf>
    <xf numFmtId="4" fontId="4" fillId="0" borderId="64" xfId="1" applyNumberFormat="1" applyFont="1" applyBorder="1" applyAlignment="1">
      <alignment horizontal="right" vertical="center" wrapText="1"/>
    </xf>
    <xf numFmtId="4" fontId="4" fillId="0" borderId="88" xfId="1" applyNumberFormat="1" applyFont="1" applyBorder="1" applyAlignment="1">
      <alignment horizontal="right" vertical="center" wrapText="1"/>
    </xf>
    <xf numFmtId="4" fontId="4" fillId="0" borderId="87" xfId="1" applyNumberFormat="1" applyFont="1" applyBorder="1" applyAlignment="1">
      <alignment horizontal="right" vertical="center" wrapText="1"/>
    </xf>
    <xf numFmtId="4" fontId="4" fillId="0" borderId="107" xfId="1" applyNumberFormat="1" applyFont="1" applyBorder="1" applyAlignment="1">
      <alignment horizontal="right" vertical="center" wrapText="1"/>
    </xf>
    <xf numFmtId="4" fontId="4" fillId="0" borderId="50" xfId="1" applyNumberFormat="1" applyFont="1" applyBorder="1" applyAlignment="1">
      <alignment horizontal="right" vertical="center" wrapText="1"/>
    </xf>
    <xf numFmtId="4" fontId="11" fillId="0" borderId="0" xfId="1" applyNumberFormat="1" applyFont="1" applyAlignment="1" applyProtection="1">
      <alignment horizontal="left" vertical="center"/>
      <protection locked="0"/>
    </xf>
    <xf numFmtId="4" fontId="11" fillId="2" borderId="3" xfId="1" applyNumberFormat="1" applyFont="1" applyFill="1" applyBorder="1" applyAlignment="1" applyProtection="1">
      <alignment horizontal="center" vertical="center"/>
      <protection locked="0"/>
    </xf>
    <xf numFmtId="4" fontId="5" fillId="0" borderId="3" xfId="1" applyNumberFormat="1" applyFont="1" applyBorder="1" applyAlignment="1" applyProtection="1">
      <alignment vertical="center" wrapText="1"/>
      <protection locked="0"/>
    </xf>
    <xf numFmtId="4" fontId="11" fillId="0" borderId="43" xfId="1" applyNumberFormat="1" applyFont="1" applyBorder="1" applyAlignment="1">
      <alignment vertical="center"/>
    </xf>
    <xf numFmtId="4" fontId="4" fillId="0" borderId="44" xfId="1" applyNumberFormat="1" applyFont="1" applyBorder="1" applyAlignment="1" applyProtection="1">
      <alignment vertical="center"/>
      <protection locked="0"/>
    </xf>
    <xf numFmtId="4" fontId="4" fillId="0" borderId="46" xfId="1" applyNumberFormat="1" applyFont="1" applyBorder="1" applyAlignment="1" applyProtection="1">
      <alignment vertical="center"/>
      <protection locked="0"/>
    </xf>
    <xf numFmtId="4" fontId="8" fillId="0" borderId="47" xfId="1" applyNumberFormat="1" applyFont="1" applyBorder="1" applyAlignment="1" applyProtection="1">
      <alignment vertical="center"/>
      <protection locked="0"/>
    </xf>
    <xf numFmtId="4" fontId="24" fillId="0" borderId="46" xfId="1" applyNumberFormat="1" applyFont="1" applyBorder="1" applyAlignment="1" applyProtection="1">
      <alignment vertical="center"/>
      <protection locked="0"/>
    </xf>
    <xf numFmtId="4" fontId="24" fillId="0" borderId="50" xfId="1" applyNumberFormat="1" applyFont="1" applyBorder="1" applyAlignment="1" applyProtection="1">
      <alignment vertical="center"/>
      <protection locked="0"/>
    </xf>
    <xf numFmtId="4" fontId="8" fillId="0" borderId="50" xfId="1" applyNumberFormat="1" applyFont="1" applyBorder="1" applyAlignment="1" applyProtection="1">
      <alignment vertical="center"/>
      <protection locked="0"/>
    </xf>
    <xf numFmtId="4" fontId="8" fillId="0" borderId="51" xfId="1" applyNumberFormat="1" applyFont="1" applyBorder="1" applyAlignment="1" applyProtection="1">
      <alignment vertical="center"/>
      <protection locked="0"/>
    </xf>
    <xf numFmtId="4" fontId="24" fillId="0" borderId="96" xfId="1" applyNumberFormat="1" applyFont="1" applyBorder="1" applyAlignment="1" applyProtection="1">
      <alignment vertical="center"/>
      <protection locked="0"/>
    </xf>
    <xf numFmtId="4" fontId="24" fillId="0" borderId="103" xfId="1" applyNumberFormat="1" applyFont="1" applyBorder="1" applyAlignment="1" applyProtection="1">
      <alignment vertical="center"/>
      <protection locked="0"/>
    </xf>
    <xf numFmtId="4" fontId="4" fillId="0" borderId="97" xfId="1" applyNumberFormat="1" applyFont="1" applyBorder="1" applyAlignment="1" applyProtection="1">
      <alignment vertical="center"/>
      <protection locked="0"/>
    </xf>
    <xf numFmtId="4" fontId="4" fillId="0" borderId="96" xfId="1" applyNumberFormat="1" applyFont="1" applyBorder="1" applyAlignment="1" applyProtection="1">
      <alignment vertical="center"/>
      <protection locked="0"/>
    </xf>
    <xf numFmtId="4" fontId="4" fillId="0" borderId="29" xfId="1" applyNumberFormat="1" applyFont="1" applyBorder="1" applyAlignment="1" applyProtection="1">
      <alignment vertical="center"/>
      <protection locked="0"/>
    </xf>
    <xf numFmtId="0" fontId="9" fillId="0" borderId="77" xfId="1" applyFont="1" applyBorder="1"/>
    <xf numFmtId="0" fontId="9" fillId="0" borderId="50" xfId="1" applyFont="1" applyBorder="1"/>
    <xf numFmtId="4" fontId="11" fillId="0" borderId="0" xfId="1" applyNumberFormat="1" applyFont="1" applyAlignment="1">
      <alignment horizontal="left" vertical="center" wrapText="1"/>
    </xf>
    <xf numFmtId="4" fontId="11" fillId="2" borderId="43" xfId="1" applyNumberFormat="1" applyFont="1" applyFill="1" applyBorder="1" applyAlignment="1">
      <alignment horizontal="center" vertical="center"/>
    </xf>
    <xf numFmtId="4" fontId="8" fillId="0" borderId="53" xfId="1" applyNumberFormat="1" applyFont="1" applyBorder="1" applyAlignment="1">
      <alignment vertical="center"/>
    </xf>
    <xf numFmtId="4" fontId="5" fillId="0" borderId="0" xfId="1" applyNumberFormat="1" applyFont="1" applyAlignment="1" applyProtection="1">
      <alignment horizontal="center" vertical="center" wrapText="1"/>
      <protection locked="0"/>
    </xf>
    <xf numFmtId="4" fontId="11" fillId="0" borderId="0" xfId="1" applyNumberFormat="1" applyFont="1" applyAlignment="1">
      <alignment vertical="center"/>
    </xf>
    <xf numFmtId="4" fontId="8" fillId="0" borderId="53" xfId="1" applyNumberFormat="1" applyFont="1" applyBorder="1" applyAlignment="1" applyProtection="1">
      <alignment vertical="center"/>
      <protection locked="0"/>
    </xf>
    <xf numFmtId="4" fontId="8" fillId="0" borderId="2" xfId="1" applyNumberFormat="1" applyFont="1" applyBorder="1" applyAlignment="1" applyProtection="1">
      <alignment vertical="center"/>
      <protection locked="0"/>
    </xf>
    <xf numFmtId="4" fontId="11" fillId="0" borderId="43" xfId="1" applyNumberFormat="1" applyFont="1" applyBorder="1" applyAlignment="1" applyProtection="1">
      <alignment vertical="center"/>
      <protection locked="0"/>
    </xf>
    <xf numFmtId="4" fontId="11" fillId="0" borderId="5" xfId="1" applyNumberFormat="1" applyFont="1" applyBorder="1" applyAlignment="1" applyProtection="1">
      <alignment vertical="center"/>
      <protection locked="0"/>
    </xf>
    <xf numFmtId="4" fontId="11" fillId="0" borderId="31" xfId="1" applyNumberFormat="1" applyFont="1" applyBorder="1" applyAlignment="1" applyProtection="1">
      <alignment vertical="center"/>
      <protection locked="0"/>
    </xf>
    <xf numFmtId="4" fontId="11" fillId="0" borderId="30" xfId="1" applyNumberFormat="1" applyFont="1" applyBorder="1" applyAlignment="1" applyProtection="1">
      <alignment vertical="center"/>
      <protection locked="0"/>
    </xf>
    <xf numFmtId="4" fontId="19" fillId="0" borderId="46" xfId="1" applyNumberFormat="1" applyFont="1" applyBorder="1" applyAlignment="1" applyProtection="1">
      <alignment vertical="center"/>
      <protection locked="0"/>
    </xf>
    <xf numFmtId="4" fontId="19" fillId="0" borderId="47" xfId="1" applyNumberFormat="1" applyFont="1" applyBorder="1" applyAlignment="1" applyProtection="1">
      <alignment vertical="center"/>
      <protection locked="0"/>
    </xf>
    <xf numFmtId="4" fontId="19" fillId="0" borderId="0" xfId="1" applyNumberFormat="1" applyFont="1" applyAlignment="1" applyProtection="1">
      <alignment vertical="center"/>
      <protection locked="0"/>
    </xf>
    <xf numFmtId="4" fontId="21" fillId="0" borderId="0" xfId="1" applyNumberFormat="1" applyFont="1" applyAlignment="1" applyProtection="1">
      <alignment vertical="center"/>
      <protection locked="0"/>
    </xf>
    <xf numFmtId="4" fontId="4" fillId="0" borderId="47" xfId="1" applyNumberFormat="1" applyFont="1" applyBorder="1" applyAlignment="1" applyProtection="1">
      <alignment vertical="center"/>
      <protection locked="0"/>
    </xf>
    <xf numFmtId="4" fontId="8" fillId="0" borderId="87" xfId="1" applyNumberFormat="1" applyFont="1" applyBorder="1" applyAlignment="1" applyProtection="1">
      <alignment vertical="center"/>
      <protection locked="0"/>
    </xf>
    <xf numFmtId="4" fontId="8" fillId="0" borderId="89" xfId="1" applyNumberFormat="1" applyFont="1" applyBorder="1" applyAlignment="1" applyProtection="1">
      <alignment vertical="center"/>
      <protection locked="0"/>
    </xf>
    <xf numFmtId="4" fontId="8" fillId="0" borderId="43" xfId="1" applyNumberFormat="1" applyFont="1" applyBorder="1" applyAlignment="1" applyProtection="1">
      <alignment vertical="center"/>
      <protection locked="0"/>
    </xf>
    <xf numFmtId="4" fontId="8" fillId="0" borderId="45" xfId="1" applyNumberFormat="1" applyFont="1" applyBorder="1" applyAlignment="1" applyProtection="1">
      <alignment vertical="center"/>
      <protection locked="0"/>
    </xf>
    <xf numFmtId="4" fontId="8" fillId="0" borderId="5" xfId="1" applyNumberFormat="1" applyFont="1" applyBorder="1" applyAlignment="1" applyProtection="1">
      <alignment vertical="center"/>
      <protection locked="0"/>
    </xf>
    <xf numFmtId="4" fontId="8" fillId="0" borderId="43" xfId="1" applyNumberFormat="1" applyFont="1" applyBorder="1" applyAlignment="1">
      <alignment vertical="center"/>
    </xf>
    <xf numFmtId="4" fontId="8" fillId="0" borderId="44" xfId="1" applyNumberFormat="1" applyFont="1" applyBorder="1" applyAlignment="1">
      <alignment vertical="center"/>
    </xf>
    <xf numFmtId="4" fontId="27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4" fontId="11" fillId="2" borderId="3" xfId="1" applyNumberFormat="1" applyFont="1" applyFill="1" applyBorder="1" applyAlignment="1">
      <alignment horizontal="center" vertical="center"/>
    </xf>
    <xf numFmtId="4" fontId="11" fillId="6" borderId="43" xfId="1" applyNumberFormat="1" applyFont="1" applyFill="1" applyBorder="1" applyAlignment="1">
      <alignment horizontal="center" vertical="center"/>
    </xf>
    <xf numFmtId="4" fontId="11" fillId="6" borderId="4" xfId="1" applyNumberFormat="1" applyFont="1" applyFill="1" applyBorder="1" applyAlignment="1">
      <alignment horizontal="center" vertical="center"/>
    </xf>
    <xf numFmtId="4" fontId="8" fillId="0" borderId="96" xfId="1" applyNumberFormat="1" applyFont="1" applyBorder="1" applyAlignment="1" applyProtection="1">
      <alignment vertical="center"/>
      <protection locked="0"/>
    </xf>
    <xf numFmtId="4" fontId="8" fillId="0" borderId="84" xfId="1" applyNumberFormat="1" applyFont="1" applyBorder="1" applyAlignment="1" applyProtection="1">
      <alignment vertical="center"/>
      <protection locked="0"/>
    </xf>
    <xf numFmtId="4" fontId="8" fillId="0" borderId="106" xfId="1" applyNumberFormat="1" applyFont="1" applyBorder="1" applyAlignment="1" applyProtection="1">
      <alignment vertical="center"/>
      <protection locked="0"/>
    </xf>
    <xf numFmtId="4" fontId="8" fillId="0" borderId="88" xfId="1" applyNumberFormat="1" applyFont="1" applyBorder="1" applyAlignment="1" applyProtection="1">
      <alignment vertical="center"/>
      <protection locked="0"/>
    </xf>
    <xf numFmtId="4" fontId="8" fillId="0" borderId="75" xfId="1" applyNumberFormat="1" applyFont="1" applyBorder="1" applyAlignment="1">
      <alignment vertical="center" wrapText="1"/>
    </xf>
    <xf numFmtId="4" fontId="8" fillId="0" borderId="73" xfId="1" applyNumberFormat="1" applyFont="1" applyBorder="1" applyAlignment="1">
      <alignment vertical="center" wrapText="1"/>
    </xf>
    <xf numFmtId="4" fontId="11" fillId="0" borderId="97" xfId="1" applyNumberFormat="1" applyFont="1" applyBorder="1" applyAlignment="1">
      <alignment horizontal="right" vertical="center"/>
    </xf>
    <xf numFmtId="4" fontId="11" fillId="0" borderId="92" xfId="1" applyNumberFormat="1" applyFont="1" applyBorder="1" applyAlignment="1" applyProtection="1">
      <alignment vertical="center"/>
      <protection locked="0"/>
    </xf>
    <xf numFmtId="4" fontId="11" fillId="0" borderId="96" xfId="1" applyNumberFormat="1" applyFont="1" applyBorder="1" applyAlignment="1">
      <alignment horizontal="right" vertical="center"/>
    </xf>
    <xf numFmtId="4" fontId="11" fillId="0" borderId="103" xfId="1" applyNumberFormat="1" applyFont="1" applyBorder="1" applyAlignment="1">
      <alignment horizontal="right" vertical="center"/>
    </xf>
    <xf numFmtId="4" fontId="8" fillId="0" borderId="50" xfId="1" applyNumberFormat="1" applyFont="1" applyBorder="1" applyAlignment="1">
      <alignment vertical="center"/>
    </xf>
    <xf numFmtId="4" fontId="8" fillId="0" borderId="107" xfId="1" applyNumberFormat="1" applyFont="1" applyBorder="1" applyAlignment="1">
      <alignment vertical="center"/>
    </xf>
    <xf numFmtId="0" fontId="4" fillId="0" borderId="0" xfId="1" applyFont="1" applyAlignment="1">
      <alignment horizontal="left" vertical="center"/>
    </xf>
    <xf numFmtId="0" fontId="9" fillId="0" borderId="0" xfId="1" applyFont="1" applyAlignment="1">
      <alignment horizontal="center" wrapText="1"/>
    </xf>
    <xf numFmtId="4" fontId="24" fillId="0" borderId="83" xfId="1" applyNumberFormat="1" applyFont="1" applyBorder="1" applyAlignment="1" applyProtection="1">
      <alignment vertical="center" wrapText="1"/>
      <protection locked="0"/>
    </xf>
    <xf numFmtId="0" fontId="2" fillId="0" borderId="0" xfId="1"/>
    <xf numFmtId="0" fontId="6" fillId="0" borderId="0" xfId="3"/>
    <xf numFmtId="0" fontId="6" fillId="7" borderId="0" xfId="3" applyFill="1"/>
    <xf numFmtId="0" fontId="28" fillId="0" borderId="6" xfId="3" applyFont="1" applyBorder="1" applyProtection="1">
      <protection locked="0" hidden="1"/>
    </xf>
    <xf numFmtId="0" fontId="6" fillId="0" borderId="27" xfId="3" applyBorder="1" applyProtection="1">
      <protection locked="0" hidden="1"/>
    </xf>
    <xf numFmtId="0" fontId="29" fillId="7" borderId="94" xfId="3" applyFont="1" applyFill="1" applyBorder="1" applyAlignment="1" applyProtection="1">
      <alignment vertical="center"/>
      <protection locked="0" hidden="1"/>
    </xf>
    <xf numFmtId="0" fontId="28" fillId="7" borderId="6" xfId="3" applyFont="1" applyFill="1" applyBorder="1" applyProtection="1">
      <protection locked="0" hidden="1"/>
    </xf>
    <xf numFmtId="0" fontId="6" fillId="7" borderId="27" xfId="3" applyFill="1" applyBorder="1" applyProtection="1">
      <protection locked="0" hidden="1"/>
    </xf>
    <xf numFmtId="0" fontId="28" fillId="0" borderId="29" xfId="3" applyFont="1" applyBorder="1" applyProtection="1">
      <protection locked="0" hidden="1"/>
    </xf>
    <xf numFmtId="0" fontId="6" fillId="0" borderId="30" xfId="3" applyBorder="1" applyProtection="1">
      <protection locked="0" hidden="1"/>
    </xf>
    <xf numFmtId="0" fontId="30" fillId="7" borderId="0" xfId="3" applyFont="1" applyFill="1" applyAlignment="1" applyProtection="1">
      <alignment vertical="center"/>
      <protection locked="0" hidden="1"/>
    </xf>
    <xf numFmtId="0" fontId="31" fillId="7" borderId="29" xfId="3" applyFont="1" applyFill="1" applyBorder="1" applyAlignment="1" applyProtection="1">
      <alignment horizontal="left"/>
      <protection locked="0" hidden="1"/>
    </xf>
    <xf numFmtId="0" fontId="31" fillId="7" borderId="30" xfId="3" applyFont="1" applyFill="1" applyBorder="1" applyProtection="1">
      <protection locked="0" hidden="1"/>
    </xf>
    <xf numFmtId="0" fontId="31" fillId="0" borderId="29" xfId="3" applyFont="1" applyBorder="1" applyProtection="1">
      <protection locked="0" hidden="1"/>
    </xf>
    <xf numFmtId="0" fontId="31" fillId="0" borderId="30" xfId="3" applyFont="1" applyBorder="1" applyProtection="1">
      <protection locked="0" hidden="1"/>
    </xf>
    <xf numFmtId="0" fontId="32" fillId="7" borderId="0" xfId="3" applyFont="1" applyFill="1" applyAlignment="1" applyProtection="1">
      <alignment vertical="center"/>
      <protection locked="0" hidden="1"/>
    </xf>
    <xf numFmtId="0" fontId="30" fillId="0" borderId="29" xfId="3" applyFont="1" applyBorder="1" applyProtection="1">
      <protection locked="0" hidden="1"/>
    </xf>
    <xf numFmtId="0" fontId="30" fillId="0" borderId="30" xfId="3" applyFont="1" applyBorder="1" applyProtection="1">
      <protection locked="0" hidden="1"/>
    </xf>
    <xf numFmtId="0" fontId="32" fillId="7" borderId="0" xfId="3" applyFont="1" applyFill="1" applyAlignment="1" applyProtection="1">
      <alignment vertical="top"/>
      <protection locked="0" hidden="1"/>
    </xf>
    <xf numFmtId="0" fontId="33" fillId="7" borderId="97" xfId="3" applyFont="1" applyFill="1" applyBorder="1" applyProtection="1">
      <protection locked="0" hidden="1"/>
    </xf>
    <xf numFmtId="0" fontId="33" fillId="7" borderId="68" xfId="3" applyFont="1" applyFill="1" applyBorder="1" applyProtection="1">
      <protection locked="0" hidden="1"/>
    </xf>
    <xf numFmtId="0" fontId="31" fillId="0" borderId="97" xfId="3" applyFont="1" applyBorder="1"/>
    <xf numFmtId="0" fontId="30" fillId="0" borderId="68" xfId="3" applyFont="1" applyBorder="1" applyProtection="1">
      <protection locked="0" hidden="1"/>
    </xf>
    <xf numFmtId="0" fontId="28" fillId="7" borderId="29" xfId="3" applyFont="1" applyFill="1" applyBorder="1" applyProtection="1">
      <protection locked="0" hidden="1"/>
    </xf>
    <xf numFmtId="0" fontId="33" fillId="7" borderId="30" xfId="3" applyFont="1" applyFill="1" applyBorder="1" applyProtection="1">
      <protection locked="0" hidden="1"/>
    </xf>
    <xf numFmtId="0" fontId="6" fillId="7" borderId="0" xfId="3" applyFill="1" applyProtection="1">
      <protection locked="0" hidden="1"/>
    </xf>
    <xf numFmtId="0" fontId="6" fillId="7" borderId="29" xfId="3" applyFill="1" applyBorder="1" applyProtection="1">
      <protection locked="0" hidden="1"/>
    </xf>
    <xf numFmtId="0" fontId="6" fillId="7" borderId="30" xfId="3" applyFill="1" applyBorder="1" applyProtection="1">
      <protection locked="0" hidden="1"/>
    </xf>
    <xf numFmtId="49" fontId="34" fillId="0" borderId="95" xfId="3" applyNumberFormat="1" applyFont="1" applyBorder="1" applyAlignment="1" applyProtection="1">
      <alignment horizontal="center"/>
      <protection locked="0" hidden="1"/>
    </xf>
    <xf numFmtId="0" fontId="6" fillId="0" borderId="2" xfId="3" applyBorder="1" applyProtection="1">
      <protection locked="0" hidden="1"/>
    </xf>
    <xf numFmtId="0" fontId="30" fillId="7" borderId="1" xfId="3" applyFont="1" applyFill="1" applyBorder="1" applyAlignment="1" applyProtection="1">
      <alignment horizontal="left" vertical="center"/>
      <protection locked="0" hidden="1"/>
    </xf>
    <xf numFmtId="0" fontId="6" fillId="7" borderId="95" xfId="3" applyFill="1" applyBorder="1" applyProtection="1">
      <protection locked="0" hidden="1"/>
    </xf>
    <xf numFmtId="0" fontId="6" fillId="7" borderId="2" xfId="3" applyFill="1" applyBorder="1" applyProtection="1">
      <protection locked="0" hidden="1"/>
    </xf>
    <xf numFmtId="0" fontId="6" fillId="0" borderId="29" xfId="3" applyBorder="1" applyProtection="1">
      <protection locked="0" hidden="1"/>
    </xf>
    <xf numFmtId="0" fontId="6" fillId="0" borderId="0" xfId="3" applyProtection="1">
      <protection locked="0" hidden="1"/>
    </xf>
    <xf numFmtId="0" fontId="30" fillId="0" borderId="3" xfId="3" applyFont="1" applyBorder="1" applyAlignment="1" applyProtection="1">
      <alignment horizontal="center" vertical="center" wrapText="1"/>
      <protection locked="0" hidden="1"/>
    </xf>
    <xf numFmtId="0" fontId="30" fillId="0" borderId="43" xfId="3" applyFont="1" applyBorder="1" applyAlignment="1" applyProtection="1">
      <alignment horizontal="center" vertical="top" wrapText="1"/>
      <protection locked="0" hidden="1"/>
    </xf>
    <xf numFmtId="0" fontId="30" fillId="7" borderId="43" xfId="3" applyFont="1" applyFill="1" applyBorder="1" applyAlignment="1" applyProtection="1">
      <alignment horizontal="center" vertical="top" wrapText="1"/>
      <protection locked="0" hidden="1"/>
    </xf>
    <xf numFmtId="0" fontId="30" fillId="7" borderId="43" xfId="3" applyFont="1" applyFill="1" applyBorder="1" applyAlignment="1" applyProtection="1">
      <alignment horizontal="center" vertical="center" wrapText="1"/>
      <protection locked="0" hidden="1"/>
    </xf>
    <xf numFmtId="0" fontId="30" fillId="7" borderId="5" xfId="3" applyFont="1" applyFill="1" applyBorder="1" applyAlignment="1" applyProtection="1">
      <alignment horizontal="center" vertical="top" wrapText="1"/>
      <protection locked="0" hidden="1"/>
    </xf>
    <xf numFmtId="0" fontId="6" fillId="0" borderId="0" xfId="3" applyAlignment="1">
      <alignment wrapText="1"/>
    </xf>
    <xf numFmtId="0" fontId="30" fillId="0" borderId="97" xfId="3" applyFont="1" applyBorder="1" applyAlignment="1" applyProtection="1">
      <alignment wrapText="1"/>
      <protection locked="0" hidden="1"/>
    </xf>
    <xf numFmtId="4" fontId="30" fillId="7" borderId="64" xfId="3" applyNumberFormat="1" applyFont="1" applyFill="1" applyBorder="1" applyAlignment="1" applyProtection="1">
      <alignment vertical="center" wrapText="1"/>
      <protection locked="0" hidden="1"/>
    </xf>
    <xf numFmtId="0" fontId="30" fillId="7" borderId="44" xfId="3" applyFont="1" applyFill="1" applyBorder="1" applyAlignment="1" applyProtection="1">
      <alignment wrapText="1"/>
      <protection locked="0" hidden="1"/>
    </xf>
    <xf numFmtId="4" fontId="30" fillId="7" borderId="45" xfId="3" applyNumberFormat="1" applyFont="1" applyFill="1" applyBorder="1" applyAlignment="1" applyProtection="1">
      <alignment vertical="center" wrapText="1"/>
      <protection locked="0" hidden="1"/>
    </xf>
    <xf numFmtId="0" fontId="30" fillId="0" borderId="106" xfId="3" applyFont="1" applyBorder="1" applyAlignment="1" applyProtection="1">
      <alignment wrapText="1"/>
      <protection locked="0" hidden="1"/>
    </xf>
    <xf numFmtId="4" fontId="31" fillId="0" borderId="87" xfId="3" applyNumberFormat="1" applyFont="1" applyBorder="1" applyAlignment="1" applyProtection="1">
      <alignment vertical="center" wrapText="1"/>
      <protection locked="0" hidden="1"/>
    </xf>
    <xf numFmtId="0" fontId="30" fillId="0" borderId="87" xfId="3" applyFont="1" applyBorder="1" applyAlignment="1" applyProtection="1">
      <alignment wrapText="1"/>
      <protection locked="0" hidden="1"/>
    </xf>
    <xf numFmtId="4" fontId="30" fillId="0" borderId="89" xfId="3" applyNumberFormat="1" applyFont="1" applyBorder="1" applyAlignment="1" applyProtection="1">
      <alignment vertical="center" wrapText="1"/>
      <protection locked="0" hidden="1"/>
    </xf>
    <xf numFmtId="0" fontId="6" fillId="5" borderId="0" xfId="3" applyFill="1" applyAlignment="1">
      <alignment wrapText="1"/>
    </xf>
    <xf numFmtId="0" fontId="30" fillId="0" borderId="96" xfId="3" applyFont="1" applyBorder="1" applyAlignment="1" applyProtection="1">
      <alignment wrapText="1"/>
      <protection locked="0" hidden="1"/>
    </xf>
    <xf numFmtId="4" fontId="30" fillId="0" borderId="46" xfId="3" applyNumberFormat="1" applyFont="1" applyBorder="1" applyAlignment="1" applyProtection="1">
      <alignment vertical="center" wrapText="1"/>
      <protection locked="0" hidden="1"/>
    </xf>
    <xf numFmtId="0" fontId="30" fillId="0" borderId="46" xfId="3" applyFont="1" applyBorder="1" applyAlignment="1" applyProtection="1">
      <alignment wrapText="1"/>
      <protection locked="0" hidden="1"/>
    </xf>
    <xf numFmtId="4" fontId="35" fillId="0" borderId="64" xfId="3" applyNumberFormat="1" applyFont="1" applyBorder="1" applyAlignment="1" applyProtection="1">
      <alignment vertical="center" wrapText="1"/>
      <protection locked="0" hidden="1"/>
    </xf>
    <xf numFmtId="0" fontId="33" fillId="0" borderId="64" xfId="3" applyFont="1" applyBorder="1" applyAlignment="1" applyProtection="1">
      <alignment wrapText="1"/>
      <protection locked="0" hidden="1"/>
    </xf>
    <xf numFmtId="4" fontId="2" fillId="0" borderId="89" xfId="3" applyNumberFormat="1" applyFont="1" applyBorder="1" applyAlignment="1" applyProtection="1">
      <alignment vertical="center" wrapText="1"/>
      <protection locked="0" hidden="1"/>
    </xf>
    <xf numFmtId="0" fontId="33" fillId="0" borderId="96" xfId="3" applyFont="1" applyBorder="1" applyAlignment="1" applyProtection="1">
      <alignment wrapText="1"/>
      <protection locked="0" hidden="1"/>
    </xf>
    <xf numFmtId="4" fontId="6" fillId="0" borderId="87" xfId="3" applyNumberFormat="1" applyBorder="1" applyAlignment="1" applyProtection="1">
      <alignment vertical="center" wrapText="1"/>
      <protection locked="0" hidden="1"/>
    </xf>
    <xf numFmtId="0" fontId="33" fillId="0" borderId="46" xfId="3" applyFont="1" applyBorder="1" applyAlignment="1" applyProtection="1">
      <alignment wrapText="1"/>
      <protection locked="0" hidden="1"/>
    </xf>
    <xf numFmtId="0" fontId="33" fillId="0" borderId="106" xfId="3" applyFont="1" applyBorder="1" applyAlignment="1" applyProtection="1">
      <alignment wrapText="1"/>
      <protection locked="0" hidden="1"/>
    </xf>
    <xf numFmtId="0" fontId="30" fillId="0" borderId="87" xfId="3" applyFont="1" applyBorder="1" applyAlignment="1" applyProtection="1">
      <alignment vertical="center" wrapText="1"/>
      <protection locked="0" hidden="1"/>
    </xf>
    <xf numFmtId="0" fontId="6" fillId="0" borderId="96" xfId="3" applyBorder="1" applyAlignment="1" applyProtection="1">
      <alignment wrapText="1"/>
      <protection locked="0" hidden="1"/>
    </xf>
    <xf numFmtId="4" fontId="30" fillId="0" borderId="87" xfId="3" applyNumberFormat="1" applyFont="1" applyBorder="1" applyAlignment="1" applyProtection="1">
      <alignment vertical="center" wrapText="1"/>
      <protection locked="0" hidden="1"/>
    </xf>
    <xf numFmtId="0" fontId="6" fillId="0" borderId="87" xfId="3" applyBorder="1" applyAlignment="1" applyProtection="1">
      <alignment wrapText="1"/>
      <protection locked="0" hidden="1"/>
    </xf>
    <xf numFmtId="0" fontId="6" fillId="0" borderId="106" xfId="3" applyBorder="1" applyAlignment="1" applyProtection="1">
      <alignment wrapText="1"/>
      <protection locked="0" hidden="1"/>
    </xf>
    <xf numFmtId="0" fontId="6" fillId="0" borderId="46" xfId="3" applyBorder="1" applyAlignment="1" applyProtection="1">
      <alignment wrapText="1"/>
      <protection locked="0" hidden="1"/>
    </xf>
    <xf numFmtId="0" fontId="36" fillId="0" borderId="31" xfId="3" applyFont="1" applyBorder="1" applyAlignment="1">
      <alignment wrapText="1"/>
    </xf>
    <xf numFmtId="0" fontId="36" fillId="0" borderId="87" xfId="3" applyFont="1" applyBorder="1" applyAlignment="1">
      <alignment wrapText="1"/>
    </xf>
    <xf numFmtId="0" fontId="31" fillId="0" borderId="106" xfId="3" applyFont="1" applyBorder="1" applyAlignment="1" applyProtection="1">
      <alignment wrapText="1"/>
      <protection locked="0" hidden="1"/>
    </xf>
    <xf numFmtId="0" fontId="36" fillId="0" borderId="46" xfId="3" applyFont="1" applyBorder="1" applyAlignment="1">
      <alignment wrapText="1"/>
    </xf>
    <xf numFmtId="0" fontId="37" fillId="0" borderId="29" xfId="3" applyFont="1" applyBorder="1" applyAlignment="1">
      <alignment horizontal="left" wrapText="1"/>
    </xf>
    <xf numFmtId="4" fontId="30" fillId="0" borderId="31" xfId="3" applyNumberFormat="1" applyFont="1" applyBorder="1" applyAlignment="1">
      <alignment vertical="center" wrapText="1"/>
    </xf>
    <xf numFmtId="0" fontId="37" fillId="0" borderId="106" xfId="3" applyFont="1" applyBorder="1" applyAlignment="1">
      <alignment horizontal="left" wrapText="1"/>
    </xf>
    <xf numFmtId="4" fontId="30" fillId="0" borderId="87" xfId="3" applyNumberFormat="1" applyFont="1" applyBorder="1" applyAlignment="1">
      <alignment vertical="center" wrapText="1"/>
    </xf>
    <xf numFmtId="0" fontId="38" fillId="0" borderId="87" xfId="3" applyFont="1" applyBorder="1" applyAlignment="1">
      <alignment wrapText="1"/>
    </xf>
    <xf numFmtId="4" fontId="2" fillId="0" borderId="87" xfId="3" applyNumberFormat="1" applyFont="1" applyBorder="1" applyAlignment="1">
      <alignment vertical="center" wrapText="1"/>
    </xf>
    <xf numFmtId="0" fontId="36" fillId="0" borderId="106" xfId="3" applyFont="1" applyBorder="1" applyAlignment="1">
      <alignment horizontal="left" wrapText="1"/>
    </xf>
    <xf numFmtId="0" fontId="36" fillId="0" borderId="96" xfId="3" applyFont="1" applyBorder="1" applyAlignment="1">
      <alignment horizontal="left" wrapText="1"/>
    </xf>
    <xf numFmtId="0" fontId="36" fillId="0" borderId="29" xfId="3" applyFont="1" applyBorder="1" applyAlignment="1">
      <alignment wrapText="1"/>
    </xf>
    <xf numFmtId="0" fontId="39" fillId="0" borderId="87" xfId="3" applyFont="1" applyBorder="1" applyAlignment="1">
      <alignment wrapText="1"/>
    </xf>
    <xf numFmtId="0" fontId="36" fillId="0" borderId="106" xfId="3" applyFont="1" applyBorder="1" applyAlignment="1">
      <alignment wrapText="1"/>
    </xf>
    <xf numFmtId="0" fontId="37" fillId="0" borderId="87" xfId="3" applyFont="1" applyBorder="1" applyAlignment="1">
      <alignment wrapText="1"/>
    </xf>
    <xf numFmtId="4" fontId="30" fillId="0" borderId="89" xfId="3" applyNumberFormat="1" applyFont="1" applyBorder="1" applyAlignment="1">
      <alignment vertical="center" wrapText="1"/>
    </xf>
    <xf numFmtId="0" fontId="37" fillId="0" borderId="106" xfId="3" applyFont="1" applyBorder="1" applyAlignment="1">
      <alignment wrapText="1"/>
    </xf>
    <xf numFmtId="4" fontId="30" fillId="0" borderId="47" xfId="3" applyNumberFormat="1" applyFont="1" applyBorder="1" applyAlignment="1" applyProtection="1">
      <alignment vertical="center" wrapText="1"/>
      <protection locked="0" hidden="1"/>
    </xf>
    <xf numFmtId="0" fontId="6" fillId="0" borderId="46" xfId="3" applyBorder="1" applyAlignment="1">
      <alignment wrapText="1"/>
    </xf>
    <xf numFmtId="0" fontId="6" fillId="0" borderId="47" xfId="3" applyBorder="1" applyAlignment="1">
      <alignment wrapText="1"/>
    </xf>
    <xf numFmtId="0" fontId="37" fillId="0" borderId="96" xfId="3" applyFont="1" applyBorder="1" applyAlignment="1">
      <alignment wrapText="1"/>
    </xf>
    <xf numFmtId="4" fontId="30" fillId="0" borderId="46" xfId="3" applyNumberFormat="1" applyFont="1" applyBorder="1" applyAlignment="1">
      <alignment wrapText="1"/>
    </xf>
    <xf numFmtId="0" fontId="37" fillId="0" borderId="46" xfId="3" applyFont="1" applyBorder="1" applyAlignment="1">
      <alignment wrapText="1"/>
    </xf>
    <xf numFmtId="4" fontId="33" fillId="0" borderId="47" xfId="3" applyNumberFormat="1" applyFont="1" applyBorder="1" applyAlignment="1">
      <alignment vertical="center" wrapText="1"/>
    </xf>
    <xf numFmtId="4" fontId="33" fillId="0" borderId="87" xfId="3" applyNumberFormat="1" applyFont="1" applyBorder="1" applyAlignment="1">
      <alignment vertical="center" wrapText="1"/>
    </xf>
    <xf numFmtId="0" fontId="31" fillId="0" borderId="0" xfId="3" applyFont="1" applyAlignment="1">
      <alignment wrapText="1"/>
    </xf>
    <xf numFmtId="4" fontId="33" fillId="0" borderId="89" xfId="3" applyNumberFormat="1" applyFont="1" applyBorder="1" applyAlignment="1">
      <alignment vertical="center" wrapText="1"/>
    </xf>
    <xf numFmtId="0" fontId="36" fillId="0" borderId="50" xfId="3" applyFont="1" applyBorder="1" applyAlignment="1">
      <alignment wrapText="1"/>
    </xf>
    <xf numFmtId="4" fontId="33" fillId="0" borderId="51" xfId="3" applyNumberFormat="1" applyFont="1" applyBorder="1" applyAlignment="1">
      <alignment vertical="center" wrapText="1"/>
    </xf>
    <xf numFmtId="0" fontId="30" fillId="0" borderId="3" xfId="3" applyFont="1" applyBorder="1" applyAlignment="1">
      <alignment vertical="center" wrapText="1"/>
    </xf>
    <xf numFmtId="4" fontId="30" fillId="7" borderId="43" xfId="3" applyNumberFormat="1" applyFont="1" applyFill="1" applyBorder="1" applyAlignment="1">
      <alignment vertical="center" wrapText="1"/>
    </xf>
    <xf numFmtId="0" fontId="30" fillId="7" borderId="43" xfId="3" applyFont="1" applyFill="1" applyBorder="1" applyAlignment="1">
      <alignment vertical="center" wrapText="1"/>
    </xf>
    <xf numFmtId="4" fontId="30" fillId="7" borderId="5" xfId="3" applyNumberFormat="1" applyFont="1" applyFill="1" applyBorder="1" applyAlignment="1">
      <alignment vertical="center" wrapText="1"/>
    </xf>
    <xf numFmtId="4" fontId="6" fillId="0" borderId="0" xfId="3" applyNumberFormat="1" applyAlignment="1">
      <alignment wrapText="1"/>
    </xf>
    <xf numFmtId="0" fontId="33" fillId="0" borderId="0" xfId="3" applyFont="1"/>
    <xf numFmtId="0" fontId="31" fillId="0" borderId="0" xfId="3" applyFont="1"/>
    <xf numFmtId="0" fontId="33" fillId="0" borderId="92" xfId="3" applyFont="1" applyBorder="1"/>
    <xf numFmtId="0" fontId="33" fillId="0" borderId="0" xfId="3" applyFont="1" applyProtection="1">
      <protection locked="0"/>
    </xf>
    <xf numFmtId="14" fontId="33" fillId="0" borderId="92" xfId="3" applyNumberFormat="1" applyFont="1" applyBorder="1" applyAlignment="1" applyProtection="1">
      <alignment horizontal="center"/>
      <protection locked="0"/>
    </xf>
    <xf numFmtId="0" fontId="30" fillId="0" borderId="0" xfId="3" applyFont="1"/>
    <xf numFmtId="0" fontId="30" fillId="0" borderId="0" xfId="3" applyFont="1" applyProtection="1">
      <protection locked="0"/>
    </xf>
    <xf numFmtId="0" fontId="2" fillId="0" borderId="0" xfId="6" applyFont="1"/>
    <xf numFmtId="0" fontId="30" fillId="0" borderId="0" xfId="3" applyFont="1" applyAlignment="1">
      <alignment vertical="center"/>
    </xf>
    <xf numFmtId="0" fontId="30" fillId="0" borderId="88" xfId="3" applyFont="1" applyBorder="1" applyAlignment="1">
      <alignment vertical="center"/>
    </xf>
    <xf numFmtId="4" fontId="6" fillId="0" borderId="0" xfId="3" applyNumberFormat="1"/>
    <xf numFmtId="0" fontId="40" fillId="0" borderId="0" xfId="6"/>
    <xf numFmtId="4" fontId="40" fillId="0" borderId="0" xfId="6" applyNumberFormat="1"/>
    <xf numFmtId="0" fontId="40" fillId="0" borderId="6" xfId="6" applyBorder="1"/>
    <xf numFmtId="0" fontId="40" fillId="0" borderId="94" xfId="6" applyBorder="1"/>
    <xf numFmtId="0" fontId="40" fillId="0" borderId="27" xfId="6" applyBorder="1"/>
    <xf numFmtId="0" fontId="40" fillId="0" borderId="114" xfId="6" applyBorder="1"/>
    <xf numFmtId="0" fontId="40" fillId="0" borderId="28" xfId="6" applyBorder="1"/>
    <xf numFmtId="0" fontId="35" fillId="0" borderId="29" xfId="6" applyFont="1" applyBorder="1"/>
    <xf numFmtId="0" fontId="40" fillId="0" borderId="30" xfId="6" applyBorder="1"/>
    <xf numFmtId="0" fontId="35" fillId="0" borderId="29" xfId="6" applyFont="1" applyBorder="1" applyAlignment="1">
      <alignment vertical="center"/>
    </xf>
    <xf numFmtId="0" fontId="35" fillId="0" borderId="0" xfId="6" applyFont="1"/>
    <xf numFmtId="0" fontId="35" fillId="0" borderId="115" xfId="6" applyFont="1" applyBorder="1"/>
    <xf numFmtId="0" fontId="40" fillId="0" borderId="31" xfId="6" applyBorder="1"/>
    <xf numFmtId="0" fontId="2" fillId="0" borderId="29" xfId="6" applyFont="1" applyBorder="1"/>
    <xf numFmtId="0" fontId="2" fillId="0" borderId="31" xfId="6" applyFont="1" applyBorder="1"/>
    <xf numFmtId="0" fontId="40" fillId="0" borderId="29" xfId="6" applyBorder="1"/>
    <xf numFmtId="0" fontId="35" fillId="0" borderId="31" xfId="6" applyFont="1" applyBorder="1"/>
    <xf numFmtId="0" fontId="40" fillId="0" borderId="97" xfId="6" applyBorder="1"/>
    <xf numFmtId="0" fontId="40" fillId="0" borderId="92" xfId="6" applyBorder="1"/>
    <xf numFmtId="0" fontId="40" fillId="0" borderId="68" xfId="6" applyBorder="1"/>
    <xf numFmtId="0" fontId="40" fillId="0" borderId="106" xfId="6" applyBorder="1"/>
    <xf numFmtId="0" fontId="40" fillId="0" borderId="88" xfId="6" applyBorder="1"/>
    <xf numFmtId="0" fontId="40" fillId="0" borderId="89" xfId="6" applyBorder="1"/>
    <xf numFmtId="0" fontId="40" fillId="0" borderId="115" xfId="6" applyBorder="1"/>
    <xf numFmtId="0" fontId="41" fillId="0" borderId="0" xfId="6" applyFont="1" applyAlignment="1">
      <alignment horizontal="left"/>
    </xf>
    <xf numFmtId="0" fontId="41" fillId="0" borderId="30" xfId="6" applyFont="1" applyBorder="1"/>
    <xf numFmtId="49" fontId="35" fillId="0" borderId="29" xfId="6" applyNumberFormat="1" applyFont="1" applyBorder="1"/>
    <xf numFmtId="0" fontId="40" fillId="0" borderId="95" xfId="6" applyBorder="1"/>
    <xf numFmtId="0" fontId="40" fillId="0" borderId="1" xfId="6" applyBorder="1"/>
    <xf numFmtId="0" fontId="40" fillId="0" borderId="2" xfId="6" applyBorder="1"/>
    <xf numFmtId="0" fontId="40" fillId="0" borderId="72" xfId="6" applyBorder="1"/>
    <xf numFmtId="0" fontId="38" fillId="0" borderId="53" xfId="6" applyFont="1" applyBorder="1" applyAlignment="1">
      <alignment horizontal="center" wrapText="1"/>
    </xf>
    <xf numFmtId="0" fontId="40" fillId="0" borderId="116" xfId="6" applyBorder="1"/>
    <xf numFmtId="0" fontId="40" fillId="0" borderId="53" xfId="6" applyBorder="1"/>
    <xf numFmtId="0" fontId="40" fillId="0" borderId="95" xfId="6" applyBorder="1" applyAlignment="1">
      <alignment horizontal="center" vertical="center"/>
    </xf>
    <xf numFmtId="0" fontId="40" fillId="0" borderId="1" xfId="6" applyBorder="1" applyAlignment="1">
      <alignment horizontal="center" vertical="center"/>
    </xf>
    <xf numFmtId="0" fontId="40" fillId="0" borderId="2" xfId="6" applyBorder="1" applyAlignment="1">
      <alignment horizontal="center" vertical="center"/>
    </xf>
    <xf numFmtId="0" fontId="40" fillId="0" borderId="0" xfId="6" applyAlignment="1">
      <alignment horizontal="center" vertical="center"/>
    </xf>
    <xf numFmtId="0" fontId="35" fillId="0" borderId="53" xfId="6" applyFont="1" applyBorder="1" applyAlignment="1">
      <alignment horizontal="center" vertical="center" wrapText="1"/>
    </xf>
    <xf numFmtId="0" fontId="35" fillId="0" borderId="0" xfId="6" applyFont="1" applyAlignment="1">
      <alignment horizontal="center" vertical="center" wrapText="1"/>
    </xf>
    <xf numFmtId="4" fontId="40" fillId="0" borderId="0" xfId="6" applyNumberFormat="1" applyAlignment="1">
      <alignment horizontal="center" vertical="center"/>
    </xf>
    <xf numFmtId="0" fontId="40" fillId="0" borderId="67" xfId="6" applyBorder="1"/>
    <xf numFmtId="0" fontId="40" fillId="0" borderId="12" xfId="6" applyBorder="1"/>
    <xf numFmtId="0" fontId="40" fillId="0" borderId="117" xfId="6" applyBorder="1" applyAlignment="1">
      <alignment horizontal="right"/>
    </xf>
    <xf numFmtId="0" fontId="40" fillId="0" borderId="117" xfId="6" applyBorder="1"/>
    <xf numFmtId="0" fontId="35" fillId="0" borderId="62" xfId="6" applyFont="1" applyBorder="1"/>
    <xf numFmtId="0" fontId="35" fillId="0" borderId="63" xfId="6" applyFont="1" applyBorder="1"/>
    <xf numFmtId="0" fontId="35" fillId="0" borderId="45" xfId="6" applyFont="1" applyBorder="1"/>
    <xf numFmtId="0" fontId="35" fillId="0" borderId="94" xfId="6" applyFont="1" applyBorder="1"/>
    <xf numFmtId="4" fontId="35" fillId="0" borderId="102" xfId="6" applyNumberFormat="1" applyFont="1" applyBorder="1" applyAlignment="1">
      <alignment horizontal="right"/>
    </xf>
    <xf numFmtId="4" fontId="35" fillId="0" borderId="0" xfId="6" applyNumberFormat="1" applyFont="1"/>
    <xf numFmtId="0" fontId="2" fillId="0" borderId="97" xfId="6" applyFont="1" applyBorder="1"/>
    <xf numFmtId="0" fontId="2" fillId="0" borderId="92" xfId="6" applyFont="1" applyBorder="1"/>
    <xf numFmtId="0" fontId="2" fillId="0" borderId="68" xfId="6" applyFont="1" applyBorder="1"/>
    <xf numFmtId="4" fontId="2" fillId="0" borderId="100" xfId="6" applyNumberFormat="1" applyFont="1" applyBorder="1" applyAlignment="1">
      <alignment horizontal="right"/>
    </xf>
    <xf numFmtId="4" fontId="2" fillId="0" borderId="12" xfId="6" applyNumberFormat="1" applyFont="1" applyBorder="1"/>
    <xf numFmtId="4" fontId="2" fillId="0" borderId="0" xfId="6" applyNumberFormat="1" applyFont="1"/>
    <xf numFmtId="0" fontId="40" fillId="0" borderId="97" xfId="6" applyBorder="1" applyAlignment="1">
      <alignment vertical="top"/>
    </xf>
    <xf numFmtId="0" fontId="40" fillId="0" borderId="84" xfId="6" applyBorder="1" applyAlignment="1">
      <alignment vertical="top" wrapText="1"/>
    </xf>
    <xf numFmtId="0" fontId="40" fillId="0" borderId="47" xfId="6" applyBorder="1" applyAlignment="1">
      <alignment vertical="top" wrapText="1"/>
    </xf>
    <xf numFmtId="4" fontId="40" fillId="0" borderId="100" xfId="6" applyNumberFormat="1" applyBorder="1" applyAlignment="1">
      <alignment horizontal="right"/>
    </xf>
    <xf numFmtId="0" fontId="40" fillId="0" borderId="84" xfId="6" applyBorder="1" applyAlignment="1">
      <alignment wrapText="1"/>
    </xf>
    <xf numFmtId="0" fontId="40" fillId="0" borderId="47" xfId="6" applyBorder="1" applyAlignment="1">
      <alignment wrapText="1"/>
    </xf>
    <xf numFmtId="4" fontId="40" fillId="0" borderId="12" xfId="6" applyNumberFormat="1" applyBorder="1"/>
    <xf numFmtId="0" fontId="40" fillId="5" borderId="92" xfId="6" applyFill="1" applyBorder="1"/>
    <xf numFmtId="0" fontId="40" fillId="5" borderId="68" xfId="6" applyFill="1" applyBorder="1"/>
    <xf numFmtId="0" fontId="40" fillId="5" borderId="0" xfId="6" applyFill="1"/>
    <xf numFmtId="4" fontId="40" fillId="5" borderId="100" xfId="6" applyNumberFormat="1" applyFill="1" applyBorder="1" applyAlignment="1">
      <alignment horizontal="right"/>
    </xf>
    <xf numFmtId="4" fontId="40" fillId="5" borderId="12" xfId="6" applyNumberFormat="1" applyFill="1" applyBorder="1"/>
    <xf numFmtId="0" fontId="35" fillId="0" borderId="96" xfId="6" applyFont="1" applyBorder="1" applyAlignment="1">
      <alignment wrapText="1"/>
    </xf>
    <xf numFmtId="0" fontId="35" fillId="5" borderId="84" xfId="6" applyFont="1" applyFill="1" applyBorder="1" applyAlignment="1">
      <alignment wrapText="1"/>
    </xf>
    <xf numFmtId="0" fontId="40" fillId="5" borderId="84" xfId="6" applyFill="1" applyBorder="1" applyAlignment="1">
      <alignment wrapText="1"/>
    </xf>
    <xf numFmtId="0" fontId="40" fillId="5" borderId="47" xfId="6" applyFill="1" applyBorder="1" applyAlignment="1">
      <alignment wrapText="1"/>
    </xf>
    <xf numFmtId="0" fontId="35" fillId="5" borderId="0" xfId="6" applyFont="1" applyFill="1"/>
    <xf numFmtId="4" fontId="35" fillId="5" borderId="100" xfId="6" applyNumberFormat="1" applyFont="1" applyFill="1" applyBorder="1" applyAlignment="1">
      <alignment horizontal="right"/>
    </xf>
    <xf numFmtId="0" fontId="2" fillId="5" borderId="92" xfId="6" applyFont="1" applyFill="1" applyBorder="1"/>
    <xf numFmtId="0" fontId="2" fillId="5" borderId="68" xfId="6" applyFont="1" applyFill="1" applyBorder="1"/>
    <xf numFmtId="0" fontId="2" fillId="5" borderId="0" xfId="6" applyFont="1" applyFill="1"/>
    <xf numFmtId="4" fontId="2" fillId="5" borderId="100" xfId="6" applyNumberFormat="1" applyFont="1" applyFill="1" applyBorder="1" applyAlignment="1">
      <alignment horizontal="right"/>
    </xf>
    <xf numFmtId="4" fontId="2" fillId="5" borderId="12" xfId="6" applyNumberFormat="1" applyFont="1" applyFill="1" applyBorder="1"/>
    <xf numFmtId="0" fontId="2" fillId="5" borderId="30" xfId="6" applyFont="1" applyFill="1" applyBorder="1"/>
    <xf numFmtId="0" fontId="2" fillId="0" borderId="96" xfId="6" applyFont="1" applyBorder="1"/>
    <xf numFmtId="0" fontId="2" fillId="5" borderId="84" xfId="6" applyFont="1" applyFill="1" applyBorder="1"/>
    <xf numFmtId="0" fontId="2" fillId="5" borderId="47" xfId="6" applyFont="1" applyFill="1" applyBorder="1"/>
    <xf numFmtId="0" fontId="35" fillId="0" borderId="97" xfId="6" applyFont="1" applyBorder="1"/>
    <xf numFmtId="0" fontId="35" fillId="0" borderId="92" xfId="6" applyFont="1" applyBorder="1"/>
    <xf numFmtId="0" fontId="35" fillId="0" borderId="68" xfId="6" applyFont="1" applyBorder="1"/>
    <xf numFmtId="4" fontId="35" fillId="0" borderId="100" xfId="6" applyNumberFormat="1" applyFont="1" applyBorder="1" applyAlignment="1">
      <alignment horizontal="right"/>
    </xf>
    <xf numFmtId="4" fontId="35" fillId="0" borderId="12" xfId="6" applyNumberFormat="1" applyFont="1" applyBorder="1"/>
    <xf numFmtId="0" fontId="2" fillId="0" borderId="84" xfId="6" applyFont="1" applyBorder="1" applyAlignment="1">
      <alignment wrapText="1"/>
    </xf>
    <xf numFmtId="0" fontId="35" fillId="0" borderId="84" xfId="6" applyFont="1" applyBorder="1" applyAlignment="1">
      <alignment wrapText="1"/>
    </xf>
    <xf numFmtId="0" fontId="35" fillId="0" borderId="30" xfId="6" applyFont="1" applyBorder="1"/>
    <xf numFmtId="4" fontId="35" fillId="0" borderId="118" xfId="6" applyNumberFormat="1" applyFont="1" applyBorder="1" applyAlignment="1">
      <alignment horizontal="right"/>
    </xf>
    <xf numFmtId="4" fontId="35" fillId="0" borderId="119" xfId="6" applyNumberFormat="1" applyFont="1" applyBorder="1"/>
    <xf numFmtId="0" fontId="35" fillId="0" borderId="3" xfId="6" applyFont="1" applyBorder="1"/>
    <xf numFmtId="0" fontId="35" fillId="0" borderId="4" xfId="6" applyFont="1" applyBorder="1"/>
    <xf numFmtId="0" fontId="35" fillId="0" borderId="5" xfId="6" applyFont="1" applyBorder="1"/>
    <xf numFmtId="4" fontId="35" fillId="0" borderId="120" xfId="6" applyNumberFormat="1" applyFont="1" applyBorder="1" applyAlignment="1">
      <alignment horizontal="right"/>
    </xf>
    <xf numFmtId="4" fontId="35" fillId="0" borderId="108" xfId="6" applyNumberFormat="1" applyFont="1" applyBorder="1"/>
    <xf numFmtId="0" fontId="42" fillId="0" borderId="0" xfId="6" applyFont="1"/>
    <xf numFmtId="0" fontId="40" fillId="0" borderId="0" xfId="6" applyAlignment="1">
      <alignment horizontal="center"/>
    </xf>
    <xf numFmtId="14" fontId="35" fillId="0" borderId="0" xfId="6" applyNumberFormat="1" applyFont="1"/>
    <xf numFmtId="0" fontId="40" fillId="0" borderId="0" xfId="6" applyAlignment="1">
      <alignment horizontal="left"/>
    </xf>
    <xf numFmtId="0" fontId="43" fillId="0" borderId="0" xfId="6" applyFont="1"/>
    <xf numFmtId="0" fontId="44" fillId="0" borderId="0" xfId="6" applyFont="1" applyAlignment="1">
      <alignment horizontal="right"/>
    </xf>
    <xf numFmtId="0" fontId="35" fillId="0" borderId="29" xfId="6" applyFont="1" applyBorder="1" applyAlignment="1">
      <alignment horizontal="left"/>
    </xf>
    <xf numFmtId="0" fontId="40" fillId="0" borderId="115" xfId="6" applyBorder="1" applyAlignment="1">
      <alignment horizontal="center"/>
    </xf>
    <xf numFmtId="0" fontId="41" fillId="0" borderId="29" xfId="6" applyFont="1" applyBorder="1"/>
    <xf numFmtId="0" fontId="41" fillId="0" borderId="0" xfId="6" applyFont="1"/>
    <xf numFmtId="49" fontId="35" fillId="0" borderId="95" xfId="6" applyNumberFormat="1" applyFont="1" applyBorder="1"/>
    <xf numFmtId="0" fontId="38" fillId="0" borderId="53" xfId="6" applyFont="1" applyBorder="1" applyAlignment="1">
      <alignment horizontal="center"/>
    </xf>
    <xf numFmtId="0" fontId="35" fillId="0" borderId="53" xfId="6" applyFont="1" applyBorder="1" applyAlignment="1">
      <alignment horizontal="center" wrapText="1"/>
    </xf>
    <xf numFmtId="0" fontId="35" fillId="0" borderId="0" xfId="6" applyFont="1" applyAlignment="1">
      <alignment horizontal="center" wrapText="1"/>
    </xf>
    <xf numFmtId="0" fontId="35" fillId="0" borderId="7" xfId="6" applyFont="1" applyBorder="1"/>
    <xf numFmtId="0" fontId="35" fillId="0" borderId="12" xfId="6" applyFont="1" applyBorder="1"/>
    <xf numFmtId="0" fontId="40" fillId="0" borderId="96" xfId="6" applyBorder="1" applyAlignment="1">
      <alignment wrapText="1"/>
    </xf>
    <xf numFmtId="0" fontId="40" fillId="0" borderId="96" xfId="6" applyBorder="1"/>
    <xf numFmtId="0" fontId="40" fillId="0" borderId="84" xfId="6" applyBorder="1"/>
    <xf numFmtId="0" fontId="40" fillId="0" borderId="47" xfId="6" applyBorder="1"/>
    <xf numFmtId="0" fontId="2" fillId="0" borderId="95" xfId="6" applyFont="1" applyBorder="1" applyAlignment="1">
      <alignment horizontal="left"/>
    </xf>
    <xf numFmtId="0" fontId="2" fillId="0" borderId="1" xfId="6" applyFont="1" applyBorder="1"/>
    <xf numFmtId="0" fontId="2" fillId="0" borderId="2" xfId="6" applyFont="1" applyBorder="1"/>
    <xf numFmtId="0" fontId="35" fillId="0" borderId="1" xfId="6" applyFont="1" applyBorder="1"/>
    <xf numFmtId="4" fontId="2" fillId="0" borderId="77" xfId="6" applyNumberFormat="1" applyFont="1" applyBorder="1" applyAlignment="1">
      <alignment horizontal="right"/>
    </xf>
    <xf numFmtId="0" fontId="2" fillId="0" borderId="71" xfId="6" applyFont="1" applyBorder="1"/>
    <xf numFmtId="0" fontId="40" fillId="0" borderId="0" xfId="6" applyAlignment="1">
      <alignment horizontal="right"/>
    </xf>
    <xf numFmtId="4" fontId="35" fillId="0" borderId="43" xfId="6" applyNumberFormat="1" applyFont="1" applyBorder="1" applyAlignment="1">
      <alignment horizontal="right"/>
    </xf>
    <xf numFmtId="0" fontId="35" fillId="0" borderId="0" xfId="6" applyFont="1" applyAlignment="1">
      <alignment horizontal="right"/>
    </xf>
    <xf numFmtId="4" fontId="35" fillId="0" borderId="0" xfId="6" applyNumberFormat="1" applyFont="1" applyAlignment="1">
      <alignment horizontal="right"/>
    </xf>
    <xf numFmtId="2" fontId="40" fillId="0" borderId="0" xfId="6" applyNumberFormat="1"/>
    <xf numFmtId="0" fontId="2" fillId="0" borderId="95" xfId="6" applyFont="1" applyBorder="1" applyAlignment="1">
      <alignment horizontal="center"/>
    </xf>
    <xf numFmtId="14" fontId="40" fillId="0" borderId="0" xfId="6" applyNumberFormat="1"/>
    <xf numFmtId="4" fontId="45" fillId="0" borderId="83" xfId="1" applyNumberFormat="1" applyFont="1" applyBorder="1"/>
    <xf numFmtId="4" fontId="46" fillId="0" borderId="12" xfId="1" applyNumberFormat="1" applyFont="1" applyBorder="1" applyAlignment="1" applyProtection="1">
      <alignment horizontal="right" vertical="center" wrapText="1"/>
      <protection locked="0"/>
    </xf>
    <xf numFmtId="4" fontId="45" fillId="0" borderId="113" xfId="1" applyNumberFormat="1" applyFont="1" applyBorder="1"/>
    <xf numFmtId="4" fontId="45" fillId="0" borderId="72" xfId="1" applyNumberFormat="1" applyFont="1" applyBorder="1"/>
    <xf numFmtId="165" fontId="8" fillId="0" borderId="100" xfId="1" applyNumberFormat="1" applyFont="1" applyBorder="1" applyAlignment="1" applyProtection="1">
      <alignment horizontal="right" vertical="center" wrapText="1"/>
      <protection locked="0"/>
    </xf>
    <xf numFmtId="165" fontId="8" fillId="0" borderId="101" xfId="1" applyNumberFormat="1" applyFont="1" applyBorder="1" applyAlignment="1" applyProtection="1">
      <alignment horizontal="right" vertical="center" wrapText="1"/>
      <protection locked="0"/>
    </xf>
    <xf numFmtId="0" fontId="2" fillId="0" borderId="51" xfId="1" applyBorder="1"/>
    <xf numFmtId="4" fontId="2" fillId="0" borderId="67" xfId="1" applyNumberFormat="1" applyBorder="1"/>
    <xf numFmtId="4" fontId="2" fillId="0" borderId="102" xfId="1" applyNumberFormat="1" applyBorder="1"/>
    <xf numFmtId="4" fontId="2" fillId="0" borderId="12" xfId="1" applyNumberFormat="1" applyBorder="1"/>
    <xf numFmtId="4" fontId="2" fillId="0" borderId="100" xfId="1" applyNumberFormat="1" applyBorder="1"/>
    <xf numFmtId="4" fontId="4" fillId="0" borderId="5" xfId="1" applyNumberFormat="1" applyFont="1" applyBorder="1" applyAlignment="1">
      <alignment horizontal="right" vertical="center"/>
    </xf>
    <xf numFmtId="4" fontId="8" fillId="0" borderId="3" xfId="1" applyNumberFormat="1" applyFont="1" applyBorder="1" applyAlignment="1">
      <alignment vertical="center" wrapText="1"/>
    </xf>
    <xf numFmtId="4" fontId="8" fillId="0" borderId="5" xfId="1" applyNumberFormat="1" applyFont="1" applyBorder="1" applyAlignment="1">
      <alignment vertical="center" wrapText="1"/>
    </xf>
    <xf numFmtId="14" fontId="9" fillId="0" borderId="0" xfId="1" applyNumberFormat="1" applyFont="1" applyAlignment="1">
      <alignment horizontal="center" wrapText="1"/>
    </xf>
    <xf numFmtId="0" fontId="9" fillId="0" borderId="0" xfId="1" applyFont="1" applyAlignment="1">
      <alignment horizontal="center" wrapText="1"/>
    </xf>
    <xf numFmtId="0" fontId="9" fillId="0" borderId="0" xfId="1" applyFont="1"/>
    <xf numFmtId="4" fontId="8" fillId="0" borderId="83" xfId="1" applyNumberFormat="1" applyFont="1" applyBorder="1" applyAlignment="1">
      <alignment horizontal="left" vertical="center" wrapText="1"/>
    </xf>
    <xf numFmtId="4" fontId="8" fillId="0" borderId="47" xfId="1" applyNumberFormat="1" applyFont="1" applyBorder="1" applyAlignment="1">
      <alignment horizontal="left" vertical="center" wrapText="1"/>
    </xf>
    <xf numFmtId="4" fontId="8" fillId="0" borderId="113" xfId="1" applyNumberFormat="1" applyFont="1" applyBorder="1" applyAlignment="1">
      <alignment horizontal="left" vertical="center" wrapText="1"/>
    </xf>
    <xf numFmtId="4" fontId="8" fillId="0" borderId="51" xfId="1" applyNumberFormat="1" applyFont="1" applyBorder="1" applyAlignment="1">
      <alignment horizontal="left" vertical="center" wrapText="1"/>
    </xf>
    <xf numFmtId="4" fontId="11" fillId="6" borderId="91" xfId="1" applyNumberFormat="1" applyFont="1" applyFill="1" applyBorder="1" applyAlignment="1">
      <alignment vertical="center"/>
    </xf>
    <xf numFmtId="4" fontId="11" fillId="6" borderId="5" xfId="1" applyNumberFormat="1" applyFont="1" applyFill="1" applyBorder="1" applyAlignment="1">
      <alignment vertical="center"/>
    </xf>
    <xf numFmtId="4" fontId="11" fillId="0" borderId="0" xfId="1" applyNumberFormat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4" fontId="11" fillId="0" borderId="0" xfId="1" applyNumberFormat="1" applyFont="1" applyAlignment="1">
      <alignment horizontal="left" vertical="center"/>
    </xf>
    <xf numFmtId="4" fontId="11" fillId="6" borderId="3" xfId="1" applyNumberFormat="1" applyFont="1" applyFill="1" applyBorder="1" applyAlignment="1">
      <alignment horizontal="center" vertical="center" wrapText="1"/>
    </xf>
    <xf numFmtId="4" fontId="11" fillId="6" borderId="5" xfId="1" applyNumberFormat="1" applyFont="1" applyFill="1" applyBorder="1" applyAlignment="1">
      <alignment horizontal="center" vertical="center" wrapText="1"/>
    </xf>
    <xf numFmtId="4" fontId="11" fillId="6" borderId="6" xfId="1" applyNumberFormat="1" applyFont="1" applyFill="1" applyBorder="1" applyAlignment="1">
      <alignment horizontal="center" vertical="center"/>
    </xf>
    <xf numFmtId="4" fontId="11" fillId="6" borderId="94" xfId="1" applyNumberFormat="1" applyFont="1" applyFill="1" applyBorder="1" applyAlignment="1">
      <alignment horizontal="center" vertical="center"/>
    </xf>
    <xf numFmtId="4" fontId="11" fillId="2" borderId="95" xfId="1" applyNumberFormat="1" applyFont="1" applyFill="1" applyBorder="1" applyAlignment="1">
      <alignment horizontal="center" vertical="center"/>
    </xf>
    <xf numFmtId="4" fontId="11" fillId="6" borderId="1" xfId="1" applyNumberFormat="1" applyFont="1" applyFill="1" applyBorder="1" applyAlignment="1">
      <alignment horizontal="center" vertical="center"/>
    </xf>
    <xf numFmtId="4" fontId="5" fillId="2" borderId="110" xfId="1" applyNumberFormat="1" applyFont="1" applyFill="1" applyBorder="1" applyAlignment="1">
      <alignment horizontal="center" vertical="center" wrapText="1"/>
    </xf>
    <xf numFmtId="4" fontId="4" fillId="2" borderId="111" xfId="1" applyNumberFormat="1" applyFont="1" applyFill="1" applyBorder="1" applyAlignment="1">
      <alignment horizontal="center" vertical="center"/>
    </xf>
    <xf numFmtId="4" fontId="4" fillId="2" borderId="99" xfId="1" applyNumberFormat="1" applyFont="1" applyFill="1" applyBorder="1" applyAlignment="1">
      <alignment horizontal="center" vertical="center"/>
    </xf>
    <xf numFmtId="4" fontId="8" fillId="0" borderId="112" xfId="1" applyNumberFormat="1" applyFont="1" applyBorder="1" applyAlignment="1">
      <alignment vertical="center" wrapText="1"/>
    </xf>
    <xf numFmtId="4" fontId="8" fillId="0" borderId="45" xfId="1" applyNumberFormat="1" applyFont="1" applyBorder="1" applyAlignment="1">
      <alignment vertical="center" wrapText="1"/>
    </xf>
    <xf numFmtId="4" fontId="8" fillId="0" borderId="83" xfId="1" applyNumberFormat="1" applyFont="1" applyBorder="1" applyAlignment="1">
      <alignment vertical="center" wrapText="1"/>
    </xf>
    <xf numFmtId="4" fontId="8" fillId="0" borderId="47" xfId="1" applyNumberFormat="1" applyFont="1" applyBorder="1" applyAlignment="1">
      <alignment vertical="center" wrapText="1"/>
    </xf>
    <xf numFmtId="4" fontId="4" fillId="0" borderId="96" xfId="1" applyNumberFormat="1" applyFont="1" applyBorder="1" applyAlignment="1" applyProtection="1">
      <alignment vertical="center" wrapText="1"/>
      <protection locked="0"/>
    </xf>
    <xf numFmtId="4" fontId="4" fillId="0" borderId="84" xfId="1" applyNumberFormat="1" applyFont="1" applyBorder="1" applyAlignment="1" applyProtection="1">
      <alignment vertical="center" wrapText="1"/>
      <protection locked="0"/>
    </xf>
    <xf numFmtId="4" fontId="4" fillId="0" borderId="47" xfId="1" applyNumberFormat="1" applyFont="1" applyBorder="1" applyAlignment="1" applyProtection="1">
      <alignment vertical="center" wrapText="1"/>
      <protection locked="0"/>
    </xf>
    <xf numFmtId="4" fontId="4" fillId="0" borderId="103" xfId="1" applyNumberFormat="1" applyFont="1" applyBorder="1" applyAlignment="1" applyProtection="1">
      <alignment vertical="center"/>
      <protection locked="0"/>
    </xf>
    <xf numFmtId="4" fontId="4" fillId="0" borderId="107" xfId="1" applyNumberFormat="1" applyFont="1" applyBorder="1" applyAlignment="1" applyProtection="1">
      <alignment vertical="center"/>
      <protection locked="0"/>
    </xf>
    <xf numFmtId="4" fontId="4" fillId="0" borderId="51" xfId="1" applyNumberFormat="1" applyFont="1" applyBorder="1" applyAlignment="1" applyProtection="1">
      <alignment vertical="center"/>
      <protection locked="0"/>
    </xf>
    <xf numFmtId="4" fontId="5" fillId="2" borderId="3" xfId="1" applyNumberFormat="1" applyFont="1" applyFill="1" applyBorder="1" applyAlignment="1" applyProtection="1">
      <alignment horizontal="left" vertical="center"/>
      <protection locked="0"/>
    </xf>
    <xf numFmtId="4" fontId="5" fillId="2" borderId="4" xfId="1" applyNumberFormat="1" applyFont="1" applyFill="1" applyBorder="1" applyAlignment="1" applyProtection="1">
      <alignment horizontal="left" vertical="center"/>
      <protection locked="0"/>
    </xf>
    <xf numFmtId="4" fontId="5" fillId="2" borderId="5" xfId="1" applyNumberFormat="1" applyFont="1" applyFill="1" applyBorder="1" applyAlignment="1" applyProtection="1">
      <alignment horizontal="left" vertical="center"/>
      <protection locked="0"/>
    </xf>
    <xf numFmtId="4" fontId="5" fillId="0" borderId="3" xfId="1" applyNumberFormat="1" applyFont="1" applyBorder="1" applyAlignment="1" applyProtection="1">
      <alignment vertical="center" wrapText="1"/>
      <protection locked="0"/>
    </xf>
    <xf numFmtId="4" fontId="5" fillId="0" borderId="4" xfId="1" applyNumberFormat="1" applyFont="1" applyBorder="1" applyAlignment="1" applyProtection="1">
      <alignment vertical="center" wrapText="1"/>
      <protection locked="0"/>
    </xf>
    <xf numFmtId="4" fontId="5" fillId="0" borderId="5" xfId="1" applyNumberFormat="1" applyFont="1" applyBorder="1" applyAlignment="1" applyProtection="1">
      <alignment vertical="center" wrapText="1"/>
      <protection locked="0"/>
    </xf>
    <xf numFmtId="4" fontId="4" fillId="0" borderId="62" xfId="1" applyNumberFormat="1" applyFont="1" applyBorder="1" applyAlignment="1" applyProtection="1">
      <alignment vertical="center"/>
      <protection locked="0"/>
    </xf>
    <xf numFmtId="4" fontId="4" fillId="0" borderId="63" xfId="1" applyNumberFormat="1" applyFont="1" applyBorder="1" applyAlignment="1" applyProtection="1">
      <alignment vertical="center"/>
      <protection locked="0"/>
    </xf>
    <xf numFmtId="4" fontId="4" fillId="0" borderId="45" xfId="1" applyNumberFormat="1" applyFont="1" applyBorder="1" applyAlignment="1" applyProtection="1">
      <alignment vertical="center"/>
      <protection locked="0"/>
    </xf>
    <xf numFmtId="4" fontId="4" fillId="0" borderId="97" xfId="1" applyNumberFormat="1" applyFont="1" applyBorder="1" applyAlignment="1" applyProtection="1">
      <alignment vertical="center"/>
      <protection locked="0"/>
    </xf>
    <xf numFmtId="4" fontId="4" fillId="0" borderId="92" xfId="1" applyNumberFormat="1" applyFont="1" applyBorder="1" applyAlignment="1" applyProtection="1">
      <alignment vertical="center"/>
      <protection locked="0"/>
    </xf>
    <xf numFmtId="4" fontId="4" fillId="0" borderId="68" xfId="1" applyNumberFormat="1" applyFont="1" applyBorder="1" applyAlignment="1" applyProtection="1">
      <alignment vertical="center"/>
      <protection locked="0"/>
    </xf>
    <xf numFmtId="4" fontId="4" fillId="0" borderId="96" xfId="1" applyNumberFormat="1" applyFont="1" applyBorder="1" applyAlignment="1" applyProtection="1">
      <alignment vertical="center"/>
      <protection locked="0"/>
    </xf>
    <xf numFmtId="4" fontId="4" fillId="0" borderId="84" xfId="1" applyNumberFormat="1" applyFont="1" applyBorder="1" applyAlignment="1" applyProtection="1">
      <alignment vertical="center"/>
      <protection locked="0"/>
    </xf>
    <xf numFmtId="4" fontId="4" fillId="0" borderId="47" xfId="1" applyNumberFormat="1" applyFont="1" applyBorder="1" applyAlignment="1" applyProtection="1">
      <alignment vertical="center"/>
      <protection locked="0"/>
    </xf>
    <xf numFmtId="4" fontId="8" fillId="0" borderId="103" xfId="1" applyNumberFormat="1" applyFont="1" applyBorder="1" applyAlignment="1" applyProtection="1">
      <alignment vertical="center"/>
      <protection locked="0"/>
    </xf>
    <xf numFmtId="4" fontId="8" fillId="0" borderId="107" xfId="1" applyNumberFormat="1" applyFont="1" applyBorder="1" applyAlignment="1" applyProtection="1">
      <alignment vertical="center"/>
      <protection locked="0"/>
    </xf>
    <xf numFmtId="4" fontId="8" fillId="0" borderId="51" xfId="1" applyNumberFormat="1" applyFont="1" applyBorder="1" applyAlignment="1" applyProtection="1">
      <alignment vertical="center"/>
      <protection locked="0"/>
    </xf>
    <xf numFmtId="4" fontId="11" fillId="0" borderId="0" xfId="1" applyNumberFormat="1" applyFont="1" applyAlignment="1" applyProtection="1">
      <alignment horizontal="left" vertical="center"/>
      <protection locked="0"/>
    </xf>
    <xf numFmtId="4" fontId="11" fillId="2" borderId="3" xfId="1" applyNumberFormat="1" applyFont="1" applyFill="1" applyBorder="1" applyAlignment="1" applyProtection="1">
      <alignment horizontal="center" vertical="center"/>
      <protection locked="0"/>
    </xf>
    <xf numFmtId="4" fontId="11" fillId="2" borderId="4" xfId="1" applyNumberFormat="1" applyFont="1" applyFill="1" applyBorder="1" applyAlignment="1" applyProtection="1">
      <alignment horizontal="center" vertical="center"/>
      <protection locked="0"/>
    </xf>
    <xf numFmtId="4" fontId="11" fillId="2" borderId="5" xfId="1" applyNumberFormat="1" applyFont="1" applyFill="1" applyBorder="1" applyAlignment="1" applyProtection="1">
      <alignment horizontal="center" vertical="center"/>
      <protection locked="0"/>
    </xf>
    <xf numFmtId="4" fontId="4" fillId="0" borderId="29" xfId="1" applyNumberFormat="1" applyFont="1" applyBorder="1" applyAlignment="1" applyProtection="1">
      <alignment vertical="center" wrapText="1"/>
      <protection locked="0"/>
    </xf>
    <xf numFmtId="4" fontId="4" fillId="0" borderId="0" xfId="1" applyNumberFormat="1" applyFont="1" applyAlignment="1" applyProtection="1">
      <alignment vertical="center" wrapText="1"/>
      <protection locked="0"/>
    </xf>
    <xf numFmtId="4" fontId="4" fillId="0" borderId="30" xfId="1" applyNumberFormat="1" applyFont="1" applyBorder="1" applyAlignment="1" applyProtection="1">
      <alignment vertical="center" wrapText="1"/>
      <protection locked="0"/>
    </xf>
    <xf numFmtId="4" fontId="5" fillId="0" borderId="3" xfId="1" applyNumberFormat="1" applyFont="1" applyBorder="1" applyAlignment="1" applyProtection="1">
      <alignment vertical="center"/>
      <protection locked="0"/>
    </xf>
    <xf numFmtId="4" fontId="5" fillId="0" borderId="4" xfId="1" applyNumberFormat="1" applyFont="1" applyBorder="1" applyAlignment="1" applyProtection="1">
      <alignment vertical="center"/>
      <protection locked="0"/>
    </xf>
    <xf numFmtId="4" fontId="5" fillId="0" borderId="5" xfId="1" applyNumberFormat="1" applyFont="1" applyBorder="1" applyAlignment="1" applyProtection="1">
      <alignment vertical="center"/>
      <protection locked="0"/>
    </xf>
    <xf numFmtId="4" fontId="4" fillId="0" borderId="103" xfId="1" applyNumberFormat="1" applyFont="1" applyBorder="1" applyAlignment="1" applyProtection="1">
      <alignment vertical="center" wrapText="1"/>
      <protection locked="0"/>
    </xf>
    <xf numFmtId="4" fontId="4" fillId="0" borderId="107" xfId="1" applyNumberFormat="1" applyFont="1" applyBorder="1" applyAlignment="1" applyProtection="1">
      <alignment vertical="center" wrapText="1"/>
      <protection locked="0"/>
    </xf>
    <xf numFmtId="4" fontId="4" fillId="0" borderId="51" xfId="1" applyNumberFormat="1" applyFont="1" applyBorder="1" applyAlignment="1" applyProtection="1">
      <alignment vertical="center" wrapText="1"/>
      <protection locked="0"/>
    </xf>
    <xf numFmtId="4" fontId="5" fillId="2" borderId="3" xfId="1" applyNumberFormat="1" applyFont="1" applyFill="1" applyBorder="1" applyAlignment="1" applyProtection="1">
      <alignment horizontal="center" vertical="center"/>
      <protection locked="0"/>
    </xf>
    <xf numFmtId="4" fontId="5" fillId="2" borderId="4" xfId="1" applyNumberFormat="1" applyFont="1" applyFill="1" applyBorder="1" applyAlignment="1" applyProtection="1">
      <alignment horizontal="center" vertical="center"/>
      <protection locked="0"/>
    </xf>
    <xf numFmtId="4" fontId="5" fillId="2" borderId="5" xfId="1" applyNumberFormat="1" applyFont="1" applyFill="1" applyBorder="1" applyAlignment="1" applyProtection="1">
      <alignment horizontal="center" vertical="center"/>
      <protection locked="0"/>
    </xf>
    <xf numFmtId="4" fontId="5" fillId="0" borderId="95" xfId="1" applyNumberFormat="1" applyFont="1" applyBorder="1" applyAlignment="1" applyProtection="1">
      <alignment vertical="center" wrapText="1"/>
      <protection locked="0"/>
    </xf>
    <xf numFmtId="4" fontId="5" fillId="0" borderId="1" xfId="1" applyNumberFormat="1" applyFont="1" applyBorder="1" applyAlignment="1" applyProtection="1">
      <alignment vertical="center" wrapText="1"/>
      <protection locked="0"/>
    </xf>
    <xf numFmtId="4" fontId="5" fillId="0" borderId="2" xfId="1" applyNumberFormat="1" applyFont="1" applyBorder="1" applyAlignment="1" applyProtection="1">
      <alignment vertical="center" wrapText="1"/>
      <protection locked="0"/>
    </xf>
    <xf numFmtId="4" fontId="4" fillId="0" borderId="62" xfId="1" applyNumberFormat="1" applyFont="1" applyBorder="1" applyAlignment="1" applyProtection="1">
      <alignment vertical="center" wrapText="1"/>
      <protection locked="0"/>
    </xf>
    <xf numFmtId="4" fontId="4" fillId="0" borderId="63" xfId="1" applyNumberFormat="1" applyFont="1" applyBorder="1" applyAlignment="1" applyProtection="1">
      <alignment vertical="center" wrapText="1"/>
      <protection locked="0"/>
    </xf>
    <xf numFmtId="4" fontId="4" fillId="0" borderId="45" xfId="1" applyNumberFormat="1" applyFont="1" applyBorder="1" applyAlignment="1" applyProtection="1">
      <alignment vertical="center" wrapText="1"/>
      <protection locked="0"/>
    </xf>
    <xf numFmtId="4" fontId="11" fillId="0" borderId="96" xfId="1" applyNumberFormat="1" applyFont="1" applyBorder="1" applyAlignment="1" applyProtection="1">
      <alignment vertical="center"/>
      <protection locked="0"/>
    </xf>
    <xf numFmtId="4" fontId="11" fillId="0" borderId="84" xfId="1" applyNumberFormat="1" applyFont="1" applyBorder="1" applyAlignment="1" applyProtection="1">
      <alignment vertical="center"/>
      <protection locked="0"/>
    </xf>
    <xf numFmtId="4" fontId="11" fillId="0" borderId="47" xfId="1" applyNumberFormat="1" applyFont="1" applyBorder="1" applyAlignment="1" applyProtection="1">
      <alignment vertical="center"/>
      <protection locked="0"/>
    </xf>
    <xf numFmtId="4" fontId="8" fillId="0" borderId="96" xfId="1" applyNumberFormat="1" applyFont="1" applyBorder="1" applyAlignment="1" applyProtection="1">
      <alignment vertical="center" wrapText="1"/>
      <protection locked="0"/>
    </xf>
    <xf numFmtId="4" fontId="8" fillId="0" borderId="84" xfId="1" applyNumberFormat="1" applyFont="1" applyBorder="1" applyAlignment="1" applyProtection="1">
      <alignment vertical="center" wrapText="1"/>
      <protection locked="0"/>
    </xf>
    <xf numFmtId="4" fontId="8" fillId="0" borderId="47" xfId="1" applyNumberFormat="1" applyFont="1" applyBorder="1" applyAlignment="1" applyProtection="1">
      <alignment vertical="center" wrapText="1"/>
      <protection locked="0"/>
    </xf>
    <xf numFmtId="4" fontId="8" fillId="0" borderId="96" xfId="1" applyNumberFormat="1" applyFont="1" applyBorder="1" applyAlignment="1">
      <alignment vertical="center" wrapText="1"/>
    </xf>
    <xf numFmtId="4" fontId="8" fillId="0" borderId="84" xfId="1" applyNumberFormat="1" applyFont="1" applyBorder="1" applyAlignment="1">
      <alignment vertical="center" wrapText="1"/>
    </xf>
    <xf numFmtId="4" fontId="5" fillId="0" borderId="3" xfId="1" applyNumberFormat="1" applyFont="1" applyBorder="1" applyAlignment="1" applyProtection="1">
      <alignment horizontal="left" vertical="center" wrapText="1"/>
      <protection locked="0"/>
    </xf>
    <xf numFmtId="4" fontId="5" fillId="0" borderId="4" xfId="1" applyNumberFormat="1" applyFont="1" applyBorder="1" applyAlignment="1" applyProtection="1">
      <alignment horizontal="left" vertical="center" wrapText="1"/>
      <protection locked="0"/>
    </xf>
    <xf numFmtId="4" fontId="5" fillId="0" borderId="5" xfId="1" applyNumberFormat="1" applyFont="1" applyBorder="1" applyAlignment="1" applyProtection="1">
      <alignment horizontal="left" vertical="center" wrapText="1"/>
      <protection locked="0"/>
    </xf>
    <xf numFmtId="4" fontId="11" fillId="0" borderId="62" xfId="1" applyNumberFormat="1" applyFont="1" applyBorder="1" applyAlignment="1" applyProtection="1">
      <alignment vertical="center" wrapText="1"/>
      <protection locked="0"/>
    </xf>
    <xf numFmtId="4" fontId="11" fillId="0" borderId="63" xfId="1" applyNumberFormat="1" applyFont="1" applyBorder="1" applyAlignment="1" applyProtection="1">
      <alignment vertical="center" wrapText="1"/>
      <protection locked="0"/>
    </xf>
    <xf numFmtId="4" fontId="11" fillId="0" borderId="45" xfId="1" applyNumberFormat="1" applyFont="1" applyBorder="1" applyAlignment="1" applyProtection="1">
      <alignment vertical="center" wrapText="1"/>
      <protection locked="0"/>
    </xf>
    <xf numFmtId="4" fontId="11" fillId="0" borderId="96" xfId="1" applyNumberFormat="1" applyFont="1" applyBorder="1" applyAlignment="1" applyProtection="1">
      <alignment vertical="center" wrapText="1"/>
      <protection locked="0"/>
    </xf>
    <xf numFmtId="4" fontId="11" fillId="0" borderId="84" xfId="1" applyNumberFormat="1" applyFont="1" applyBorder="1" applyAlignment="1" applyProtection="1">
      <alignment vertical="center" wrapText="1"/>
      <protection locked="0"/>
    </xf>
    <xf numFmtId="4" fontId="11" fillId="0" borderId="47" xfId="1" applyNumberFormat="1" applyFont="1" applyBorder="1" applyAlignment="1" applyProtection="1">
      <alignment vertical="center" wrapText="1"/>
      <protection locked="0"/>
    </xf>
    <xf numFmtId="0" fontId="3" fillId="0" borderId="0" xfId="1" applyFont="1" applyAlignment="1">
      <alignment horizontal="left" wrapText="1"/>
    </xf>
    <xf numFmtId="0" fontId="4" fillId="0" borderId="0" xfId="1" applyFont="1"/>
    <xf numFmtId="4" fontId="5" fillId="0" borderId="95" xfId="1" applyNumberFormat="1" applyFont="1" applyBorder="1" applyAlignment="1" applyProtection="1">
      <alignment vertical="center"/>
      <protection locked="0"/>
    </xf>
    <xf numFmtId="4" fontId="5" fillId="0" borderId="1" xfId="1" applyNumberFormat="1" applyFont="1" applyBorder="1" applyAlignment="1" applyProtection="1">
      <alignment vertical="center"/>
      <protection locked="0"/>
    </xf>
    <xf numFmtId="4" fontId="5" fillId="0" borderId="2" xfId="1" applyNumberFormat="1" applyFont="1" applyBorder="1" applyAlignment="1" applyProtection="1">
      <alignment vertical="center"/>
      <protection locked="0"/>
    </xf>
    <xf numFmtId="4" fontId="8" fillId="0" borderId="96" xfId="1" applyNumberFormat="1" applyFont="1" applyBorder="1" applyAlignment="1" applyProtection="1">
      <alignment horizontal="left" vertical="center" wrapText="1"/>
      <protection locked="0"/>
    </xf>
    <xf numFmtId="4" fontId="8" fillId="0" borderId="47" xfId="1" applyNumberFormat="1" applyFont="1" applyBorder="1" applyAlignment="1" applyProtection="1">
      <alignment horizontal="left" vertical="center" wrapText="1"/>
      <protection locked="0"/>
    </xf>
    <xf numFmtId="4" fontId="8" fillId="0" borderId="103" xfId="1" applyNumberFormat="1" applyFont="1" applyBorder="1" applyAlignment="1" applyProtection="1">
      <alignment horizontal="left" vertical="center"/>
      <protection locked="0"/>
    </xf>
    <xf numFmtId="4" fontId="8" fillId="0" borderId="51" xfId="1" applyNumberFormat="1" applyFont="1" applyBorder="1" applyAlignment="1" applyProtection="1">
      <alignment horizontal="left" vertical="center"/>
      <protection locked="0"/>
    </xf>
    <xf numFmtId="4" fontId="11" fillId="2" borderId="3" xfId="1" applyNumberFormat="1" applyFont="1" applyFill="1" applyBorder="1" applyAlignment="1" applyProtection="1">
      <alignment horizontal="left" vertical="center"/>
      <protection locked="0"/>
    </xf>
    <xf numFmtId="4" fontId="11" fillId="2" borderId="5" xfId="1" applyNumberFormat="1" applyFont="1" applyFill="1" applyBorder="1" applyAlignment="1" applyProtection="1">
      <alignment horizontal="left" vertical="center"/>
      <protection locked="0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4" fontId="8" fillId="0" borderId="96" xfId="1" applyNumberFormat="1" applyFont="1" applyBorder="1" applyAlignment="1" applyProtection="1">
      <alignment horizontal="left" vertical="center"/>
      <protection locked="0"/>
    </xf>
    <xf numFmtId="4" fontId="8" fillId="0" borderId="47" xfId="1" applyNumberFormat="1" applyFont="1" applyBorder="1" applyAlignment="1" applyProtection="1">
      <alignment horizontal="left" vertical="center"/>
      <protection locked="0"/>
    </xf>
    <xf numFmtId="4" fontId="4" fillId="0" borderId="96" xfId="1" applyNumberFormat="1" applyFont="1" applyBorder="1" applyAlignment="1" applyProtection="1">
      <alignment horizontal="left" vertical="center" wrapText="1"/>
      <protection locked="0"/>
    </xf>
    <xf numFmtId="4" fontId="4" fillId="0" borderId="47" xfId="1" applyNumberFormat="1" applyFont="1" applyBorder="1" applyAlignment="1" applyProtection="1">
      <alignment horizontal="left" vertical="center" wrapText="1"/>
      <protection locked="0"/>
    </xf>
    <xf numFmtId="4" fontId="24" fillId="0" borderId="103" xfId="1" applyNumberFormat="1" applyFont="1" applyBorder="1" applyAlignment="1" applyProtection="1">
      <alignment horizontal="left" vertical="center" wrapText="1" indent="1"/>
      <protection locked="0"/>
    </xf>
    <xf numFmtId="4" fontId="24" fillId="0" borderId="107" xfId="1" applyNumberFormat="1" applyFont="1" applyBorder="1" applyAlignment="1" applyProtection="1">
      <alignment horizontal="left" vertical="center" wrapText="1" indent="1"/>
      <protection locked="0"/>
    </xf>
    <xf numFmtId="4" fontId="24" fillId="0" borderId="51" xfId="1" applyNumberFormat="1" applyFont="1" applyBorder="1" applyAlignment="1" applyProtection="1">
      <alignment horizontal="left" vertical="center" wrapText="1" indent="1"/>
      <protection locked="0"/>
    </xf>
    <xf numFmtId="4" fontId="11" fillId="2" borderId="3" xfId="1" applyNumberFormat="1" applyFont="1" applyFill="1" applyBorder="1" applyAlignment="1" applyProtection="1">
      <alignment vertical="center"/>
      <protection locked="0"/>
    </xf>
    <xf numFmtId="4" fontId="11" fillId="2" borderId="4" xfId="1" applyNumberFormat="1" applyFont="1" applyFill="1" applyBorder="1" applyAlignment="1" applyProtection="1">
      <alignment vertical="center"/>
      <protection locked="0"/>
    </xf>
    <xf numFmtId="4" fontId="11" fillId="2" borderId="5" xfId="1" applyNumberFormat="1" applyFont="1" applyFill="1" applyBorder="1" applyAlignment="1" applyProtection="1">
      <alignment vertical="center"/>
      <protection locked="0"/>
    </xf>
    <xf numFmtId="4" fontId="11" fillId="2" borderId="6" xfId="1" applyNumberFormat="1" applyFont="1" applyFill="1" applyBorder="1" applyAlignment="1" applyProtection="1">
      <alignment horizontal="center" vertical="center"/>
      <protection locked="0"/>
    </xf>
    <xf numFmtId="4" fontId="11" fillId="2" borderId="27" xfId="1" applyNumberFormat="1" applyFont="1" applyFill="1" applyBorder="1" applyAlignment="1" applyProtection="1">
      <alignment horizontal="center" vertical="center"/>
      <protection locked="0"/>
    </xf>
    <xf numFmtId="4" fontId="8" fillId="0" borderId="62" xfId="1" applyNumberFormat="1" applyFont="1" applyBorder="1" applyAlignment="1" applyProtection="1">
      <alignment horizontal="left" vertical="center"/>
      <protection locked="0"/>
    </xf>
    <xf numFmtId="4" fontId="8" fillId="0" borderId="45" xfId="1" applyNumberFormat="1" applyFont="1" applyBorder="1" applyAlignment="1" applyProtection="1">
      <alignment horizontal="left" vertical="center"/>
      <protection locked="0"/>
    </xf>
    <xf numFmtId="4" fontId="19" fillId="0" borderId="96" xfId="1" applyNumberFormat="1" applyFont="1" applyBorder="1" applyAlignment="1" applyProtection="1">
      <alignment horizontal="left" vertical="center" indent="1"/>
      <protection locked="0"/>
    </xf>
    <xf numFmtId="4" fontId="19" fillId="0" borderId="84" xfId="1" applyNumberFormat="1" applyFont="1" applyBorder="1" applyAlignment="1" applyProtection="1">
      <alignment horizontal="left" vertical="center" indent="1"/>
      <protection locked="0"/>
    </xf>
    <xf numFmtId="4" fontId="19" fillId="0" borderId="47" xfId="1" applyNumberFormat="1" applyFont="1" applyBorder="1" applyAlignment="1" applyProtection="1">
      <alignment horizontal="left" vertical="center" indent="1"/>
      <protection locked="0"/>
    </xf>
    <xf numFmtId="4" fontId="19" fillId="0" borderId="96" xfId="1" applyNumberFormat="1" applyFont="1" applyBorder="1" applyAlignment="1" applyProtection="1">
      <alignment horizontal="left" vertical="center" wrapText="1" indent="1"/>
      <protection locked="0"/>
    </xf>
    <xf numFmtId="4" fontId="19" fillId="0" borderId="84" xfId="1" applyNumberFormat="1" applyFont="1" applyBorder="1" applyAlignment="1" applyProtection="1">
      <alignment horizontal="left" vertical="center" wrapText="1" indent="1"/>
      <protection locked="0"/>
    </xf>
    <xf numFmtId="4" fontId="19" fillId="0" borderId="47" xfId="1" applyNumberFormat="1" applyFont="1" applyBorder="1" applyAlignment="1" applyProtection="1">
      <alignment horizontal="left" vertical="center" wrapText="1" indent="1"/>
      <protection locked="0"/>
    </xf>
    <xf numFmtId="4" fontId="19" fillId="0" borderId="97" xfId="1" applyNumberFormat="1" applyFont="1" applyBorder="1" applyAlignment="1" applyProtection="1">
      <alignment horizontal="left" vertical="center" wrapText="1" indent="1"/>
      <protection locked="0"/>
    </xf>
    <xf numFmtId="4" fontId="19" fillId="0" borderId="92" xfId="1" applyNumberFormat="1" applyFont="1" applyBorder="1" applyAlignment="1" applyProtection="1">
      <alignment horizontal="left" vertical="center" wrapText="1" indent="1"/>
      <protection locked="0"/>
    </xf>
    <xf numFmtId="4" fontId="19" fillId="0" borderId="68" xfId="1" applyNumberFormat="1" applyFont="1" applyBorder="1" applyAlignment="1" applyProtection="1">
      <alignment horizontal="left" vertical="center" wrapText="1" indent="1"/>
      <protection locked="0"/>
    </xf>
    <xf numFmtId="4" fontId="24" fillId="0" borderId="96" xfId="1" applyNumberFormat="1" applyFont="1" applyBorder="1" applyAlignment="1" applyProtection="1">
      <alignment horizontal="left" vertical="center" indent="1"/>
      <protection locked="0"/>
    </xf>
    <xf numFmtId="4" fontId="24" fillId="0" borderId="84" xfId="1" applyNumberFormat="1" applyFont="1" applyBorder="1" applyAlignment="1" applyProtection="1">
      <alignment horizontal="left" vertical="center" indent="1"/>
      <protection locked="0"/>
    </xf>
    <xf numFmtId="4" fontId="24" fillId="0" borderId="47" xfId="1" applyNumberFormat="1" applyFont="1" applyBorder="1" applyAlignment="1" applyProtection="1">
      <alignment horizontal="left" vertical="center" indent="1"/>
      <protection locked="0"/>
    </xf>
    <xf numFmtId="4" fontId="8" fillId="0" borderId="96" xfId="1" applyNumberFormat="1" applyFont="1" applyBorder="1" applyAlignment="1" applyProtection="1">
      <alignment vertical="center"/>
      <protection locked="0"/>
    </xf>
    <xf numFmtId="4" fontId="8" fillId="0" borderId="84" xfId="1" applyNumberFormat="1" applyFont="1" applyBorder="1" applyAlignment="1" applyProtection="1">
      <alignment vertical="center"/>
      <protection locked="0"/>
    </xf>
    <xf numFmtId="4" fontId="8" fillId="0" borderId="47" xfId="1" applyNumberFormat="1" applyFont="1" applyBorder="1" applyAlignment="1" applyProtection="1">
      <alignment vertical="center"/>
      <protection locked="0"/>
    </xf>
    <xf numFmtId="4" fontId="8" fillId="0" borderId="62" xfId="1" applyNumberFormat="1" applyFont="1" applyBorder="1" applyAlignment="1" applyProtection="1">
      <alignment vertical="center"/>
      <protection locked="0"/>
    </xf>
    <xf numFmtId="4" fontId="8" fillId="0" borderId="63" xfId="1" applyNumberFormat="1" applyFont="1" applyBorder="1" applyAlignment="1" applyProtection="1">
      <alignment vertical="center"/>
      <protection locked="0"/>
    </xf>
    <xf numFmtId="4" fontId="8" fillId="0" borderId="45" xfId="1" applyNumberFormat="1" applyFont="1" applyBorder="1" applyAlignment="1" applyProtection="1">
      <alignment vertical="center"/>
      <protection locked="0"/>
    </xf>
    <xf numFmtId="4" fontId="8" fillId="0" borderId="103" xfId="1" applyNumberFormat="1" applyFont="1" applyBorder="1" applyAlignment="1" applyProtection="1">
      <alignment vertical="center" wrapText="1"/>
      <protection locked="0"/>
    </xf>
    <xf numFmtId="4" fontId="8" fillId="0" borderId="107" xfId="1" applyNumberFormat="1" applyFont="1" applyBorder="1" applyAlignment="1" applyProtection="1">
      <alignment vertical="center" wrapText="1"/>
      <protection locked="0"/>
    </xf>
    <xf numFmtId="4" fontId="8" fillId="0" borderId="51" xfId="1" applyNumberFormat="1" applyFont="1" applyBorder="1" applyAlignment="1" applyProtection="1">
      <alignment vertical="center" wrapText="1"/>
      <protection locked="0"/>
    </xf>
    <xf numFmtId="4" fontId="11" fillId="2" borderId="3" xfId="1" applyNumberFormat="1" applyFont="1" applyFill="1" applyBorder="1" applyAlignment="1">
      <alignment horizontal="left" vertical="center" wrapText="1"/>
    </xf>
    <xf numFmtId="4" fontId="11" fillId="2" borderId="4" xfId="1" applyNumberFormat="1" applyFont="1" applyFill="1" applyBorder="1" applyAlignment="1">
      <alignment horizontal="left" vertical="center" wrapText="1"/>
    </xf>
    <xf numFmtId="4" fontId="11" fillId="2" borderId="5" xfId="1" applyNumberFormat="1" applyFont="1" applyFill="1" applyBorder="1" applyAlignment="1">
      <alignment horizontal="left" vertical="center" wrapText="1"/>
    </xf>
    <xf numFmtId="4" fontId="11" fillId="2" borderId="2" xfId="1" applyNumberFormat="1" applyFont="1" applyFill="1" applyBorder="1" applyAlignment="1">
      <alignment horizontal="center" vertical="center"/>
    </xf>
    <xf numFmtId="4" fontId="11" fillId="2" borderId="3" xfId="1" applyNumberFormat="1" applyFont="1" applyFill="1" applyBorder="1" applyAlignment="1">
      <alignment horizontal="center" vertical="center"/>
    </xf>
    <xf numFmtId="4" fontId="11" fillId="2" borderId="5" xfId="1" applyNumberFormat="1" applyFont="1" applyFill="1" applyBorder="1" applyAlignment="1">
      <alignment horizontal="center" vertical="center"/>
    </xf>
    <xf numFmtId="4" fontId="8" fillId="0" borderId="3" xfId="1" applyNumberFormat="1" applyFont="1" applyBorder="1" applyAlignment="1">
      <alignment horizontal="right" vertical="center"/>
    </xf>
    <xf numFmtId="4" fontId="8" fillId="0" borderId="5" xfId="1" applyNumberFormat="1" applyFont="1" applyBorder="1" applyAlignment="1">
      <alignment horizontal="right" vertical="center"/>
    </xf>
    <xf numFmtId="4" fontId="8" fillId="0" borderId="95" xfId="1" applyNumberFormat="1" applyFont="1" applyBorder="1" applyAlignment="1">
      <alignment horizontal="right" vertical="center"/>
    </xf>
    <xf numFmtId="4" fontId="8" fillId="0" borderId="2" xfId="1" applyNumberFormat="1" applyFont="1" applyBorder="1" applyAlignment="1">
      <alignment horizontal="right" vertical="center"/>
    </xf>
    <xf numFmtId="4" fontId="4" fillId="0" borderId="62" xfId="1" applyNumberFormat="1" applyFont="1" applyBorder="1" applyAlignment="1">
      <alignment vertical="center" wrapText="1"/>
    </xf>
    <xf numFmtId="4" fontId="4" fillId="0" borderId="45" xfId="1" applyNumberFormat="1" applyFont="1" applyBorder="1" applyAlignment="1">
      <alignment vertical="center" wrapText="1"/>
    </xf>
    <xf numFmtId="4" fontId="4" fillId="0" borderId="96" xfId="1" applyNumberFormat="1" applyFont="1" applyBorder="1" applyAlignment="1">
      <alignment vertical="center" wrapText="1"/>
    </xf>
    <xf numFmtId="4" fontId="4" fillId="0" borderId="47" xfId="1" applyNumberFormat="1" applyFont="1" applyBorder="1" applyAlignment="1">
      <alignment vertical="center" wrapText="1"/>
    </xf>
    <xf numFmtId="4" fontId="4" fillId="0" borderId="106" xfId="1" applyNumberFormat="1" applyFont="1" applyBorder="1" applyAlignment="1">
      <alignment vertical="center" wrapText="1"/>
    </xf>
    <xf numFmtId="4" fontId="4" fillId="0" borderId="89" xfId="1" applyNumberFormat="1" applyFont="1" applyBorder="1" applyAlignment="1">
      <alignment vertical="center" wrapText="1"/>
    </xf>
    <xf numFmtId="4" fontId="4" fillId="0" borderId="97" xfId="1" applyNumberFormat="1" applyFont="1" applyBorder="1" applyAlignment="1">
      <alignment vertical="center" wrapText="1"/>
    </xf>
    <xf numFmtId="4" fontId="4" fillId="0" borderId="68" xfId="1" applyNumberFormat="1" applyFont="1" applyBorder="1" applyAlignment="1">
      <alignment vertical="center" wrapText="1"/>
    </xf>
    <xf numFmtId="4" fontId="4" fillId="0" borderId="103" xfId="1" applyNumberFormat="1" applyFont="1" applyBorder="1" applyAlignment="1">
      <alignment vertical="center" wrapText="1"/>
    </xf>
    <xf numFmtId="4" fontId="4" fillId="0" borderId="51" xfId="1" applyNumberFormat="1" applyFont="1" applyBorder="1" applyAlignment="1">
      <alignment vertical="center" wrapText="1"/>
    </xf>
    <xf numFmtId="0" fontId="4" fillId="0" borderId="0" xfId="1" applyFont="1" applyAlignment="1">
      <alignment vertical="center"/>
    </xf>
    <xf numFmtId="4" fontId="11" fillId="6" borderId="3" xfId="1" applyNumberFormat="1" applyFont="1" applyFill="1" applyBorder="1" applyAlignment="1" applyProtection="1">
      <alignment horizontal="justify" vertical="center" wrapText="1"/>
      <protection locked="0"/>
    </xf>
    <xf numFmtId="4" fontId="11" fillId="6" borderId="5" xfId="1" applyNumberFormat="1" applyFont="1" applyFill="1" applyBorder="1" applyAlignment="1" applyProtection="1">
      <alignment horizontal="justify" vertical="center" wrapText="1"/>
      <protection locked="0"/>
    </xf>
    <xf numFmtId="4" fontId="5" fillId="0" borderId="3" xfId="1" applyNumberFormat="1" applyFont="1" applyBorder="1" applyAlignment="1">
      <alignment horizontal="center" vertical="center"/>
    </xf>
    <xf numFmtId="4" fontId="5" fillId="0" borderId="5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right" vertical="center"/>
    </xf>
    <xf numFmtId="4" fontId="12" fillId="0" borderId="0" xfId="1" applyNumberFormat="1" applyFont="1" applyAlignment="1">
      <alignment horizontal="left" vertical="center" wrapText="1"/>
    </xf>
    <xf numFmtId="0" fontId="13" fillId="0" borderId="0" xfId="1" applyFont="1" applyAlignment="1">
      <alignment vertical="center"/>
    </xf>
    <xf numFmtId="4" fontId="4" fillId="0" borderId="0" xfId="1" applyNumberFormat="1" applyFont="1" applyAlignment="1">
      <alignment horizontal="center" vertical="center" wrapText="1"/>
    </xf>
    <xf numFmtId="4" fontId="5" fillId="2" borderId="3" xfId="1" applyNumberFormat="1" applyFont="1" applyFill="1" applyBorder="1" applyAlignment="1">
      <alignment horizontal="center" vertical="center" wrapText="1"/>
    </xf>
    <xf numFmtId="4" fontId="5" fillId="2" borderId="5" xfId="1" applyNumberFormat="1" applyFont="1" applyFill="1" applyBorder="1" applyAlignment="1">
      <alignment horizontal="center" vertical="center" wrapText="1"/>
    </xf>
    <xf numFmtId="4" fontId="8" fillId="0" borderId="96" xfId="1" applyNumberFormat="1" applyFont="1" applyBorder="1" applyAlignment="1" applyProtection="1">
      <alignment horizontal="left" vertical="center" wrapText="1" indent="1"/>
      <protection locked="0"/>
    </xf>
    <xf numFmtId="4" fontId="8" fillId="0" borderId="47" xfId="1" applyNumberFormat="1" applyFont="1" applyBorder="1" applyAlignment="1" applyProtection="1">
      <alignment horizontal="left" vertical="center" wrapText="1" indent="1"/>
      <protection locked="0"/>
    </xf>
    <xf numFmtId="4" fontId="11" fillId="0" borderId="103" xfId="1" applyNumberFormat="1" applyFont="1" applyBorder="1" applyAlignment="1" applyProtection="1">
      <alignment horizontal="left" vertical="center" wrapText="1"/>
      <protection locked="0"/>
    </xf>
    <xf numFmtId="4" fontId="11" fillId="0" borderId="51" xfId="1" applyNumberFormat="1" applyFont="1" applyBorder="1" applyAlignment="1" applyProtection="1">
      <alignment horizontal="left" vertical="center" wrapText="1"/>
      <protection locked="0"/>
    </xf>
    <xf numFmtId="4" fontId="11" fillId="0" borderId="62" xfId="1" applyNumberFormat="1" applyFont="1" applyBorder="1" applyAlignment="1" applyProtection="1">
      <alignment horizontal="left" vertical="center" wrapText="1"/>
      <protection locked="0"/>
    </xf>
    <xf numFmtId="4" fontId="11" fillId="0" borderId="45" xfId="1" applyNumberFormat="1" applyFont="1" applyBorder="1" applyAlignment="1" applyProtection="1">
      <alignment horizontal="left" vertical="center" wrapText="1"/>
      <protection locked="0"/>
    </xf>
    <xf numFmtId="4" fontId="11" fillId="0" borderId="96" xfId="1" applyNumberFormat="1" applyFont="1" applyBorder="1" applyAlignment="1" applyProtection="1">
      <alignment horizontal="left" vertical="center" wrapText="1"/>
      <protection locked="0"/>
    </xf>
    <xf numFmtId="4" fontId="11" fillId="0" borderId="47" xfId="1" applyNumberFormat="1" applyFont="1" applyBorder="1" applyAlignment="1" applyProtection="1">
      <alignment horizontal="left" vertical="center" wrapText="1"/>
      <protection locked="0"/>
    </xf>
    <xf numFmtId="4" fontId="12" fillId="0" borderId="0" xfId="1" applyNumberFormat="1" applyFont="1" applyAlignment="1" applyProtection="1">
      <alignment horizontal="left" vertical="center" wrapText="1"/>
      <protection locked="0"/>
    </xf>
    <xf numFmtId="4" fontId="11" fillId="2" borderId="28" xfId="1" applyNumberFormat="1" applyFont="1" applyFill="1" applyBorder="1" applyAlignment="1" applyProtection="1">
      <alignment horizontal="center" vertical="center" wrapText="1"/>
      <protection locked="0"/>
    </xf>
    <xf numFmtId="4" fontId="11" fillId="2" borderId="53" xfId="1" applyNumberFormat="1" applyFont="1" applyFill="1" applyBorder="1" applyAlignment="1" applyProtection="1">
      <alignment horizontal="center" vertical="center" wrapText="1"/>
      <protection locked="0"/>
    </xf>
    <xf numFmtId="4" fontId="5" fillId="2" borderId="3" xfId="1" applyNumberFormat="1" applyFont="1" applyFill="1" applyBorder="1" applyAlignment="1" applyProtection="1">
      <alignment horizontal="center" vertical="center" wrapText="1"/>
      <protection locked="0"/>
    </xf>
    <xf numFmtId="4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4" fontId="5" fillId="2" borderId="5" xfId="1" applyNumberFormat="1" applyFont="1" applyFill="1" applyBorder="1" applyAlignment="1" applyProtection="1">
      <alignment horizontal="center" vertical="center" wrapText="1"/>
      <protection locked="0"/>
    </xf>
    <xf numFmtId="4" fontId="16" fillId="0" borderId="0" xfId="1" applyNumberFormat="1" applyFont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4" fillId="0" borderId="5" xfId="1" applyFont="1" applyBorder="1" applyAlignment="1">
      <alignment horizontal="center" vertical="center" wrapText="1"/>
    </xf>
    <xf numFmtId="4" fontId="8" fillId="0" borderId="3" xfId="1" applyNumberFormat="1" applyFont="1" applyBorder="1" applyAlignment="1" applyProtection="1">
      <alignment horizontal="left" vertical="center" wrapText="1"/>
      <protection locked="0"/>
    </xf>
    <xf numFmtId="4" fontId="8" fillId="0" borderId="5" xfId="1" applyNumberFormat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>
      <alignment wrapText="1"/>
    </xf>
    <xf numFmtId="4" fontId="8" fillId="0" borderId="96" xfId="1" applyNumberFormat="1" applyFont="1" applyBorder="1" applyAlignment="1" applyProtection="1">
      <alignment horizontal="left" vertical="center" indent="1"/>
      <protection locked="0"/>
    </xf>
    <xf numFmtId="4" fontId="8" fillId="0" borderId="47" xfId="1" applyNumberFormat="1" applyFont="1" applyBorder="1" applyAlignment="1" applyProtection="1">
      <alignment horizontal="left" vertical="center" indent="1"/>
      <protection locked="0"/>
    </xf>
    <xf numFmtId="4" fontId="8" fillId="0" borderId="103" xfId="1" applyNumberFormat="1" applyFont="1" applyBorder="1" applyAlignment="1" applyProtection="1">
      <alignment horizontal="left" vertical="center" wrapText="1"/>
      <protection locked="0"/>
    </xf>
    <xf numFmtId="4" fontId="8" fillId="0" borderId="51" xfId="1" applyNumberFormat="1" applyFont="1" applyBorder="1" applyAlignment="1" applyProtection="1">
      <alignment horizontal="left" vertical="center" wrapText="1"/>
      <protection locked="0"/>
    </xf>
    <xf numFmtId="4" fontId="5" fillId="6" borderId="3" xfId="1" applyNumberFormat="1" applyFont="1" applyFill="1" applyBorder="1" applyAlignment="1" applyProtection="1">
      <alignment vertical="center"/>
      <protection locked="0"/>
    </xf>
    <xf numFmtId="4" fontId="5" fillId="6" borderId="5" xfId="1" applyNumberFormat="1" applyFont="1" applyFill="1" applyBorder="1" applyAlignment="1" applyProtection="1">
      <alignment vertical="center"/>
      <protection locked="0"/>
    </xf>
    <xf numFmtId="0" fontId="13" fillId="0" borderId="0" xfId="1" applyFont="1" applyAlignment="1">
      <alignment horizontal="left" vertical="center"/>
    </xf>
    <xf numFmtId="4" fontId="5" fillId="6" borderId="3" xfId="1" applyNumberFormat="1" applyFont="1" applyFill="1" applyBorder="1" applyAlignment="1">
      <alignment horizontal="left" vertical="center"/>
    </xf>
    <xf numFmtId="4" fontId="5" fillId="6" borderId="5" xfId="1" applyNumberFormat="1" applyFont="1" applyFill="1" applyBorder="1" applyAlignment="1">
      <alignment horizontal="left" vertical="center"/>
    </xf>
    <xf numFmtId="4" fontId="8" fillId="0" borderId="96" xfId="1" applyNumberFormat="1" applyFont="1" applyBorder="1" applyAlignment="1" applyProtection="1">
      <alignment horizontal="justify" vertical="center"/>
      <protection locked="0"/>
    </xf>
    <xf numFmtId="4" fontId="8" fillId="0" borderId="47" xfId="1" applyNumberFormat="1" applyFont="1" applyBorder="1" applyAlignment="1" applyProtection="1">
      <alignment horizontal="justify" vertical="center"/>
      <protection locked="0"/>
    </xf>
    <xf numFmtId="4" fontId="11" fillId="2" borderId="3" xfId="1" applyNumberFormat="1" applyFont="1" applyFill="1" applyBorder="1" applyAlignment="1" applyProtection="1">
      <alignment horizontal="center" vertical="center" wrapText="1"/>
      <protection locked="0"/>
    </xf>
    <xf numFmtId="4" fontId="11" fillId="2" borderId="5" xfId="1" applyNumberFormat="1" applyFont="1" applyFill="1" applyBorder="1" applyAlignment="1" applyProtection="1">
      <alignment horizontal="center" vertical="center" wrapText="1"/>
      <protection locked="0"/>
    </xf>
    <xf numFmtId="4" fontId="11" fillId="0" borderId="62" xfId="1" applyNumberFormat="1" applyFont="1" applyBorder="1" applyAlignment="1" applyProtection="1">
      <alignment vertical="center"/>
      <protection locked="0"/>
    </xf>
    <xf numFmtId="4" fontId="11" fillId="0" borderId="45" xfId="1" applyNumberFormat="1" applyFont="1" applyBorder="1" applyAlignment="1" applyProtection="1">
      <alignment vertical="center"/>
      <protection locked="0"/>
    </xf>
    <xf numFmtId="4" fontId="4" fillId="0" borderId="103" xfId="1" applyNumberFormat="1" applyFont="1" applyBorder="1" applyAlignment="1" applyProtection="1">
      <alignment horizontal="left" vertical="center" wrapText="1"/>
      <protection locked="0"/>
    </xf>
    <xf numFmtId="4" fontId="4" fillId="0" borderId="51" xfId="1" applyNumberFormat="1" applyFont="1" applyBorder="1" applyAlignment="1" applyProtection="1">
      <alignment horizontal="left" vertical="center" wrapText="1"/>
      <protection locked="0"/>
    </xf>
    <xf numFmtId="4" fontId="16" fillId="0" borderId="0" xfId="1" applyNumberFormat="1" applyFont="1" applyAlignment="1" applyProtection="1">
      <alignment horizontal="left" vertical="center"/>
      <protection locked="0"/>
    </xf>
    <xf numFmtId="0" fontId="13" fillId="0" borderId="0" xfId="1" applyFont="1"/>
    <xf numFmtId="4" fontId="4" fillId="0" borderId="62" xfId="1" applyNumberFormat="1" applyFont="1" applyBorder="1" applyAlignment="1" applyProtection="1">
      <alignment horizontal="left" vertical="center" wrapText="1"/>
      <protection locked="0"/>
    </xf>
    <xf numFmtId="4" fontId="4" fillId="0" borderId="45" xfId="1" applyNumberFormat="1" applyFont="1" applyBorder="1" applyAlignment="1" applyProtection="1">
      <alignment horizontal="left" vertical="center" wrapText="1"/>
      <protection locked="0"/>
    </xf>
    <xf numFmtId="4" fontId="4" fillId="0" borderId="96" xfId="1" applyNumberFormat="1" applyFont="1" applyBorder="1" applyAlignment="1" applyProtection="1">
      <alignment horizontal="left" vertical="center"/>
      <protection locked="0"/>
    </xf>
    <xf numFmtId="4" fontId="4" fillId="0" borderId="47" xfId="1" applyNumberFormat="1" applyFont="1" applyBorder="1" applyAlignment="1" applyProtection="1">
      <alignment horizontal="left" vertical="center"/>
      <protection locked="0"/>
    </xf>
    <xf numFmtId="4" fontId="8" fillId="0" borderId="0" xfId="1" applyNumberFormat="1" applyFont="1" applyAlignment="1">
      <alignment vertical="center"/>
    </xf>
    <xf numFmtId="4" fontId="11" fillId="2" borderId="3" xfId="1" applyNumberFormat="1" applyFont="1" applyFill="1" applyBorder="1" applyAlignment="1" applyProtection="1">
      <alignment vertical="center" wrapText="1"/>
      <protection locked="0"/>
    </xf>
    <xf numFmtId="0" fontId="4" fillId="0" borderId="5" xfId="1" applyFont="1" applyBorder="1" applyAlignment="1">
      <alignment vertical="center"/>
    </xf>
    <xf numFmtId="4" fontId="20" fillId="0" borderId="0" xfId="1" applyNumberFormat="1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4" fontId="12" fillId="0" borderId="0" xfId="1" applyNumberFormat="1" applyFont="1" applyAlignment="1" applyProtection="1">
      <alignment horizontal="left" vertical="center"/>
      <protection locked="0"/>
    </xf>
    <xf numFmtId="0" fontId="4" fillId="0" borderId="5" xfId="1" applyFont="1" applyBorder="1" applyAlignment="1">
      <alignment vertical="center" wrapText="1"/>
    </xf>
    <xf numFmtId="4" fontId="8" fillId="0" borderId="96" xfId="1" applyNumberFormat="1" applyFont="1" applyBorder="1" applyAlignment="1">
      <alignment horizontal="left" vertical="center"/>
    </xf>
    <xf numFmtId="0" fontId="4" fillId="0" borderId="65" xfId="1" applyFont="1" applyBorder="1" applyAlignment="1">
      <alignment vertical="center"/>
    </xf>
    <xf numFmtId="4" fontId="8" fillId="0" borderId="96" xfId="1" applyNumberFormat="1" applyFont="1" applyBorder="1" applyAlignment="1">
      <alignment horizontal="left" vertical="center" wrapText="1"/>
    </xf>
    <xf numFmtId="0" fontId="4" fillId="0" borderId="104" xfId="1" applyFont="1" applyBorder="1" applyAlignment="1">
      <alignment vertical="center"/>
    </xf>
    <xf numFmtId="4" fontId="4" fillId="0" borderId="96" xfId="1" applyNumberFormat="1" applyFont="1" applyBorder="1" applyAlignment="1">
      <alignment horizontal="left" vertical="center" wrapText="1"/>
    </xf>
    <xf numFmtId="4" fontId="11" fillId="0" borderId="3" xfId="1" applyNumberFormat="1" applyFont="1" applyBorder="1" applyAlignment="1" applyProtection="1">
      <alignment vertical="center" wrapText="1"/>
      <protection locked="0"/>
    </xf>
    <xf numFmtId="4" fontId="8" fillId="0" borderId="62" xfId="1" applyNumberFormat="1" applyFont="1" applyBorder="1" applyAlignment="1" applyProtection="1">
      <alignment horizontal="left" vertical="center" wrapText="1"/>
      <protection locked="0"/>
    </xf>
    <xf numFmtId="0" fontId="4" fillId="0" borderId="98" xfId="1" applyFont="1" applyBorder="1" applyAlignment="1">
      <alignment vertical="center"/>
    </xf>
    <xf numFmtId="4" fontId="5" fillId="6" borderId="3" xfId="1" applyNumberFormat="1" applyFont="1" applyFill="1" applyBorder="1" applyAlignment="1" applyProtection="1">
      <alignment horizontal="left" vertical="center" wrapText="1"/>
      <protection locked="0"/>
    </xf>
    <xf numFmtId="0" fontId="4" fillId="0" borderId="5" xfId="1" applyFont="1" applyBorder="1" applyAlignment="1">
      <alignment horizontal="left" vertical="center"/>
    </xf>
    <xf numFmtId="4" fontId="11" fillId="0" borderId="96" xfId="1" applyNumberFormat="1" applyFont="1" applyBorder="1" applyAlignment="1" applyProtection="1">
      <alignment horizontal="justify" vertical="center"/>
      <protection locked="0"/>
    </xf>
    <xf numFmtId="4" fontId="11" fillId="0" borderId="47" xfId="1" applyNumberFormat="1" applyFont="1" applyBorder="1" applyAlignment="1" applyProtection="1">
      <alignment horizontal="justify" vertical="center"/>
      <protection locked="0"/>
    </xf>
    <xf numFmtId="4" fontId="11" fillId="0" borderId="103" xfId="1" applyNumberFormat="1" applyFont="1" applyBorder="1" applyAlignment="1" applyProtection="1">
      <alignment horizontal="justify" vertical="center"/>
      <protection locked="0"/>
    </xf>
    <xf numFmtId="4" fontId="11" fillId="0" borderId="51" xfId="1" applyNumberFormat="1" applyFont="1" applyBorder="1" applyAlignment="1" applyProtection="1">
      <alignment horizontal="justify" vertical="center"/>
      <protection locked="0"/>
    </xf>
    <xf numFmtId="4" fontId="11" fillId="6" borderId="3" xfId="1" applyNumberFormat="1" applyFont="1" applyFill="1" applyBorder="1" applyAlignment="1" applyProtection="1">
      <alignment horizontal="justify" vertical="center"/>
      <protection locked="0"/>
    </xf>
    <xf numFmtId="4" fontId="11" fillId="6" borderId="5" xfId="1" applyNumberFormat="1" applyFont="1" applyFill="1" applyBorder="1" applyAlignment="1" applyProtection="1">
      <alignment horizontal="justify" vertical="center"/>
      <protection locked="0"/>
    </xf>
    <xf numFmtId="4" fontId="5" fillId="6" borderId="3" xfId="1" applyNumberFormat="1" applyFont="1" applyFill="1" applyBorder="1" applyAlignment="1">
      <alignment horizontal="center" vertical="center"/>
    </xf>
    <xf numFmtId="4" fontId="5" fillId="6" borderId="5" xfId="1" applyNumberFormat="1" applyFont="1" applyFill="1" applyBorder="1" applyAlignment="1">
      <alignment horizontal="center" vertical="center"/>
    </xf>
    <xf numFmtId="4" fontId="11" fillId="0" borderId="62" xfId="1" applyNumberFormat="1" applyFont="1" applyBorder="1" applyAlignment="1" applyProtection="1">
      <alignment horizontal="justify" vertical="center"/>
      <protection locked="0"/>
    </xf>
    <xf numFmtId="4" fontId="11" fillId="0" borderId="45" xfId="1" applyNumberFormat="1" applyFont="1" applyBorder="1" applyAlignment="1" applyProtection="1">
      <alignment horizontal="justify" vertical="center"/>
      <protection locked="0"/>
    </xf>
    <xf numFmtId="4" fontId="11" fillId="0" borderId="106" xfId="1" applyNumberFormat="1" applyFont="1" applyBorder="1" applyAlignment="1" applyProtection="1">
      <alignment horizontal="justify" vertical="center"/>
      <protection locked="0"/>
    </xf>
    <xf numFmtId="4" fontId="11" fillId="0" borderId="89" xfId="1" applyNumberFormat="1" applyFont="1" applyBorder="1" applyAlignment="1" applyProtection="1">
      <alignment horizontal="justify" vertical="center"/>
      <protection locked="0"/>
    </xf>
    <xf numFmtId="4" fontId="8" fillId="0" borderId="62" xfId="1" applyNumberFormat="1" applyFont="1" applyBorder="1" applyAlignment="1">
      <alignment horizontal="left" vertical="center" wrapText="1"/>
    </xf>
    <xf numFmtId="4" fontId="8" fillId="0" borderId="45" xfId="1" applyNumberFormat="1" applyFont="1" applyBorder="1" applyAlignment="1">
      <alignment horizontal="left" vertical="center" wrapText="1"/>
    </xf>
    <xf numFmtId="4" fontId="8" fillId="0" borderId="103" xfId="1" applyNumberFormat="1" applyFont="1" applyBorder="1" applyAlignment="1">
      <alignment horizontal="left" vertical="center" wrapText="1"/>
    </xf>
    <xf numFmtId="4" fontId="11" fillId="6" borderId="5" xfId="1" applyNumberFormat="1" applyFont="1" applyFill="1" applyBorder="1" applyAlignment="1" applyProtection="1">
      <alignment vertical="center" wrapText="1"/>
      <protection locked="0"/>
    </xf>
    <xf numFmtId="4" fontId="8" fillId="0" borderId="62" xfId="1" applyNumberFormat="1" applyFont="1" applyBorder="1" applyAlignment="1" applyProtection="1">
      <alignment vertical="center" wrapText="1"/>
      <protection locked="0"/>
    </xf>
    <xf numFmtId="4" fontId="8" fillId="0" borderId="45" xfId="1" applyNumberFormat="1" applyFont="1" applyBorder="1" applyAlignment="1" applyProtection="1">
      <alignment vertical="center" wrapText="1"/>
      <protection locked="0"/>
    </xf>
    <xf numFmtId="0" fontId="4" fillId="0" borderId="105" xfId="1" applyFont="1" applyBorder="1" applyAlignment="1">
      <alignment vertical="center"/>
    </xf>
    <xf numFmtId="0" fontId="13" fillId="0" borderId="0" xfId="1" applyFont="1" applyAlignment="1">
      <alignment vertical="center" wrapText="1"/>
    </xf>
    <xf numFmtId="4" fontId="11" fillId="2" borderId="62" xfId="1" applyNumberFormat="1" applyFont="1" applyFill="1" applyBorder="1" applyAlignment="1" applyProtection="1">
      <alignment vertical="center" wrapText="1"/>
      <protection locked="0"/>
    </xf>
    <xf numFmtId="0" fontId="4" fillId="2" borderId="98" xfId="1" applyFont="1" applyFill="1" applyBorder="1" applyAlignment="1">
      <alignment vertical="center"/>
    </xf>
    <xf numFmtId="0" fontId="4" fillId="0" borderId="5" xfId="1" applyFont="1" applyBorder="1" applyAlignment="1">
      <alignment horizontal="center" vertical="center"/>
    </xf>
    <xf numFmtId="4" fontId="5" fillId="0" borderId="62" xfId="1" applyNumberFormat="1" applyFont="1" applyBorder="1" applyAlignment="1" applyProtection="1">
      <alignment vertical="center" wrapText="1"/>
      <protection locked="0"/>
    </xf>
    <xf numFmtId="4" fontId="5" fillId="0" borderId="96" xfId="1" applyNumberFormat="1" applyFont="1" applyBorder="1" applyAlignment="1" applyProtection="1">
      <alignment vertical="center" wrapText="1"/>
      <protection locked="0"/>
    </xf>
    <xf numFmtId="4" fontId="4" fillId="0" borderId="63" xfId="1" applyNumberFormat="1" applyFont="1" applyBorder="1" applyAlignment="1" applyProtection="1">
      <alignment horizontal="left" vertical="center" wrapText="1"/>
      <protection locked="0"/>
    </xf>
    <xf numFmtId="4" fontId="4" fillId="0" borderId="96" xfId="1" applyNumberFormat="1" applyFont="1" applyBorder="1" applyAlignment="1" applyProtection="1">
      <alignment horizontal="left" vertical="center" wrapText="1" indent="2"/>
      <protection locked="0"/>
    </xf>
    <xf numFmtId="0" fontId="4" fillId="0" borderId="84" xfId="1" applyFont="1" applyBorder="1" applyAlignment="1">
      <alignment horizontal="left" vertical="center" wrapText="1" indent="2"/>
    </xf>
    <xf numFmtId="0" fontId="4" fillId="0" borderId="47" xfId="1" applyFont="1" applyBorder="1" applyAlignment="1">
      <alignment horizontal="left" vertical="center" wrapText="1" indent="2"/>
    </xf>
    <xf numFmtId="4" fontId="4" fillId="0" borderId="97" xfId="1" applyNumberFormat="1" applyFont="1" applyBorder="1" applyAlignment="1" applyProtection="1">
      <alignment horizontal="left" vertical="center" wrapText="1"/>
      <protection locked="0"/>
    </xf>
    <xf numFmtId="4" fontId="4" fillId="0" borderId="92" xfId="1" applyNumberFormat="1" applyFont="1" applyBorder="1" applyAlignment="1" applyProtection="1">
      <alignment horizontal="left" vertical="center" wrapText="1"/>
      <protection locked="0"/>
    </xf>
    <xf numFmtId="4" fontId="4" fillId="0" borderId="68" xfId="1" applyNumberFormat="1" applyFont="1" applyBorder="1" applyAlignment="1" applyProtection="1">
      <alignment horizontal="left" vertical="center" wrapText="1"/>
      <protection locked="0"/>
    </xf>
    <xf numFmtId="4" fontId="5" fillId="0" borderId="62" xfId="1" applyNumberFormat="1" applyFont="1" applyBorder="1" applyAlignment="1">
      <alignment horizontal="left" vertical="center" wrapText="1"/>
    </xf>
    <xf numFmtId="0" fontId="4" fillId="0" borderId="45" xfId="1" applyFont="1" applyBorder="1" applyAlignment="1">
      <alignment vertical="center"/>
    </xf>
    <xf numFmtId="0" fontId="4" fillId="0" borderId="45" xfId="1" applyFont="1" applyBorder="1" applyAlignment="1">
      <alignment horizontal="left" vertical="center" wrapText="1"/>
    </xf>
    <xf numFmtId="4" fontId="5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>
      <alignment horizontal="left" vertical="center"/>
    </xf>
    <xf numFmtId="4" fontId="5" fillId="2" borderId="6" xfId="1" applyNumberFormat="1" applyFont="1" applyFill="1" applyBorder="1" applyAlignment="1" applyProtection="1">
      <alignment horizontal="center" vertical="center"/>
      <protection locked="0"/>
    </xf>
    <xf numFmtId="4" fontId="5" fillId="2" borderId="94" xfId="1" applyNumberFormat="1" applyFont="1" applyFill="1" applyBorder="1" applyAlignment="1" applyProtection="1">
      <alignment horizontal="center" vertical="center"/>
      <protection locked="0"/>
    </xf>
    <xf numFmtId="4" fontId="5" fillId="2" borderId="27" xfId="1" applyNumberFormat="1" applyFont="1" applyFill="1" applyBorder="1" applyAlignment="1" applyProtection="1">
      <alignment horizontal="center" vertical="center"/>
      <protection locked="0"/>
    </xf>
    <xf numFmtId="4" fontId="5" fillId="2" borderId="95" xfId="1" applyNumberFormat="1" applyFont="1" applyFill="1" applyBorder="1" applyAlignment="1" applyProtection="1">
      <alignment horizontal="center" vertical="center"/>
      <protection locked="0"/>
    </xf>
    <xf numFmtId="4" fontId="5" fillId="2" borderId="1" xfId="1" applyNumberFormat="1" applyFont="1" applyFill="1" applyBorder="1" applyAlignment="1" applyProtection="1">
      <alignment horizontal="center" vertical="center"/>
      <protection locked="0"/>
    </xf>
    <xf numFmtId="4" fontId="5" fillId="2" borderId="2" xfId="1" applyNumberFormat="1" applyFont="1" applyFill="1" applyBorder="1" applyAlignment="1" applyProtection="1">
      <alignment horizontal="center" vertical="center"/>
      <protection locked="0"/>
    </xf>
    <xf numFmtId="0" fontId="9" fillId="0" borderId="16" xfId="1" applyFont="1" applyBorder="1" applyAlignment="1">
      <alignment horizontal="left" wrapText="1" indent="1"/>
    </xf>
    <xf numFmtId="0" fontId="9" fillId="0" borderId="79" xfId="1" applyFont="1" applyBorder="1" applyAlignment="1">
      <alignment horizontal="left" wrapText="1" indent="1"/>
    </xf>
    <xf numFmtId="0" fontId="9" fillId="0" borderId="40" xfId="1" applyFont="1" applyBorder="1" applyAlignment="1">
      <alignment horizontal="left" wrapText="1" indent="1"/>
    </xf>
    <xf numFmtId="0" fontId="9" fillId="0" borderId="82" xfId="1" applyFont="1" applyBorder="1" applyAlignment="1">
      <alignment horizontal="left" wrapText="1" indent="1"/>
    </xf>
    <xf numFmtId="0" fontId="9" fillId="0" borderId="5" xfId="1" applyFont="1" applyBorder="1" applyAlignment="1">
      <alignment horizontal="center" vertical="center"/>
    </xf>
    <xf numFmtId="0" fontId="7" fillId="0" borderId="0" xfId="1" applyFont="1" applyAlignment="1">
      <alignment horizontal="left" wrapText="1"/>
    </xf>
    <xf numFmtId="0" fontId="1" fillId="0" borderId="0" xfId="1" applyFont="1" applyAlignment="1">
      <alignment horizontal="left"/>
    </xf>
    <xf numFmtId="14" fontId="3" fillId="0" borderId="0" xfId="1" applyNumberFormat="1" applyFont="1" applyAlignment="1">
      <alignment horizontal="left" wrapText="1"/>
    </xf>
    <xf numFmtId="0" fontId="3" fillId="3" borderId="52" xfId="1" applyFont="1" applyFill="1" applyBorder="1" applyAlignment="1">
      <alignment wrapText="1"/>
    </xf>
    <xf numFmtId="0" fontId="3" fillId="3" borderId="78" xfId="1" applyFont="1" applyFill="1" applyBorder="1" applyAlignment="1">
      <alignment wrapText="1"/>
    </xf>
    <xf numFmtId="0" fontId="9" fillId="0" borderId="16" xfId="1" applyFont="1" applyBorder="1" applyAlignment="1">
      <alignment wrapText="1"/>
    </xf>
    <xf numFmtId="0" fontId="9" fillId="0" borderId="79" xfId="1" applyFont="1" applyBorder="1" applyAlignment="1">
      <alignment wrapText="1"/>
    </xf>
    <xf numFmtId="0" fontId="9" fillId="0" borderId="80" xfId="1" applyFont="1" applyBorder="1" applyAlignment="1">
      <alignment wrapText="1"/>
    </xf>
    <xf numFmtId="0" fontId="9" fillId="0" borderId="81" xfId="1" applyFont="1" applyBorder="1" applyAlignment="1">
      <alignment wrapText="1"/>
    </xf>
    <xf numFmtId="0" fontId="9" fillId="0" borderId="11" xfId="1" applyFont="1" applyBorder="1" applyAlignment="1">
      <alignment horizontal="left" wrapText="1" indent="1"/>
    </xf>
    <xf numFmtId="0" fontId="9" fillId="0" borderId="13" xfId="1" applyFont="1" applyBorder="1" applyAlignment="1">
      <alignment horizontal="left" wrapText="1" indent="1"/>
    </xf>
    <xf numFmtId="0" fontId="3" fillId="3" borderId="28" xfId="1" applyFont="1" applyFill="1" applyBorder="1" applyAlignment="1">
      <alignment horizontal="center" wrapText="1"/>
    </xf>
    <xf numFmtId="0" fontId="4" fillId="0" borderId="64" xfId="1" applyFont="1" applyBorder="1" applyAlignment="1">
      <alignment horizontal="center" wrapText="1"/>
    </xf>
    <xf numFmtId="0" fontId="3" fillId="2" borderId="9" xfId="1" applyFont="1" applyFill="1" applyBorder="1" applyAlignment="1">
      <alignment horizontal="center" wrapText="1"/>
    </xf>
    <xf numFmtId="0" fontId="3" fillId="2" borderId="14" xfId="1" applyFont="1" applyFill="1" applyBorder="1" applyAlignment="1">
      <alignment horizontal="center" wrapText="1"/>
    </xf>
    <xf numFmtId="0" fontId="3" fillId="2" borderId="10" xfId="1" applyFont="1" applyFill="1" applyBorder="1" applyAlignment="1">
      <alignment horizontal="center" wrapText="1"/>
    </xf>
    <xf numFmtId="0" fontId="3" fillId="2" borderId="15" xfId="1" applyFont="1" applyFill="1" applyBorder="1" applyAlignment="1">
      <alignment horizont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3" borderId="27" xfId="1" applyFont="1" applyFill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32" xfId="1" applyFont="1" applyBorder="1" applyAlignment="1">
      <alignment horizontal="center" vertical="center" wrapText="1"/>
    </xf>
    <xf numFmtId="0" fontId="3" fillId="3" borderId="28" xfId="1" applyFont="1" applyFill="1" applyBorder="1" applyAlignment="1">
      <alignment horizontal="center" vertical="center" wrapText="1"/>
    </xf>
    <xf numFmtId="0" fontId="4" fillId="0" borderId="31" xfId="1" applyFont="1" applyBorder="1" applyAlignment="1">
      <alignment horizontal="center" vertical="center" wrapText="1"/>
    </xf>
    <xf numFmtId="0" fontId="4" fillId="0" borderId="33" xfId="1" applyFont="1" applyBorder="1" applyAlignment="1">
      <alignment horizontal="center" vertical="center" wrapText="1"/>
    </xf>
    <xf numFmtId="0" fontId="12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3" fillId="2" borderId="3" xfId="1" applyFont="1" applyFill="1" applyBorder="1" applyAlignment="1">
      <alignment horizontal="center" wrapText="1"/>
    </xf>
    <xf numFmtId="0" fontId="3" fillId="2" borderId="4" xfId="1" applyFont="1" applyFill="1" applyBorder="1" applyAlignment="1">
      <alignment horizontal="center" wrapText="1"/>
    </xf>
    <xf numFmtId="0" fontId="3" fillId="2" borderId="5" xfId="1" applyFont="1" applyFill="1" applyBorder="1" applyAlignment="1">
      <alignment horizontal="center" wrapText="1"/>
    </xf>
    <xf numFmtId="0" fontId="3" fillId="2" borderId="6" xfId="1" applyFont="1" applyFill="1" applyBorder="1" applyAlignment="1">
      <alignment horizontal="center" wrapText="1"/>
    </xf>
    <xf numFmtId="0" fontId="3" fillId="2" borderId="11" xfId="1" applyFont="1" applyFill="1" applyBorder="1" applyAlignment="1">
      <alignment horizontal="center" wrapText="1"/>
    </xf>
    <xf numFmtId="0" fontId="3" fillId="2" borderId="7" xfId="1" applyFont="1" applyFill="1" applyBorder="1" applyAlignment="1">
      <alignment horizontal="center" wrapText="1"/>
    </xf>
    <xf numFmtId="0" fontId="3" fillId="2" borderId="12" xfId="1" applyFont="1" applyFill="1" applyBorder="1" applyAlignment="1">
      <alignment horizontal="center" wrapText="1"/>
    </xf>
    <xf numFmtId="0" fontId="10" fillId="2" borderId="7" xfId="3" applyFont="1" applyFill="1" applyBorder="1" applyAlignment="1">
      <alignment wrapText="1"/>
    </xf>
    <xf numFmtId="0" fontId="10" fillId="2" borderId="12" xfId="3" applyFont="1" applyFill="1" applyBorder="1" applyAlignment="1">
      <alignment wrapText="1"/>
    </xf>
    <xf numFmtId="0" fontId="3" fillId="2" borderId="8" xfId="1" applyFont="1" applyFill="1" applyBorder="1" applyAlignment="1">
      <alignment horizontal="center" wrapText="1"/>
    </xf>
    <xf numFmtId="0" fontId="3" fillId="2" borderId="13" xfId="1" applyFont="1" applyFill="1" applyBorder="1" applyAlignment="1">
      <alignment horizontal="center" wrapText="1"/>
    </xf>
  </cellXfs>
  <cellStyles count="7">
    <cellStyle name="Normalny" xfId="0" builtinId="0"/>
    <cellStyle name="Normalny 2" xfId="1" xr:uid="{B0F30D1C-4EBF-4AF6-9742-60AB02EDCBD6}"/>
    <cellStyle name="Normalny 2 2" xfId="3" xr:uid="{E7D2EEBF-2153-482A-8E14-35582A8ADB09}"/>
    <cellStyle name="Normalny 3" xfId="5" xr:uid="{7038C69D-1FC1-4776-AB79-161002651E75}"/>
    <cellStyle name="Normalny 4" xfId="6" xr:uid="{DD8EFB06-99EC-4CF7-BAE2-A9CA518EC63E}"/>
    <cellStyle name="Normalny_dzielnice termin spr." xfId="2" xr:uid="{6EEA2981-9664-4677-B9FE-1CC34AAFDC6F}"/>
    <cellStyle name="Walutowy 2" xfId="4" xr:uid="{95849F0E-12B8-44B8-99D1-889D78FFF7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EC742-DCCD-4EF0-B976-FC229F25B84B}">
  <sheetPr>
    <pageSetUpPr fitToPage="1"/>
  </sheetPr>
  <dimension ref="A1:I142"/>
  <sheetViews>
    <sheetView topLeftCell="A37" zoomScaleNormal="100" workbookViewId="0">
      <selection activeCell="D54" sqref="D54"/>
    </sheetView>
  </sheetViews>
  <sheetFormatPr defaultRowHeight="12.75" x14ac:dyDescent="0.2"/>
  <cols>
    <col min="1" max="1" width="35.7109375" style="452" customWidth="1"/>
    <col min="2" max="2" width="16.28515625" style="452" customWidth="1"/>
    <col min="3" max="3" width="16.28515625" style="453" customWidth="1"/>
    <col min="4" max="4" width="35.7109375" style="453" customWidth="1"/>
    <col min="5" max="6" width="16.28515625" style="453" customWidth="1"/>
    <col min="7" max="7" width="9.140625" style="452"/>
    <col min="8" max="8" width="13.85546875" style="452" bestFit="1" customWidth="1"/>
    <col min="9" max="16384" width="9.140625" style="452"/>
  </cols>
  <sheetData>
    <row r="1" spans="1:7" ht="13.5" thickBot="1" x14ac:dyDescent="0.25"/>
    <row r="2" spans="1:7" ht="15.75" x14ac:dyDescent="0.2">
      <c r="A2" s="454" t="s">
        <v>425</v>
      </c>
      <c r="B2" s="455"/>
      <c r="C2" s="456" t="s">
        <v>426</v>
      </c>
      <c r="D2" s="456"/>
      <c r="E2" s="457" t="s">
        <v>427</v>
      </c>
      <c r="F2" s="458"/>
    </row>
    <row r="3" spans="1:7" x14ac:dyDescent="0.2">
      <c r="A3" s="459" t="s">
        <v>428</v>
      </c>
      <c r="B3" s="460"/>
      <c r="C3" s="461" t="s">
        <v>429</v>
      </c>
      <c r="D3" s="461"/>
      <c r="E3" s="462" t="s">
        <v>430</v>
      </c>
      <c r="F3" s="463"/>
    </row>
    <row r="4" spans="1:7" x14ac:dyDescent="0.2">
      <c r="A4" s="464" t="s">
        <v>431</v>
      </c>
      <c r="B4" s="465"/>
      <c r="C4" s="466" t="s">
        <v>432</v>
      </c>
      <c r="D4" s="466"/>
      <c r="E4" s="462" t="s">
        <v>433</v>
      </c>
      <c r="F4" s="463"/>
    </row>
    <row r="5" spans="1:7" x14ac:dyDescent="0.2">
      <c r="A5" s="464" t="s">
        <v>434</v>
      </c>
      <c r="B5" s="465"/>
      <c r="C5" s="466" t="s">
        <v>435</v>
      </c>
      <c r="D5" s="466"/>
      <c r="E5" s="462" t="s">
        <v>436</v>
      </c>
      <c r="F5" s="463"/>
    </row>
    <row r="6" spans="1:7" x14ac:dyDescent="0.2">
      <c r="A6" s="467" t="s">
        <v>437</v>
      </c>
      <c r="B6" s="468"/>
      <c r="C6" s="469" t="s">
        <v>438</v>
      </c>
      <c r="D6" s="469"/>
      <c r="E6" s="470"/>
      <c r="F6" s="471"/>
    </row>
    <row r="7" spans="1:7" x14ac:dyDescent="0.2">
      <c r="A7" s="472" t="s">
        <v>439</v>
      </c>
      <c r="B7" s="473"/>
      <c r="C7" s="461" t="s">
        <v>440</v>
      </c>
      <c r="D7" s="461"/>
      <c r="E7" s="474" t="s">
        <v>441</v>
      </c>
      <c r="F7" s="475"/>
    </row>
    <row r="8" spans="1:7" x14ac:dyDescent="0.2">
      <c r="A8" s="459" t="s">
        <v>442</v>
      </c>
      <c r="B8" s="460"/>
      <c r="C8" s="476"/>
      <c r="D8" s="476"/>
      <c r="E8" s="477"/>
      <c r="F8" s="478"/>
    </row>
    <row r="9" spans="1:7" ht="13.5" thickBot="1" x14ac:dyDescent="0.25">
      <c r="A9" s="479" t="s">
        <v>443</v>
      </c>
      <c r="B9" s="480"/>
      <c r="C9" s="481" t="s">
        <v>624</v>
      </c>
      <c r="D9" s="481"/>
      <c r="E9" s="482"/>
      <c r="F9" s="483"/>
    </row>
    <row r="10" spans="1:7" ht="13.5" customHeight="1" thickBot="1" x14ac:dyDescent="0.25">
      <c r="A10" s="484"/>
      <c r="B10" s="485"/>
      <c r="C10" s="476"/>
      <c r="D10" s="476"/>
      <c r="E10" s="476"/>
      <c r="F10" s="478"/>
    </row>
    <row r="11" spans="1:7" s="491" customFormat="1" ht="26.25" thickBot="1" x14ac:dyDescent="0.25">
      <c r="A11" s="486" t="s">
        <v>444</v>
      </c>
      <c r="B11" s="487" t="s">
        <v>14</v>
      </c>
      <c r="C11" s="488" t="s">
        <v>445</v>
      </c>
      <c r="D11" s="489" t="s">
        <v>446</v>
      </c>
      <c r="E11" s="488" t="s">
        <v>14</v>
      </c>
      <c r="F11" s="490" t="s">
        <v>447</v>
      </c>
    </row>
    <row r="12" spans="1:7" s="491" customFormat="1" ht="18.75" customHeight="1" x14ac:dyDescent="0.2">
      <c r="A12" s="492" t="s">
        <v>448</v>
      </c>
      <c r="B12" s="493">
        <f>B13+B14+B24+B25+B29+B30</f>
        <v>577425442</v>
      </c>
      <c r="C12" s="493">
        <f>C13+C14+C24+C25+C29+C30</f>
        <v>533218281.68000001</v>
      </c>
      <c r="D12" s="494" t="s">
        <v>449</v>
      </c>
      <c r="E12" s="495">
        <f>E13+E14+E18+E19+E20</f>
        <v>556569936.76999998</v>
      </c>
      <c r="F12" s="495">
        <f>F13+F14+F18+F19+F20</f>
        <v>510074999.00999999</v>
      </c>
    </row>
    <row r="13" spans="1:7" s="491" customFormat="1" ht="18" customHeight="1" x14ac:dyDescent="0.2">
      <c r="A13" s="496" t="s">
        <v>450</v>
      </c>
      <c r="B13" s="497">
        <v>0</v>
      </c>
      <c r="C13" s="497">
        <v>0</v>
      </c>
      <c r="D13" s="498" t="s">
        <v>451</v>
      </c>
      <c r="E13" s="499">
        <v>721888543.75999999</v>
      </c>
      <c r="F13" s="499">
        <v>666841512.91999996</v>
      </c>
      <c r="G13" s="500"/>
    </row>
    <row r="14" spans="1:7" s="491" customFormat="1" ht="16.5" customHeight="1" x14ac:dyDescent="0.2">
      <c r="A14" s="501" t="s">
        <v>452</v>
      </c>
      <c r="B14" s="502">
        <f>B15+B22+B23</f>
        <v>561342153.61000001</v>
      </c>
      <c r="C14" s="502">
        <f>C15+C22+C23</f>
        <v>515546365.13</v>
      </c>
      <c r="D14" s="503" t="s">
        <v>453</v>
      </c>
      <c r="E14" s="499">
        <f>E16</f>
        <v>-165318606.99000001</v>
      </c>
      <c r="F14" s="499">
        <f>F16</f>
        <v>-156766513.91</v>
      </c>
      <c r="G14" s="500"/>
    </row>
    <row r="15" spans="1:7" s="491" customFormat="1" ht="18" customHeight="1" x14ac:dyDescent="0.2">
      <c r="A15" s="492" t="s">
        <v>454</v>
      </c>
      <c r="B15" s="504">
        <f>SUM(B16:B21)-B17</f>
        <v>467938765.83999997</v>
      </c>
      <c r="C15" s="504">
        <f>SUM(C16:C21)-C17</f>
        <v>487615473.65999997</v>
      </c>
      <c r="D15" s="505" t="s">
        <v>455</v>
      </c>
      <c r="E15" s="506">
        <v>0</v>
      </c>
      <c r="F15" s="506">
        <v>0</v>
      </c>
      <c r="G15" s="500"/>
    </row>
    <row r="16" spans="1:7" s="491" customFormat="1" ht="16.5" customHeight="1" x14ac:dyDescent="0.2">
      <c r="A16" s="507" t="s">
        <v>456</v>
      </c>
      <c r="B16" s="508">
        <v>389762351.57999998</v>
      </c>
      <c r="C16" s="508">
        <v>398764647.19</v>
      </c>
      <c r="D16" s="509" t="s">
        <v>457</v>
      </c>
      <c r="E16" s="506">
        <v>-165318606.99000001</v>
      </c>
      <c r="F16" s="506">
        <v>-156766513.91</v>
      </c>
      <c r="G16" s="500"/>
    </row>
    <row r="17" spans="1:7" s="491" customFormat="1" ht="57" customHeight="1" x14ac:dyDescent="0.2">
      <c r="A17" s="510" t="s">
        <v>458</v>
      </c>
      <c r="B17" s="508">
        <v>907383.33</v>
      </c>
      <c r="C17" s="508">
        <v>860513.33</v>
      </c>
      <c r="D17" s="511" t="s">
        <v>459</v>
      </c>
      <c r="E17" s="499">
        <v>0</v>
      </c>
      <c r="F17" s="499">
        <v>0</v>
      </c>
      <c r="G17" s="500"/>
    </row>
    <row r="18" spans="1:7" s="491" customFormat="1" ht="25.5" x14ac:dyDescent="0.2">
      <c r="A18" s="510" t="s">
        <v>460</v>
      </c>
      <c r="B18" s="508">
        <v>77806230.269999996</v>
      </c>
      <c r="C18" s="508">
        <v>88322606.260000005</v>
      </c>
      <c r="D18" s="498" t="s">
        <v>461</v>
      </c>
      <c r="E18" s="499">
        <v>0</v>
      </c>
      <c r="F18" s="499">
        <v>0</v>
      </c>
      <c r="G18" s="500"/>
    </row>
    <row r="19" spans="1:7" s="491" customFormat="1" ht="18" customHeight="1" x14ac:dyDescent="0.2">
      <c r="A19" s="510" t="s">
        <v>462</v>
      </c>
      <c r="B19" s="508">
        <v>330094.53999999998</v>
      </c>
      <c r="C19" s="508">
        <v>425187.53</v>
      </c>
      <c r="D19" s="498" t="s">
        <v>463</v>
      </c>
      <c r="E19" s="499">
        <v>0</v>
      </c>
      <c r="F19" s="499">
        <v>0</v>
      </c>
      <c r="G19" s="500"/>
    </row>
    <row r="20" spans="1:7" s="491" customFormat="1" x14ac:dyDescent="0.2">
      <c r="A20" s="510" t="s">
        <v>464</v>
      </c>
      <c r="B20" s="508">
        <v>0</v>
      </c>
      <c r="C20" s="508">
        <v>0</v>
      </c>
      <c r="D20" s="498" t="s">
        <v>465</v>
      </c>
      <c r="E20" s="499">
        <v>0</v>
      </c>
      <c r="F20" s="499">
        <v>0</v>
      </c>
      <c r="G20" s="500"/>
    </row>
    <row r="21" spans="1:7" s="491" customFormat="1" ht="19.5" customHeight="1" x14ac:dyDescent="0.2">
      <c r="A21" s="512" t="s">
        <v>466</v>
      </c>
      <c r="B21" s="508">
        <v>40089.449999999997</v>
      </c>
      <c r="C21" s="508">
        <v>103032.68</v>
      </c>
      <c r="D21" s="498"/>
      <c r="E21" s="499"/>
      <c r="F21" s="499"/>
    </row>
    <row r="22" spans="1:7" s="491" customFormat="1" ht="25.5" x14ac:dyDescent="0.2">
      <c r="A22" s="496" t="s">
        <v>467</v>
      </c>
      <c r="B22" s="497">
        <v>93403387.769999996</v>
      </c>
      <c r="C22" s="497">
        <v>27930891.469999999</v>
      </c>
      <c r="D22" s="498" t="s">
        <v>468</v>
      </c>
      <c r="E22" s="499">
        <f>E23+E24+E35+E36</f>
        <v>40383209.989999995</v>
      </c>
      <c r="F22" s="499">
        <f>F23+F24+F35+F36</f>
        <v>54118326.200000003</v>
      </c>
    </row>
    <row r="23" spans="1:7" s="491" customFormat="1" ht="25.5" x14ac:dyDescent="0.2">
      <c r="A23" s="496" t="s">
        <v>469</v>
      </c>
      <c r="B23" s="497">
        <v>0</v>
      </c>
      <c r="C23" s="497">
        <v>0</v>
      </c>
      <c r="D23" s="498" t="s">
        <v>470</v>
      </c>
      <c r="E23" s="499">
        <v>0</v>
      </c>
      <c r="F23" s="499">
        <v>0</v>
      </c>
    </row>
    <row r="24" spans="1:7" s="491" customFormat="1" ht="17.25" customHeight="1" x14ac:dyDescent="0.2">
      <c r="A24" s="496" t="s">
        <v>471</v>
      </c>
      <c r="B24" s="497">
        <v>16083288.390000001</v>
      </c>
      <c r="C24" s="497">
        <v>17671916.550000001</v>
      </c>
      <c r="D24" s="498" t="s">
        <v>472</v>
      </c>
      <c r="E24" s="499">
        <f>SUM(E25:E32)</f>
        <v>19219472.279999997</v>
      </c>
      <c r="F24" s="499">
        <f>SUM(F25:F32)</f>
        <v>31465165.030000001</v>
      </c>
    </row>
    <row r="25" spans="1:7" s="491" customFormat="1" ht="25.5" x14ac:dyDescent="0.2">
      <c r="A25" s="496" t="s">
        <v>473</v>
      </c>
      <c r="B25" s="513">
        <f>SUM(B26:B28)</f>
        <v>0</v>
      </c>
      <c r="C25" s="513">
        <f>SUM(C26:C28)</f>
        <v>0</v>
      </c>
      <c r="D25" s="514" t="s">
        <v>474</v>
      </c>
      <c r="E25" s="506">
        <v>391826.37</v>
      </c>
      <c r="F25" s="506">
        <v>218310.55</v>
      </c>
    </row>
    <row r="26" spans="1:7" s="491" customFormat="1" ht="18.75" customHeight="1" x14ac:dyDescent="0.2">
      <c r="A26" s="515" t="s">
        <v>475</v>
      </c>
      <c r="B26" s="508">
        <v>0</v>
      </c>
      <c r="C26" s="508">
        <v>0</v>
      </c>
      <c r="D26" s="516" t="s">
        <v>476</v>
      </c>
      <c r="E26" s="506">
        <v>95660.95</v>
      </c>
      <c r="F26" s="506">
        <v>96291.92</v>
      </c>
    </row>
    <row r="27" spans="1:7" s="491" customFormat="1" ht="25.5" customHeight="1" x14ac:dyDescent="0.2">
      <c r="A27" s="515" t="s">
        <v>477</v>
      </c>
      <c r="B27" s="508">
        <v>0</v>
      </c>
      <c r="C27" s="508">
        <v>0</v>
      </c>
      <c r="D27" s="517" t="s">
        <v>478</v>
      </c>
      <c r="E27" s="506">
        <v>551147.06000000006</v>
      </c>
      <c r="F27" s="506">
        <v>568315.05000000005</v>
      </c>
    </row>
    <row r="28" spans="1:7" s="491" customFormat="1" ht="25.5" x14ac:dyDescent="0.2">
      <c r="A28" s="515" t="s">
        <v>479</v>
      </c>
      <c r="B28" s="508">
        <v>0</v>
      </c>
      <c r="C28" s="508">
        <v>0</v>
      </c>
      <c r="D28" s="518" t="s">
        <v>480</v>
      </c>
      <c r="E28" s="506">
        <v>961420.73</v>
      </c>
      <c r="F28" s="506">
        <v>975504.39</v>
      </c>
    </row>
    <row r="29" spans="1:7" s="491" customFormat="1" ht="22.5" customHeight="1" x14ac:dyDescent="0.2">
      <c r="A29" s="519" t="s">
        <v>481</v>
      </c>
      <c r="B29" s="497">
        <v>0</v>
      </c>
      <c r="C29" s="497">
        <v>0</v>
      </c>
      <c r="D29" s="518" t="s">
        <v>482</v>
      </c>
      <c r="E29" s="506">
        <v>14357473.439999999</v>
      </c>
      <c r="F29" s="506">
        <v>27236099.48</v>
      </c>
    </row>
    <row r="30" spans="1:7" s="491" customFormat="1" ht="25.5" x14ac:dyDescent="0.2">
      <c r="A30" s="501" t="s">
        <v>483</v>
      </c>
      <c r="B30" s="502">
        <v>0</v>
      </c>
      <c r="C30" s="502">
        <v>0</v>
      </c>
      <c r="D30" s="520" t="s">
        <v>484</v>
      </c>
      <c r="E30" s="506">
        <v>2856923.19</v>
      </c>
      <c r="F30" s="506">
        <v>2364470.36</v>
      </c>
    </row>
    <row r="31" spans="1:7" s="491" customFormat="1" ht="24" x14ac:dyDescent="0.2">
      <c r="A31" s="521" t="s">
        <v>485</v>
      </c>
      <c r="B31" s="522">
        <f>B32+B37+B43+B51</f>
        <v>19527704.759999998</v>
      </c>
      <c r="C31" s="522">
        <f>C32+C37+C43+C51</f>
        <v>30975043.529999997</v>
      </c>
      <c r="D31" s="517" t="s">
        <v>486</v>
      </c>
      <c r="E31" s="506">
        <v>5020.54</v>
      </c>
      <c r="F31" s="506">
        <v>6173.28</v>
      </c>
    </row>
    <row r="32" spans="1:7" s="491" customFormat="1" ht="27.75" customHeight="1" x14ac:dyDescent="0.2">
      <c r="A32" s="523" t="s">
        <v>487</v>
      </c>
      <c r="B32" s="524">
        <f>SUM(B33:B36)</f>
        <v>0</v>
      </c>
      <c r="C32" s="524">
        <f>SUM(C33:C36)</f>
        <v>0</v>
      </c>
      <c r="D32" s="525" t="s">
        <v>488</v>
      </c>
      <c r="E32" s="526">
        <f>E33+E34</f>
        <v>0</v>
      </c>
      <c r="F32" s="526">
        <f>F33+F34</f>
        <v>0</v>
      </c>
    </row>
    <row r="33" spans="1:6" s="491" customFormat="1" ht="30" customHeight="1" x14ac:dyDescent="0.2">
      <c r="A33" s="527" t="s">
        <v>489</v>
      </c>
      <c r="B33" s="508">
        <v>0</v>
      </c>
      <c r="C33" s="508">
        <v>0</v>
      </c>
      <c r="D33" s="518" t="s">
        <v>490</v>
      </c>
      <c r="E33" s="506">
        <v>0</v>
      </c>
      <c r="F33" s="506">
        <v>0</v>
      </c>
    </row>
    <row r="34" spans="1:6" s="491" customFormat="1" ht="18" customHeight="1" x14ac:dyDescent="0.2">
      <c r="A34" s="528" t="s">
        <v>491</v>
      </c>
      <c r="B34" s="508">
        <v>0</v>
      </c>
      <c r="C34" s="508">
        <v>0</v>
      </c>
      <c r="D34" s="518" t="s">
        <v>492</v>
      </c>
      <c r="E34" s="506">
        <v>0</v>
      </c>
      <c r="F34" s="506">
        <v>0</v>
      </c>
    </row>
    <row r="35" spans="1:6" s="491" customFormat="1" ht="29.25" customHeight="1" x14ac:dyDescent="0.2">
      <c r="A35" s="529" t="s">
        <v>493</v>
      </c>
      <c r="B35" s="508">
        <v>0</v>
      </c>
      <c r="C35" s="508">
        <v>0</v>
      </c>
      <c r="D35" s="530" t="s">
        <v>494</v>
      </c>
      <c r="E35" s="499">
        <v>4060448.77</v>
      </c>
      <c r="F35" s="499">
        <v>3939880</v>
      </c>
    </row>
    <row r="36" spans="1:6" s="491" customFormat="1" ht="18" customHeight="1" x14ac:dyDescent="0.2">
      <c r="A36" s="531" t="s">
        <v>495</v>
      </c>
      <c r="B36" s="508">
        <v>0</v>
      </c>
      <c r="C36" s="508">
        <v>0</v>
      </c>
      <c r="D36" s="532" t="s">
        <v>496</v>
      </c>
      <c r="E36" s="533">
        <f>E37+E38</f>
        <v>17103288.940000001</v>
      </c>
      <c r="F36" s="533">
        <f>F37+F38</f>
        <v>18713281.170000002</v>
      </c>
    </row>
    <row r="37" spans="1:6" s="491" customFormat="1" ht="18" customHeight="1" x14ac:dyDescent="0.2">
      <c r="A37" s="534" t="s">
        <v>497</v>
      </c>
      <c r="B37" s="524">
        <f>SUM(B38:B42)</f>
        <v>15800869.01</v>
      </c>
      <c r="C37" s="524">
        <f>SUM(C38:C42)</f>
        <v>28477796.279999997</v>
      </c>
      <c r="D37" s="532" t="s">
        <v>498</v>
      </c>
      <c r="E37" s="499">
        <v>17103288.940000001</v>
      </c>
      <c r="F37" s="499">
        <v>18713281.170000002</v>
      </c>
    </row>
    <row r="38" spans="1:6" s="491" customFormat="1" ht="18.75" customHeight="1" x14ac:dyDescent="0.2">
      <c r="A38" s="531" t="s">
        <v>499</v>
      </c>
      <c r="B38" s="508">
        <v>487.12</v>
      </c>
      <c r="C38" s="508">
        <v>0</v>
      </c>
      <c r="D38" s="532" t="s">
        <v>500</v>
      </c>
      <c r="E38" s="535">
        <v>0</v>
      </c>
      <c r="F38" s="535">
        <v>0</v>
      </c>
    </row>
    <row r="39" spans="1:6" s="491" customFormat="1" ht="18.75" customHeight="1" x14ac:dyDescent="0.2">
      <c r="A39" s="531" t="s">
        <v>501</v>
      </c>
      <c r="B39" s="508">
        <v>20901.97</v>
      </c>
      <c r="C39" s="508">
        <v>3203.29</v>
      </c>
      <c r="D39" s="536"/>
      <c r="E39" s="537"/>
      <c r="F39" s="537"/>
    </row>
    <row r="40" spans="1:6" s="491" customFormat="1" ht="24" x14ac:dyDescent="0.2">
      <c r="A40" s="531" t="s">
        <v>502</v>
      </c>
      <c r="B40" s="508">
        <v>0</v>
      </c>
      <c r="C40" s="508">
        <v>0</v>
      </c>
      <c r="D40" s="536"/>
      <c r="E40" s="537"/>
      <c r="F40" s="537"/>
    </row>
    <row r="41" spans="1:6" s="491" customFormat="1" ht="19.5" customHeight="1" x14ac:dyDescent="0.2">
      <c r="A41" s="531" t="s">
        <v>503</v>
      </c>
      <c r="B41" s="508">
        <v>15779479.92</v>
      </c>
      <c r="C41" s="508">
        <v>28474592.989999998</v>
      </c>
      <c r="D41" s="536"/>
      <c r="E41" s="537"/>
      <c r="F41" s="537"/>
    </row>
    <row r="42" spans="1:6" s="491" customFormat="1" ht="24" x14ac:dyDescent="0.2">
      <c r="A42" s="531" t="s">
        <v>504</v>
      </c>
      <c r="B42" s="508">
        <v>0</v>
      </c>
      <c r="C42" s="508">
        <v>0</v>
      </c>
      <c r="D42" s="536"/>
      <c r="E42" s="537"/>
      <c r="F42" s="537"/>
    </row>
    <row r="43" spans="1:6" s="491" customFormat="1" ht="18" customHeight="1" x14ac:dyDescent="0.2">
      <c r="A43" s="538" t="s">
        <v>505</v>
      </c>
      <c r="B43" s="539">
        <f>SUM(B44:B50)</f>
        <v>3707266.21</v>
      </c>
      <c r="C43" s="539">
        <f>SUM(C44:C50)</f>
        <v>2475256.09</v>
      </c>
      <c r="D43" s="540"/>
      <c r="E43" s="535"/>
      <c r="F43" s="535"/>
    </row>
    <row r="44" spans="1:6" s="491" customFormat="1" ht="18.75" customHeight="1" x14ac:dyDescent="0.2">
      <c r="A44" s="531" t="s">
        <v>506</v>
      </c>
      <c r="B44" s="508">
        <v>0</v>
      </c>
      <c r="C44" s="508">
        <v>0</v>
      </c>
      <c r="D44" s="520"/>
      <c r="E44" s="541"/>
      <c r="F44" s="541"/>
    </row>
    <row r="45" spans="1:6" s="491" customFormat="1" ht="25.5" customHeight="1" x14ac:dyDescent="0.2">
      <c r="A45" s="531" t="s">
        <v>507</v>
      </c>
      <c r="B45" s="508">
        <v>850343.02</v>
      </c>
      <c r="C45" s="508">
        <v>110785.73</v>
      </c>
      <c r="D45" s="520"/>
      <c r="E45" s="541"/>
      <c r="F45" s="541"/>
    </row>
    <row r="46" spans="1:6" s="491" customFormat="1" ht="25.5" customHeight="1" x14ac:dyDescent="0.2">
      <c r="A46" s="531" t="s">
        <v>508</v>
      </c>
      <c r="B46" s="508">
        <v>0</v>
      </c>
      <c r="C46" s="508">
        <v>0</v>
      </c>
      <c r="D46" s="520"/>
      <c r="E46" s="541"/>
      <c r="F46" s="541"/>
    </row>
    <row r="47" spans="1:6" s="491" customFormat="1" ht="18.75" customHeight="1" x14ac:dyDescent="0.2">
      <c r="A47" s="531" t="s">
        <v>509</v>
      </c>
      <c r="B47" s="508">
        <v>2856923.19</v>
      </c>
      <c r="C47" s="508">
        <v>2364470.36</v>
      </c>
      <c r="D47" s="520"/>
      <c r="E47" s="541"/>
      <c r="F47" s="541"/>
    </row>
    <row r="48" spans="1:6" s="491" customFormat="1" ht="18.75" customHeight="1" x14ac:dyDescent="0.2">
      <c r="A48" s="531" t="s">
        <v>510</v>
      </c>
      <c r="B48" s="542">
        <v>0</v>
      </c>
      <c r="C48" s="542">
        <v>0</v>
      </c>
      <c r="D48" s="520"/>
      <c r="E48" s="541"/>
      <c r="F48" s="541"/>
    </row>
    <row r="49" spans="1:8" s="543" customFormat="1" ht="18.75" customHeight="1" x14ac:dyDescent="0.2">
      <c r="A49" s="531" t="s">
        <v>511</v>
      </c>
      <c r="B49" s="508">
        <v>0</v>
      </c>
      <c r="C49" s="508">
        <v>0</v>
      </c>
      <c r="D49" s="520"/>
      <c r="E49" s="541"/>
      <c r="F49" s="541"/>
    </row>
    <row r="50" spans="1:8" s="543" customFormat="1" ht="18.75" customHeight="1" x14ac:dyDescent="0.2">
      <c r="A50" s="531" t="s">
        <v>512</v>
      </c>
      <c r="B50" s="508">
        <v>0</v>
      </c>
      <c r="C50" s="508">
        <v>0</v>
      </c>
      <c r="D50" s="518"/>
      <c r="E50" s="544"/>
      <c r="F50" s="544"/>
    </row>
    <row r="51" spans="1:8" s="491" customFormat="1" ht="20.25" customHeight="1" thickBot="1" x14ac:dyDescent="0.25">
      <c r="A51" s="534" t="s">
        <v>513</v>
      </c>
      <c r="B51" s="497">
        <v>19569.54</v>
      </c>
      <c r="C51" s="497">
        <v>21991.16</v>
      </c>
      <c r="D51" s="545"/>
      <c r="E51" s="546"/>
      <c r="F51" s="546"/>
    </row>
    <row r="52" spans="1:8" s="491" customFormat="1" ht="26.25" customHeight="1" thickBot="1" x14ac:dyDescent="0.25">
      <c r="A52" s="547" t="s">
        <v>514</v>
      </c>
      <c r="B52" s="548">
        <f>B12+B31</f>
        <v>596953146.75999999</v>
      </c>
      <c r="C52" s="548">
        <f>C12+C31</f>
        <v>564193325.21000004</v>
      </c>
      <c r="D52" s="549" t="s">
        <v>515</v>
      </c>
      <c r="E52" s="550">
        <f>E12+E19+E20+E22</f>
        <v>596953146.75999999</v>
      </c>
      <c r="F52" s="550">
        <f>F12+F19+F20+F22</f>
        <v>564193325.21000004</v>
      </c>
      <c r="H52" s="551"/>
    </row>
    <row r="53" spans="1:8" s="553" customFormat="1" ht="15.75" customHeight="1" x14ac:dyDescent="0.2">
      <c r="A53" s="552"/>
      <c r="B53" s="552"/>
      <c r="C53" s="552"/>
      <c r="D53" s="552"/>
      <c r="E53" s="552"/>
      <c r="F53" s="552"/>
    </row>
    <row r="54" spans="1:8" s="553" customFormat="1" ht="106.5" customHeight="1" x14ac:dyDescent="0.2">
      <c r="A54" s="554"/>
      <c r="B54" s="555"/>
      <c r="C54" s="556"/>
      <c r="D54" s="552"/>
      <c r="E54" s="554"/>
      <c r="F54" s="554"/>
    </row>
    <row r="55" spans="1:8" ht="15" customHeight="1" x14ac:dyDescent="0.2">
      <c r="A55" s="557" t="s">
        <v>516</v>
      </c>
      <c r="B55" s="558"/>
      <c r="C55" s="559" t="s">
        <v>420</v>
      </c>
      <c r="D55" s="452"/>
      <c r="E55" s="560" t="s">
        <v>517</v>
      </c>
      <c r="F55" s="561"/>
    </row>
    <row r="56" spans="1:8" ht="15.75" customHeight="1" x14ac:dyDescent="0.2">
      <c r="C56" s="452"/>
      <c r="D56" s="452"/>
      <c r="E56" s="452"/>
      <c r="F56" s="452"/>
    </row>
    <row r="57" spans="1:8" ht="16.5" customHeight="1" x14ac:dyDescent="0.2">
      <c r="C57" s="452"/>
      <c r="D57" s="452"/>
      <c r="E57" s="452"/>
      <c r="F57" s="452"/>
    </row>
    <row r="58" spans="1:8" ht="16.5" customHeight="1" x14ac:dyDescent="0.2">
      <c r="C58" s="452"/>
      <c r="D58" s="452"/>
      <c r="E58" s="452"/>
      <c r="F58" s="452"/>
    </row>
    <row r="59" spans="1:8" ht="25.5" customHeight="1" x14ac:dyDescent="0.2">
      <c r="C59" s="452"/>
      <c r="D59" s="452"/>
      <c r="E59" s="452"/>
      <c r="F59" s="452"/>
    </row>
    <row r="60" spans="1:8" x14ac:dyDescent="0.2">
      <c r="C60" s="452"/>
      <c r="D60" s="452"/>
      <c r="E60" s="452"/>
      <c r="F60" s="452"/>
    </row>
    <row r="61" spans="1:8" x14ac:dyDescent="0.2">
      <c r="C61" s="452"/>
      <c r="D61" s="452"/>
      <c r="E61" s="452"/>
      <c r="F61" s="452"/>
    </row>
    <row r="62" spans="1:8" x14ac:dyDescent="0.2">
      <c r="C62" s="452"/>
      <c r="D62" s="452"/>
      <c r="E62" s="452"/>
      <c r="F62" s="452"/>
    </row>
    <row r="63" spans="1:8" x14ac:dyDescent="0.2">
      <c r="C63" s="452"/>
      <c r="D63" s="452"/>
      <c r="E63" s="452"/>
      <c r="F63" s="452"/>
    </row>
    <row r="64" spans="1:8" x14ac:dyDescent="0.2">
      <c r="A64" s="557"/>
      <c r="C64" s="452"/>
      <c r="D64" s="452"/>
      <c r="E64" s="452"/>
      <c r="F64" s="452"/>
    </row>
    <row r="65" spans="3:9" x14ac:dyDescent="0.2">
      <c r="C65" s="452"/>
      <c r="D65" s="452"/>
      <c r="E65" s="452"/>
      <c r="F65" s="452"/>
    </row>
    <row r="66" spans="3:9" x14ac:dyDescent="0.2">
      <c r="C66" s="452"/>
      <c r="D66" s="452"/>
      <c r="E66" s="452"/>
      <c r="F66" s="452"/>
    </row>
    <row r="67" spans="3:9" x14ac:dyDescent="0.2">
      <c r="C67" s="452"/>
      <c r="D67" s="452"/>
      <c r="E67" s="452"/>
      <c r="F67" s="452"/>
    </row>
    <row r="68" spans="3:9" x14ac:dyDescent="0.2">
      <c r="C68" s="452"/>
      <c r="D68" s="452"/>
      <c r="E68" s="452"/>
      <c r="F68" s="452"/>
    </row>
    <row r="69" spans="3:9" x14ac:dyDescent="0.2">
      <c r="C69" s="452"/>
      <c r="D69" s="452"/>
      <c r="E69" s="452"/>
      <c r="F69" s="452"/>
    </row>
    <row r="70" spans="3:9" x14ac:dyDescent="0.2">
      <c r="C70" s="452"/>
      <c r="D70" s="452"/>
      <c r="E70" s="452"/>
      <c r="F70" s="452"/>
    </row>
    <row r="71" spans="3:9" x14ac:dyDescent="0.2">
      <c r="C71" s="452"/>
      <c r="D71" s="452"/>
      <c r="E71" s="452"/>
      <c r="F71" s="452"/>
    </row>
    <row r="72" spans="3:9" x14ac:dyDescent="0.2">
      <c r="C72" s="452"/>
      <c r="D72" s="452"/>
      <c r="E72" s="452"/>
      <c r="F72" s="452"/>
    </row>
    <row r="73" spans="3:9" x14ac:dyDescent="0.2">
      <c r="C73" s="452"/>
      <c r="D73" s="452"/>
      <c r="E73" s="452"/>
      <c r="F73" s="452"/>
    </row>
    <row r="74" spans="3:9" x14ac:dyDescent="0.2">
      <c r="C74" s="452"/>
      <c r="D74" s="452"/>
      <c r="E74" s="452"/>
      <c r="F74" s="452"/>
      <c r="I74" s="562"/>
    </row>
    <row r="75" spans="3:9" x14ac:dyDescent="0.2">
      <c r="C75" s="452"/>
      <c r="D75" s="452"/>
      <c r="E75" s="452"/>
      <c r="F75" s="452"/>
      <c r="I75" s="562"/>
    </row>
    <row r="76" spans="3:9" x14ac:dyDescent="0.2">
      <c r="C76" s="452"/>
      <c r="D76" s="452"/>
      <c r="E76" s="452"/>
      <c r="F76" s="452"/>
      <c r="I76" s="562"/>
    </row>
    <row r="77" spans="3:9" x14ac:dyDescent="0.2">
      <c r="C77" s="452"/>
      <c r="D77" s="452"/>
      <c r="E77" s="452"/>
      <c r="F77" s="452"/>
      <c r="I77" s="562"/>
    </row>
    <row r="78" spans="3:9" x14ac:dyDescent="0.2">
      <c r="C78" s="452"/>
      <c r="D78" s="452"/>
      <c r="E78" s="452"/>
      <c r="F78" s="452"/>
      <c r="I78" s="562"/>
    </row>
    <row r="79" spans="3:9" x14ac:dyDescent="0.2">
      <c r="C79" s="452"/>
      <c r="D79" s="452"/>
      <c r="E79" s="452"/>
      <c r="F79" s="452"/>
    </row>
    <row r="80" spans="3:9" x14ac:dyDescent="0.2">
      <c r="C80" s="452"/>
      <c r="D80" s="452"/>
      <c r="E80" s="452"/>
      <c r="F80" s="452"/>
    </row>
    <row r="81" s="452" customFormat="1" x14ac:dyDescent="0.2"/>
    <row r="82" s="452" customFormat="1" x14ac:dyDescent="0.2"/>
    <row r="83" s="452" customFormat="1" x14ac:dyDescent="0.2"/>
    <row r="84" s="452" customFormat="1" x14ac:dyDescent="0.2"/>
    <row r="85" s="452" customFormat="1" x14ac:dyDescent="0.2"/>
    <row r="86" s="452" customFormat="1" x14ac:dyDescent="0.2"/>
    <row r="87" s="452" customFormat="1" x14ac:dyDescent="0.2"/>
    <row r="88" s="452" customFormat="1" x14ac:dyDescent="0.2"/>
    <row r="89" s="452" customFormat="1" x14ac:dyDescent="0.2"/>
    <row r="90" s="452" customFormat="1" x14ac:dyDescent="0.2"/>
    <row r="91" s="452" customFormat="1" x14ac:dyDescent="0.2"/>
    <row r="92" s="452" customFormat="1" x14ac:dyDescent="0.2"/>
    <row r="93" s="452" customFormat="1" x14ac:dyDescent="0.2"/>
    <row r="94" s="452" customFormat="1" x14ac:dyDescent="0.2"/>
    <row r="95" s="452" customFormat="1" x14ac:dyDescent="0.2"/>
    <row r="96" s="452" customFormat="1" x14ac:dyDescent="0.2"/>
    <row r="97" s="452" customFormat="1" x14ac:dyDescent="0.2"/>
    <row r="98" s="452" customFormat="1" x14ac:dyDescent="0.2"/>
    <row r="99" s="452" customFormat="1" x14ac:dyDescent="0.2"/>
    <row r="100" s="452" customFormat="1" x14ac:dyDescent="0.2"/>
    <row r="101" s="452" customFormat="1" x14ac:dyDescent="0.2"/>
    <row r="102" s="452" customFormat="1" x14ac:dyDescent="0.2"/>
    <row r="103" s="452" customFormat="1" x14ac:dyDescent="0.2"/>
    <row r="104" s="452" customFormat="1" x14ac:dyDescent="0.2"/>
    <row r="105" s="452" customFormat="1" x14ac:dyDescent="0.2"/>
    <row r="106" s="452" customFormat="1" x14ac:dyDescent="0.2"/>
    <row r="107" s="452" customFormat="1" x14ac:dyDescent="0.2"/>
    <row r="108" s="452" customFormat="1" x14ac:dyDescent="0.2"/>
    <row r="109" s="452" customFormat="1" x14ac:dyDescent="0.2"/>
    <row r="110" s="452" customFormat="1" x14ac:dyDescent="0.2"/>
    <row r="111" s="452" customFormat="1" x14ac:dyDescent="0.2"/>
    <row r="112" s="452" customFormat="1" x14ac:dyDescent="0.2"/>
    <row r="113" s="452" customFormat="1" x14ac:dyDescent="0.2"/>
    <row r="114" s="452" customFormat="1" x14ac:dyDescent="0.2"/>
    <row r="115" s="452" customFormat="1" x14ac:dyDescent="0.2"/>
    <row r="116" s="452" customFormat="1" x14ac:dyDescent="0.2"/>
    <row r="117" s="452" customFormat="1" x14ac:dyDescent="0.2"/>
    <row r="118" s="452" customFormat="1" x14ac:dyDescent="0.2"/>
    <row r="119" s="452" customFormat="1" x14ac:dyDescent="0.2"/>
    <row r="120" s="452" customFormat="1" x14ac:dyDescent="0.2"/>
    <row r="121" s="452" customFormat="1" x14ac:dyDescent="0.2"/>
    <row r="122" s="452" customFormat="1" x14ac:dyDescent="0.2"/>
    <row r="123" s="452" customFormat="1" x14ac:dyDescent="0.2"/>
    <row r="124" s="452" customFormat="1" x14ac:dyDescent="0.2"/>
    <row r="125" s="452" customFormat="1" x14ac:dyDescent="0.2"/>
    <row r="126" s="452" customFormat="1" x14ac:dyDescent="0.2"/>
    <row r="127" s="452" customFormat="1" x14ac:dyDescent="0.2"/>
    <row r="128" s="452" customFormat="1" x14ac:dyDescent="0.2"/>
    <row r="129" s="452" customFormat="1" x14ac:dyDescent="0.2"/>
    <row r="130" s="452" customFormat="1" x14ac:dyDescent="0.2"/>
    <row r="131" s="452" customFormat="1" x14ac:dyDescent="0.2"/>
    <row r="132" s="452" customFormat="1" x14ac:dyDescent="0.2"/>
    <row r="133" s="452" customFormat="1" x14ac:dyDescent="0.2"/>
    <row r="134" s="452" customFormat="1" x14ac:dyDescent="0.2"/>
    <row r="135" s="452" customFormat="1" x14ac:dyDescent="0.2"/>
    <row r="136" s="452" customFormat="1" x14ac:dyDescent="0.2"/>
    <row r="137" s="452" customFormat="1" x14ac:dyDescent="0.2"/>
    <row r="138" s="452" customFormat="1" x14ac:dyDescent="0.2"/>
    <row r="139" s="452" customFormat="1" x14ac:dyDescent="0.2"/>
    <row r="140" s="452" customFormat="1" x14ac:dyDescent="0.2"/>
    <row r="141" s="452" customFormat="1" x14ac:dyDescent="0.2"/>
    <row r="142" s="452" customFormat="1" x14ac:dyDescent="0.2"/>
  </sheetData>
  <printOptions horizontalCentered="1"/>
  <pageMargins left="0" right="0" top="0.39370078740157483" bottom="0.19685039370078741" header="0.11811023622047245" footer="0.11811023622047245"/>
  <pageSetup paperSize="9" scale="60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15D10-A71A-49FE-A392-69B65DFF1773}">
  <sheetPr>
    <pageSetUpPr fitToPage="1"/>
  </sheetPr>
  <dimension ref="A1:S75"/>
  <sheetViews>
    <sheetView topLeftCell="A13" workbookViewId="0">
      <selection activeCell="J29" sqref="J29"/>
    </sheetView>
  </sheetViews>
  <sheetFormatPr defaultRowHeight="12.75" x14ac:dyDescent="0.2"/>
  <cols>
    <col min="1" max="1" width="4.28515625" style="563" customWidth="1"/>
    <col min="2" max="2" width="33.42578125" style="563" customWidth="1"/>
    <col min="3" max="3" width="6" style="563" customWidth="1"/>
    <col min="4" max="4" width="11.7109375" style="563" bestFit="1" customWidth="1"/>
    <col min="5" max="5" width="8.28515625" style="563" customWidth="1"/>
    <col min="6" max="6" width="2.7109375" style="563" hidden="1" customWidth="1"/>
    <col min="7" max="7" width="0" style="563" hidden="1" customWidth="1"/>
    <col min="8" max="8" width="21.7109375" style="563" customWidth="1"/>
    <col min="9" max="9" width="9.140625" style="563" hidden="1" customWidth="1"/>
    <col min="10" max="10" width="22.85546875" style="563" customWidth="1"/>
    <col min="11" max="11" width="0" style="563" hidden="1" customWidth="1"/>
    <col min="12" max="12" width="15.28515625" style="563" customWidth="1"/>
    <col min="13" max="13" width="9.140625" style="563"/>
    <col min="14" max="15" width="0" style="563" hidden="1" customWidth="1"/>
    <col min="16" max="16" width="11.7109375" style="564" hidden="1" customWidth="1"/>
    <col min="17" max="17" width="0" style="563" hidden="1" customWidth="1"/>
    <col min="18" max="19" width="11.7109375" style="563" hidden="1" customWidth="1"/>
    <col min="20" max="16384" width="9.140625" style="563"/>
  </cols>
  <sheetData>
    <row r="1" spans="1:16" ht="13.5" thickBot="1" x14ac:dyDescent="0.25"/>
    <row r="2" spans="1:16" x14ac:dyDescent="0.2">
      <c r="A2" s="565" t="s">
        <v>518</v>
      </c>
      <c r="B2" s="566"/>
      <c r="C2" s="567"/>
      <c r="D2" s="566"/>
      <c r="E2" s="566"/>
      <c r="F2" s="566"/>
      <c r="G2" s="566"/>
      <c r="H2" s="568"/>
      <c r="I2" s="566"/>
      <c r="J2" s="569" t="s">
        <v>427</v>
      </c>
    </row>
    <row r="3" spans="1:16" x14ac:dyDescent="0.2">
      <c r="A3" s="570" t="s">
        <v>519</v>
      </c>
      <c r="C3" s="571"/>
      <c r="D3" s="572" t="s">
        <v>520</v>
      </c>
      <c r="E3" s="573"/>
      <c r="F3" s="573"/>
      <c r="G3" s="573"/>
      <c r="H3" s="574"/>
      <c r="J3" s="575"/>
    </row>
    <row r="4" spans="1:16" x14ac:dyDescent="0.2">
      <c r="A4" s="576" t="s">
        <v>439</v>
      </c>
      <c r="C4" s="571"/>
      <c r="D4" s="570" t="s">
        <v>521</v>
      </c>
      <c r="E4" s="573"/>
      <c r="F4" s="573"/>
      <c r="G4" s="573"/>
      <c r="H4" s="574"/>
      <c r="J4" s="577" t="s">
        <v>522</v>
      </c>
    </row>
    <row r="5" spans="1:16" x14ac:dyDescent="0.2">
      <c r="A5" s="578" t="s">
        <v>437</v>
      </c>
      <c r="C5" s="571"/>
      <c r="D5" s="573" t="s">
        <v>523</v>
      </c>
      <c r="E5" s="573"/>
      <c r="F5" s="573"/>
      <c r="G5" s="573"/>
      <c r="H5" s="574"/>
      <c r="J5" s="579" t="s">
        <v>524</v>
      </c>
    </row>
    <row r="6" spans="1:16" x14ac:dyDescent="0.2">
      <c r="A6" s="578"/>
      <c r="C6" s="571"/>
      <c r="D6" s="570" t="s">
        <v>438</v>
      </c>
      <c r="E6" s="573"/>
      <c r="F6" s="573"/>
      <c r="G6" s="573"/>
      <c r="H6" s="574"/>
      <c r="J6" s="579"/>
    </row>
    <row r="7" spans="1:16" x14ac:dyDescent="0.2">
      <c r="A7" s="580"/>
      <c r="B7" s="581"/>
      <c r="C7" s="582"/>
      <c r="D7" s="573" t="s">
        <v>523</v>
      </c>
      <c r="E7" s="573"/>
      <c r="F7" s="573"/>
      <c r="G7" s="573"/>
      <c r="H7" s="574"/>
      <c r="J7" s="579"/>
    </row>
    <row r="8" spans="1:16" x14ac:dyDescent="0.2">
      <c r="A8" s="583" t="s">
        <v>442</v>
      </c>
      <c r="B8" s="584"/>
      <c r="C8" s="585"/>
      <c r="H8" s="586"/>
      <c r="J8" s="575"/>
    </row>
    <row r="9" spans="1:16" ht="15" x14ac:dyDescent="0.2">
      <c r="B9" s="587">
        <v>15259663</v>
      </c>
      <c r="C9" s="588"/>
      <c r="D9" s="573" t="s">
        <v>625</v>
      </c>
      <c r="E9" s="573"/>
      <c r="F9" s="573"/>
      <c r="G9" s="573"/>
      <c r="H9" s="574"/>
      <c r="J9" s="575"/>
    </row>
    <row r="10" spans="1:16" x14ac:dyDescent="0.2">
      <c r="A10" s="589"/>
      <c r="C10" s="571"/>
      <c r="H10" s="586"/>
      <c r="J10" s="575"/>
    </row>
    <row r="11" spans="1:16" ht="24.6" customHeight="1" thickBot="1" x14ac:dyDescent="0.25">
      <c r="A11" s="590"/>
      <c r="B11" s="591"/>
      <c r="C11" s="592"/>
      <c r="D11" s="591"/>
      <c r="E11" s="591"/>
      <c r="F11" s="591"/>
      <c r="G11" s="591"/>
      <c r="H11" s="593"/>
      <c r="I11" s="591"/>
      <c r="J11" s="594" t="s">
        <v>525</v>
      </c>
    </row>
    <row r="12" spans="1:16" ht="13.5" hidden="1" thickBot="1" x14ac:dyDescent="0.25">
      <c r="A12" s="590"/>
      <c r="B12" s="591"/>
      <c r="C12" s="593"/>
      <c r="D12" s="595"/>
      <c r="E12" s="591"/>
      <c r="F12" s="591"/>
      <c r="G12" s="591"/>
      <c r="H12" s="593"/>
      <c r="I12" s="591"/>
      <c r="J12" s="596"/>
    </row>
    <row r="13" spans="1:16" s="600" customFormat="1" ht="34.5" customHeight="1" thickBot="1" x14ac:dyDescent="0.3">
      <c r="A13" s="597"/>
      <c r="B13" s="598"/>
      <c r="C13" s="598"/>
      <c r="D13" s="598"/>
      <c r="E13" s="598"/>
      <c r="F13" s="599"/>
      <c r="H13" s="601" t="s">
        <v>526</v>
      </c>
      <c r="I13" s="602"/>
      <c r="J13" s="601" t="s">
        <v>527</v>
      </c>
      <c r="P13" s="603"/>
    </row>
    <row r="14" spans="1:16" ht="13.5" hidden="1" thickBot="1" x14ac:dyDescent="0.25">
      <c r="H14" s="604"/>
      <c r="I14" s="605"/>
      <c r="J14" s="604"/>
    </row>
    <row r="15" spans="1:16" ht="13.5" hidden="1" thickBot="1" x14ac:dyDescent="0.25">
      <c r="H15" s="606"/>
      <c r="I15" s="607"/>
      <c r="J15" s="606"/>
    </row>
    <row r="16" spans="1:16" s="573" customFormat="1" ht="20.25" customHeight="1" x14ac:dyDescent="0.2">
      <c r="A16" s="608" t="s">
        <v>528</v>
      </c>
      <c r="B16" s="609" t="s">
        <v>529</v>
      </c>
      <c r="C16" s="609"/>
      <c r="D16" s="609"/>
      <c r="E16" s="609"/>
      <c r="F16" s="610"/>
      <c r="G16" s="611"/>
      <c r="H16" s="612">
        <f>H17+H19+H23</f>
        <v>19012035.140000001</v>
      </c>
      <c r="I16" s="612">
        <f>I17+I19+I23</f>
        <v>0</v>
      </c>
      <c r="J16" s="612">
        <f>J17+J19+J23</f>
        <v>7137750.0899999999</v>
      </c>
      <c r="L16" s="613"/>
      <c r="P16" s="613"/>
    </row>
    <row r="17" spans="1:16" s="559" customFormat="1" ht="20.100000000000001" customHeight="1" x14ac:dyDescent="0.2">
      <c r="A17" s="614" t="s">
        <v>530</v>
      </c>
      <c r="B17" s="615" t="s">
        <v>531</v>
      </c>
      <c r="C17" s="615"/>
      <c r="D17" s="615"/>
      <c r="E17" s="615"/>
      <c r="F17" s="616"/>
      <c r="H17" s="617">
        <v>4665796.59</v>
      </c>
      <c r="I17" s="618"/>
      <c r="J17" s="617">
        <v>4741895.03</v>
      </c>
      <c r="L17" s="613"/>
      <c r="P17" s="619"/>
    </row>
    <row r="18" spans="1:16" s="559" customFormat="1" ht="26.25" hidden="1" customHeight="1" x14ac:dyDescent="0.2">
      <c r="A18" s="620" t="s">
        <v>81</v>
      </c>
      <c r="B18" s="621" t="s">
        <v>532</v>
      </c>
      <c r="C18" s="621"/>
      <c r="D18" s="621"/>
      <c r="E18" s="621"/>
      <c r="F18" s="622"/>
      <c r="H18" s="623"/>
      <c r="I18" s="618"/>
      <c r="J18" s="623"/>
      <c r="L18" s="613"/>
      <c r="P18" s="619"/>
    </row>
    <row r="19" spans="1:16" ht="26.25" customHeight="1" x14ac:dyDescent="0.2">
      <c r="A19" s="580" t="s">
        <v>533</v>
      </c>
      <c r="B19" s="624" t="s">
        <v>534</v>
      </c>
      <c r="C19" s="624"/>
      <c r="D19" s="624"/>
      <c r="E19" s="624"/>
      <c r="F19" s="625"/>
      <c r="H19" s="623">
        <v>-5771.61</v>
      </c>
      <c r="I19" s="626"/>
      <c r="J19" s="623">
        <v>2421.62</v>
      </c>
      <c r="K19" s="563">
        <v>0</v>
      </c>
      <c r="L19" s="613"/>
    </row>
    <row r="20" spans="1:16" ht="20.100000000000001" customHeight="1" x14ac:dyDescent="0.2">
      <c r="A20" s="580" t="s">
        <v>535</v>
      </c>
      <c r="B20" s="581" t="s">
        <v>536</v>
      </c>
      <c r="C20" s="581"/>
      <c r="D20" s="581"/>
      <c r="E20" s="581"/>
      <c r="F20" s="582"/>
      <c r="H20" s="623">
        <v>0</v>
      </c>
      <c r="I20" s="626"/>
      <c r="J20" s="623">
        <v>0</v>
      </c>
      <c r="L20" s="613"/>
    </row>
    <row r="21" spans="1:16" ht="20.100000000000001" customHeight="1" x14ac:dyDescent="0.2">
      <c r="A21" s="580" t="s">
        <v>537</v>
      </c>
      <c r="B21" s="581" t="s">
        <v>538</v>
      </c>
      <c r="C21" s="581"/>
      <c r="D21" s="581"/>
      <c r="E21" s="581"/>
      <c r="F21" s="582"/>
      <c r="H21" s="623">
        <v>0</v>
      </c>
      <c r="I21" s="626"/>
      <c r="J21" s="623">
        <v>0</v>
      </c>
      <c r="L21" s="613"/>
    </row>
    <row r="22" spans="1:16" ht="20.100000000000001" customHeight="1" x14ac:dyDescent="0.2">
      <c r="A22" s="580" t="s">
        <v>539</v>
      </c>
      <c r="B22" s="627" t="s">
        <v>540</v>
      </c>
      <c r="C22" s="627"/>
      <c r="D22" s="627"/>
      <c r="E22" s="627"/>
      <c r="F22" s="628"/>
      <c r="G22" s="629"/>
      <c r="H22" s="630">
        <v>0</v>
      </c>
      <c r="I22" s="631"/>
      <c r="J22" s="630">
        <v>0</v>
      </c>
      <c r="L22" s="613"/>
    </row>
    <row r="23" spans="1:16" ht="20.100000000000001" customHeight="1" x14ac:dyDescent="0.2">
      <c r="A23" s="580" t="s">
        <v>541</v>
      </c>
      <c r="B23" s="627" t="s">
        <v>542</v>
      </c>
      <c r="C23" s="627"/>
      <c r="D23" s="627"/>
      <c r="E23" s="627"/>
      <c r="F23" s="628"/>
      <c r="G23" s="629"/>
      <c r="H23" s="630">
        <v>14352010.16</v>
      </c>
      <c r="I23" s="631"/>
      <c r="J23" s="630">
        <v>2393433.44</v>
      </c>
      <c r="K23" s="563">
        <v>0</v>
      </c>
      <c r="L23" s="613"/>
    </row>
    <row r="24" spans="1:16" s="573" customFormat="1" ht="21.75" customHeight="1" x14ac:dyDescent="0.2">
      <c r="A24" s="632" t="s">
        <v>543</v>
      </c>
      <c r="B24" s="633" t="s">
        <v>544</v>
      </c>
      <c r="C24" s="634"/>
      <c r="D24" s="634"/>
      <c r="E24" s="634"/>
      <c r="F24" s="635"/>
      <c r="G24" s="636"/>
      <c r="H24" s="637">
        <f>H25+H26+H27+H28+H29+H30+H31+H34+H35</f>
        <v>172362390.94</v>
      </c>
      <c r="I24" s="637" t="e">
        <f>I25+I26+I27+#REF!+I29+I30+I31+#REF!+I35</f>
        <v>#REF!</v>
      </c>
      <c r="J24" s="637">
        <f>J25+J26+J27+J28+J29+J30+J31+J34+J35</f>
        <v>169933551.12</v>
      </c>
      <c r="L24" s="613"/>
      <c r="P24" s="613"/>
    </row>
    <row r="25" spans="1:16" ht="20.100000000000001" customHeight="1" x14ac:dyDescent="0.2">
      <c r="A25" s="580" t="s">
        <v>530</v>
      </c>
      <c r="B25" s="627" t="s">
        <v>545</v>
      </c>
      <c r="C25" s="627"/>
      <c r="D25" s="627"/>
      <c r="E25" s="627"/>
      <c r="F25" s="628"/>
      <c r="G25" s="629"/>
      <c r="H25" s="630">
        <v>7172822.79</v>
      </c>
      <c r="I25" s="631"/>
      <c r="J25" s="630">
        <v>7476484.1799999997</v>
      </c>
      <c r="K25" s="563">
        <v>0</v>
      </c>
      <c r="L25" s="613"/>
    </row>
    <row r="26" spans="1:16" ht="20.100000000000001" customHeight="1" x14ac:dyDescent="0.2">
      <c r="A26" s="580" t="s">
        <v>533</v>
      </c>
      <c r="B26" s="627" t="s">
        <v>546</v>
      </c>
      <c r="C26" s="627"/>
      <c r="D26" s="627"/>
      <c r="E26" s="627"/>
      <c r="F26" s="628"/>
      <c r="G26" s="629"/>
      <c r="H26" s="630">
        <v>1842823.33</v>
      </c>
      <c r="I26" s="631"/>
      <c r="J26" s="630">
        <v>1293474.18</v>
      </c>
      <c r="K26" s="563">
        <v>0</v>
      </c>
      <c r="L26" s="613"/>
    </row>
    <row r="27" spans="1:16" ht="20.100000000000001" customHeight="1" x14ac:dyDescent="0.2">
      <c r="A27" s="580" t="s">
        <v>535</v>
      </c>
      <c r="B27" s="627" t="s">
        <v>325</v>
      </c>
      <c r="C27" s="627"/>
      <c r="D27" s="627"/>
      <c r="E27" s="627"/>
      <c r="F27" s="628"/>
      <c r="G27" s="629"/>
      <c r="H27" s="630">
        <v>15983222.699999999</v>
      </c>
      <c r="I27" s="631"/>
      <c r="J27" s="630">
        <v>14646214.67</v>
      </c>
      <c r="K27" s="563">
        <v>0</v>
      </c>
      <c r="L27" s="613"/>
    </row>
    <row r="28" spans="1:16" ht="20.100000000000001" customHeight="1" x14ac:dyDescent="0.2">
      <c r="A28" s="580" t="s">
        <v>537</v>
      </c>
      <c r="B28" s="627" t="s">
        <v>547</v>
      </c>
      <c r="C28" s="627"/>
      <c r="D28" s="627"/>
      <c r="E28" s="627"/>
      <c r="F28" s="628"/>
      <c r="G28" s="629"/>
      <c r="H28" s="630">
        <v>90801.65</v>
      </c>
      <c r="I28" s="631"/>
      <c r="J28" s="630">
        <v>98390.33</v>
      </c>
      <c r="L28" s="613"/>
    </row>
    <row r="29" spans="1:16" s="559" customFormat="1" ht="20.100000000000001" customHeight="1" x14ac:dyDescent="0.2">
      <c r="A29" s="614" t="s">
        <v>539</v>
      </c>
      <c r="B29" s="638" t="s">
        <v>548</v>
      </c>
      <c r="C29" s="638"/>
      <c r="D29" s="638"/>
      <c r="E29" s="638"/>
      <c r="F29" s="639"/>
      <c r="G29" s="640"/>
      <c r="H29" s="641">
        <v>20130049.09</v>
      </c>
      <c r="I29" s="642"/>
      <c r="J29" s="641">
        <v>19902988.100000001</v>
      </c>
      <c r="L29" s="613"/>
      <c r="P29" s="619"/>
    </row>
    <row r="30" spans="1:16" s="559" customFormat="1" ht="20.100000000000001" customHeight="1" x14ac:dyDescent="0.2">
      <c r="A30" s="614" t="s">
        <v>541</v>
      </c>
      <c r="B30" s="638" t="s">
        <v>549</v>
      </c>
      <c r="C30" s="638"/>
      <c r="D30" s="638"/>
      <c r="E30" s="638"/>
      <c r="F30" s="639"/>
      <c r="G30" s="640"/>
      <c r="H30" s="641">
        <v>3513972.57</v>
      </c>
      <c r="I30" s="642"/>
      <c r="J30" s="641">
        <v>3676541.18</v>
      </c>
      <c r="L30" s="613"/>
      <c r="P30" s="619"/>
    </row>
    <row r="31" spans="1:16" s="559" customFormat="1" ht="20.100000000000001" customHeight="1" x14ac:dyDescent="0.2">
      <c r="A31" s="614" t="s">
        <v>550</v>
      </c>
      <c r="B31" s="638" t="s">
        <v>551</v>
      </c>
      <c r="C31" s="638"/>
      <c r="D31" s="640"/>
      <c r="E31" s="640"/>
      <c r="F31" s="643"/>
      <c r="G31" s="640"/>
      <c r="H31" s="641">
        <v>81742.880000000005</v>
      </c>
      <c r="I31" s="642"/>
      <c r="J31" s="641">
        <v>127624.03</v>
      </c>
      <c r="L31" s="613"/>
      <c r="P31" s="619"/>
    </row>
    <row r="32" spans="1:16" s="559" customFormat="1" ht="20.100000000000001" hidden="1" customHeight="1" x14ac:dyDescent="0.2">
      <c r="A32" s="576"/>
      <c r="B32" s="640"/>
      <c r="C32" s="640"/>
      <c r="D32" s="638"/>
      <c r="E32" s="638"/>
      <c r="F32" s="639"/>
      <c r="G32" s="640"/>
      <c r="H32" s="641"/>
      <c r="I32" s="642"/>
      <c r="J32" s="641"/>
      <c r="L32" s="613"/>
      <c r="P32" s="619"/>
    </row>
    <row r="33" spans="1:18" s="559" customFormat="1" ht="20.100000000000001" customHeight="1" x14ac:dyDescent="0.2">
      <c r="A33" s="644" t="s">
        <v>552</v>
      </c>
      <c r="B33" s="645" t="s">
        <v>553</v>
      </c>
      <c r="C33" s="645"/>
      <c r="D33" s="645"/>
      <c r="E33" s="645"/>
      <c r="F33" s="646"/>
      <c r="G33" s="640"/>
      <c r="H33" s="641">
        <v>0</v>
      </c>
      <c r="I33" s="642"/>
      <c r="J33" s="641">
        <v>0</v>
      </c>
      <c r="K33" s="559">
        <v>0</v>
      </c>
      <c r="L33" s="613"/>
      <c r="P33" s="619"/>
    </row>
    <row r="34" spans="1:18" s="559" customFormat="1" ht="20.100000000000001" customHeight="1" x14ac:dyDescent="0.2">
      <c r="A34" s="614" t="s">
        <v>554</v>
      </c>
      <c r="B34" s="638" t="s">
        <v>555</v>
      </c>
      <c r="C34" s="638"/>
      <c r="D34" s="638"/>
      <c r="E34" s="638"/>
      <c r="F34" s="639"/>
      <c r="G34" s="640"/>
      <c r="H34" s="641">
        <v>123546955.93000001</v>
      </c>
      <c r="I34" s="642"/>
      <c r="J34" s="641">
        <v>122711834.45</v>
      </c>
      <c r="L34" s="613"/>
      <c r="P34" s="619"/>
    </row>
    <row r="35" spans="1:18" s="559" customFormat="1" ht="20.100000000000001" customHeight="1" x14ac:dyDescent="0.2">
      <c r="A35" s="614" t="s">
        <v>556</v>
      </c>
      <c r="B35" s="615" t="s">
        <v>557</v>
      </c>
      <c r="C35" s="615"/>
      <c r="D35" s="615"/>
      <c r="E35" s="615"/>
      <c r="F35" s="616"/>
      <c r="H35" s="617">
        <v>0</v>
      </c>
      <c r="I35" s="618"/>
      <c r="J35" s="617">
        <v>0</v>
      </c>
      <c r="L35" s="613"/>
      <c r="P35" s="619"/>
    </row>
    <row r="36" spans="1:18" s="573" customFormat="1" ht="22.5" customHeight="1" x14ac:dyDescent="0.2">
      <c r="A36" s="647" t="s">
        <v>558</v>
      </c>
      <c r="B36" s="648" t="s">
        <v>559</v>
      </c>
      <c r="C36" s="648"/>
      <c r="D36" s="648"/>
      <c r="E36" s="648"/>
      <c r="F36" s="649"/>
      <c r="H36" s="650">
        <f>H16-H24</f>
        <v>-153350355.80000001</v>
      </c>
      <c r="I36" s="651"/>
      <c r="J36" s="650">
        <f>J16-J24</f>
        <v>-162795801.03</v>
      </c>
      <c r="L36" s="613"/>
      <c r="P36" s="613"/>
    </row>
    <row r="37" spans="1:18" s="573" customFormat="1" ht="21.75" customHeight="1" x14ac:dyDescent="0.2">
      <c r="A37" s="647" t="s">
        <v>560</v>
      </c>
      <c r="B37" s="648" t="s">
        <v>336</v>
      </c>
      <c r="C37" s="648"/>
      <c r="D37" s="648"/>
      <c r="E37" s="648"/>
      <c r="F37" s="649"/>
      <c r="H37" s="650">
        <f>SUM(H38:H40)</f>
        <v>1679634.54</v>
      </c>
      <c r="I37" s="651"/>
      <c r="J37" s="650">
        <f>SUM(J38:J40)</f>
        <v>7720717.6200000001</v>
      </c>
      <c r="L37" s="613"/>
      <c r="P37" s="613"/>
    </row>
    <row r="38" spans="1:18" s="559" customFormat="1" ht="20.100000000000001" customHeight="1" x14ac:dyDescent="0.2">
      <c r="A38" s="614" t="s">
        <v>530</v>
      </c>
      <c r="B38" s="615" t="s">
        <v>561</v>
      </c>
      <c r="C38" s="615"/>
      <c r="D38" s="615"/>
      <c r="E38" s="615"/>
      <c r="F38" s="616"/>
      <c r="H38" s="617">
        <v>446524.26</v>
      </c>
      <c r="I38" s="618"/>
      <c r="J38" s="617">
        <v>6228889.8600000003</v>
      </c>
      <c r="L38" s="613"/>
      <c r="P38" s="619"/>
    </row>
    <row r="39" spans="1:18" s="559" customFormat="1" ht="16.5" customHeight="1" x14ac:dyDescent="0.2">
      <c r="A39" s="614" t="s">
        <v>533</v>
      </c>
      <c r="B39" s="615" t="s">
        <v>341</v>
      </c>
      <c r="C39" s="615"/>
      <c r="D39" s="615"/>
      <c r="E39" s="615"/>
      <c r="F39" s="616"/>
      <c r="H39" s="617">
        <v>0</v>
      </c>
      <c r="I39" s="618"/>
      <c r="J39" s="617">
        <v>0</v>
      </c>
      <c r="L39" s="613"/>
      <c r="P39" s="619"/>
    </row>
    <row r="40" spans="1:18" s="559" customFormat="1" ht="20.100000000000001" customHeight="1" x14ac:dyDescent="0.2">
      <c r="A40" s="614" t="s">
        <v>535</v>
      </c>
      <c r="B40" s="615" t="s">
        <v>562</v>
      </c>
      <c r="C40" s="615"/>
      <c r="D40" s="615"/>
      <c r="E40" s="615"/>
      <c r="F40" s="616"/>
      <c r="H40" s="617">
        <v>1233110.28</v>
      </c>
      <c r="I40" s="618"/>
      <c r="J40" s="617">
        <v>1491827.76</v>
      </c>
      <c r="L40" s="613"/>
      <c r="O40" s="559" t="s">
        <v>563</v>
      </c>
      <c r="R40" s="619">
        <v>6680241.8799999999</v>
      </c>
    </row>
    <row r="41" spans="1:18" s="573" customFormat="1" ht="24.75" customHeight="1" x14ac:dyDescent="0.2">
      <c r="A41" s="647" t="s">
        <v>564</v>
      </c>
      <c r="B41" s="648" t="s">
        <v>354</v>
      </c>
      <c r="C41" s="648"/>
      <c r="D41" s="648"/>
      <c r="E41" s="648"/>
      <c r="F41" s="649"/>
      <c r="H41" s="650">
        <f>SUM(H42:H43)</f>
        <v>13588596.720000001</v>
      </c>
      <c r="I41" s="651"/>
      <c r="J41" s="650">
        <f>SUM(J42:J43)</f>
        <v>1939652.28</v>
      </c>
      <c r="L41" s="613"/>
      <c r="P41" s="613"/>
    </row>
    <row r="42" spans="1:18" s="559" customFormat="1" ht="52.5" customHeight="1" x14ac:dyDescent="0.2">
      <c r="A42" s="614" t="s">
        <v>530</v>
      </c>
      <c r="B42" s="652" t="s">
        <v>565</v>
      </c>
      <c r="C42" s="624"/>
      <c r="D42" s="624"/>
      <c r="E42" s="624"/>
      <c r="F42" s="625"/>
      <c r="H42" s="617"/>
      <c r="I42" s="618"/>
      <c r="J42" s="617"/>
      <c r="L42" s="613"/>
      <c r="P42" s="619"/>
    </row>
    <row r="43" spans="1:18" s="559" customFormat="1" ht="21" customHeight="1" x14ac:dyDescent="0.2">
      <c r="A43" s="614" t="s">
        <v>533</v>
      </c>
      <c r="B43" s="615" t="s">
        <v>354</v>
      </c>
      <c r="C43" s="615"/>
      <c r="D43" s="615"/>
      <c r="E43" s="615"/>
      <c r="F43" s="616"/>
      <c r="H43" s="617">
        <v>13588596.720000001</v>
      </c>
      <c r="I43" s="618"/>
      <c r="J43" s="617">
        <v>1939652.28</v>
      </c>
      <c r="L43" s="613"/>
      <c r="P43" s="619"/>
    </row>
    <row r="44" spans="1:18" s="573" customFormat="1" ht="23.25" customHeight="1" x14ac:dyDescent="0.2">
      <c r="A44" s="647" t="s">
        <v>566</v>
      </c>
      <c r="B44" s="648" t="s">
        <v>567</v>
      </c>
      <c r="C44" s="648"/>
      <c r="D44" s="648"/>
      <c r="E44" s="648"/>
      <c r="F44" s="649"/>
      <c r="H44" s="650">
        <f>H36+H37-H41</f>
        <v>-165259317.98000002</v>
      </c>
      <c r="I44" s="651"/>
      <c r="J44" s="650">
        <f>J36+J37-J41</f>
        <v>-157014735.69</v>
      </c>
      <c r="L44" s="613"/>
      <c r="P44" s="613"/>
    </row>
    <row r="45" spans="1:18" s="573" customFormat="1" ht="21" customHeight="1" x14ac:dyDescent="0.2">
      <c r="A45" s="647" t="s">
        <v>568</v>
      </c>
      <c r="B45" s="648" t="s">
        <v>569</v>
      </c>
      <c r="C45" s="648"/>
      <c r="D45" s="648"/>
      <c r="E45" s="648"/>
      <c r="F45" s="649"/>
      <c r="H45" s="650">
        <f>SUM(H46:H48)</f>
        <v>4201769.38</v>
      </c>
      <c r="I45" s="651"/>
      <c r="J45" s="650">
        <f>SUM(J46:J48)</f>
        <v>2094568</v>
      </c>
      <c r="L45" s="613"/>
      <c r="P45" s="613"/>
    </row>
    <row r="46" spans="1:18" s="559" customFormat="1" ht="15.75" customHeight="1" x14ac:dyDescent="0.2">
      <c r="A46" s="614" t="s">
        <v>530</v>
      </c>
      <c r="B46" s="615" t="s">
        <v>370</v>
      </c>
      <c r="C46" s="615"/>
      <c r="D46" s="615"/>
      <c r="E46" s="615"/>
      <c r="F46" s="616"/>
      <c r="H46" s="617">
        <v>0</v>
      </c>
      <c r="I46" s="618"/>
      <c r="J46" s="617">
        <v>0</v>
      </c>
      <c r="L46" s="613"/>
      <c r="P46" s="619"/>
    </row>
    <row r="47" spans="1:18" s="559" customFormat="1" ht="16.5" customHeight="1" x14ac:dyDescent="0.2">
      <c r="A47" s="614" t="s">
        <v>533</v>
      </c>
      <c r="B47" s="615" t="s">
        <v>570</v>
      </c>
      <c r="C47" s="615"/>
      <c r="D47" s="615"/>
      <c r="E47" s="615"/>
      <c r="F47" s="616"/>
      <c r="H47" s="617">
        <v>4201769.38</v>
      </c>
      <c r="I47" s="618"/>
      <c r="J47" s="617">
        <v>2094568</v>
      </c>
      <c r="L47" s="613"/>
      <c r="P47" s="619"/>
    </row>
    <row r="48" spans="1:18" s="559" customFormat="1" ht="15.75" customHeight="1" x14ac:dyDescent="0.2">
      <c r="A48" s="614" t="s">
        <v>535</v>
      </c>
      <c r="B48" s="615" t="s">
        <v>17</v>
      </c>
      <c r="C48" s="615"/>
      <c r="D48" s="615"/>
      <c r="E48" s="615"/>
      <c r="F48" s="616"/>
      <c r="H48" s="617">
        <v>0</v>
      </c>
      <c r="I48" s="618"/>
      <c r="J48" s="617">
        <v>0</v>
      </c>
      <c r="L48" s="613"/>
      <c r="P48" s="619"/>
    </row>
    <row r="49" spans="1:16" s="573" customFormat="1" ht="21.75" customHeight="1" x14ac:dyDescent="0.2">
      <c r="A49" s="647" t="s">
        <v>571</v>
      </c>
      <c r="B49" s="648" t="s">
        <v>572</v>
      </c>
      <c r="C49" s="648"/>
      <c r="D49" s="648"/>
      <c r="E49" s="648"/>
      <c r="F49" s="649"/>
      <c r="H49" s="650">
        <f>SUM(H50:H51)</f>
        <v>4261058.3899999997</v>
      </c>
      <c r="I49" s="651"/>
      <c r="J49" s="650">
        <f>SUM(J50:J51)</f>
        <v>1846346.22</v>
      </c>
      <c r="L49" s="613"/>
      <c r="P49" s="613"/>
    </row>
    <row r="50" spans="1:16" s="559" customFormat="1" ht="14.25" customHeight="1" x14ac:dyDescent="0.2">
      <c r="A50" s="614" t="s">
        <v>530</v>
      </c>
      <c r="B50" s="615" t="s">
        <v>570</v>
      </c>
      <c r="C50" s="615"/>
      <c r="D50" s="615"/>
      <c r="E50" s="615"/>
      <c r="F50" s="616"/>
      <c r="H50" s="617">
        <v>287942.83</v>
      </c>
      <c r="I50" s="618"/>
      <c r="J50" s="617">
        <v>4367.0600000000004</v>
      </c>
      <c r="L50" s="613"/>
      <c r="P50" s="619"/>
    </row>
    <row r="51" spans="1:16" s="559" customFormat="1" ht="14.25" customHeight="1" x14ac:dyDescent="0.2">
      <c r="A51" s="614" t="s">
        <v>533</v>
      </c>
      <c r="B51" s="615" t="s">
        <v>17</v>
      </c>
      <c r="C51" s="615"/>
      <c r="D51" s="615"/>
      <c r="E51" s="615"/>
      <c r="F51" s="616"/>
      <c r="H51" s="617">
        <v>3973115.56</v>
      </c>
      <c r="I51" s="618"/>
      <c r="J51" s="617">
        <v>1841979.16</v>
      </c>
      <c r="L51" s="613"/>
      <c r="P51" s="619"/>
    </row>
    <row r="52" spans="1:16" s="573" customFormat="1" ht="18.75" hidden="1" customHeight="1" x14ac:dyDescent="0.2">
      <c r="A52" s="647" t="s">
        <v>530</v>
      </c>
      <c r="B52" s="648" t="s">
        <v>573</v>
      </c>
      <c r="C52" s="648"/>
      <c r="D52" s="648"/>
      <c r="E52" s="648"/>
      <c r="F52" s="649"/>
      <c r="H52" s="650">
        <f>H44+H45-H49</f>
        <v>-165318606.99000001</v>
      </c>
      <c r="I52" s="651"/>
      <c r="J52" s="650">
        <f>J44+J45-J49</f>
        <v>-156766513.91</v>
      </c>
      <c r="L52" s="613"/>
      <c r="P52" s="613"/>
    </row>
    <row r="53" spans="1:16" s="573" customFormat="1" ht="18.75" hidden="1" customHeight="1" x14ac:dyDescent="0.2">
      <c r="A53" s="647" t="s">
        <v>574</v>
      </c>
      <c r="B53" s="648" t="s">
        <v>575</v>
      </c>
      <c r="C53" s="648"/>
      <c r="D53" s="648"/>
      <c r="E53" s="648"/>
      <c r="F53" s="649"/>
      <c r="H53" s="650">
        <f>H54-H55</f>
        <v>0</v>
      </c>
      <c r="I53" s="651"/>
      <c r="J53" s="650">
        <f>J54-J55</f>
        <v>0</v>
      </c>
      <c r="L53" s="613"/>
      <c r="P53" s="613"/>
    </row>
    <row r="54" spans="1:16" s="559" customFormat="1" ht="14.25" hidden="1" customHeight="1" x14ac:dyDescent="0.2">
      <c r="A54" s="614" t="s">
        <v>530</v>
      </c>
      <c r="B54" s="615" t="s">
        <v>576</v>
      </c>
      <c r="C54" s="615"/>
      <c r="D54" s="615"/>
      <c r="E54" s="615"/>
      <c r="F54" s="616"/>
      <c r="H54" s="617">
        <v>0</v>
      </c>
      <c r="I54" s="618"/>
      <c r="J54" s="617">
        <v>0</v>
      </c>
      <c r="L54" s="613"/>
      <c r="P54" s="619"/>
    </row>
    <row r="55" spans="1:16" s="559" customFormat="1" ht="15" hidden="1" customHeight="1" x14ac:dyDescent="0.2">
      <c r="A55" s="614" t="s">
        <v>533</v>
      </c>
      <c r="B55" s="615" t="s">
        <v>577</v>
      </c>
      <c r="C55" s="615"/>
      <c r="D55" s="615"/>
      <c r="E55" s="615"/>
      <c r="F55" s="616"/>
      <c r="H55" s="617">
        <v>0</v>
      </c>
      <c r="I55" s="618"/>
      <c r="J55" s="617">
        <v>0</v>
      </c>
      <c r="L55" s="613"/>
      <c r="P55" s="619"/>
    </row>
    <row r="56" spans="1:16" s="573" customFormat="1" ht="15.75" hidden="1" customHeight="1" x14ac:dyDescent="0.2">
      <c r="A56" s="647" t="s">
        <v>578</v>
      </c>
      <c r="B56" s="648" t="s">
        <v>579</v>
      </c>
      <c r="C56" s="648"/>
      <c r="D56" s="648"/>
      <c r="E56" s="648"/>
      <c r="F56" s="649"/>
      <c r="H56" s="650">
        <f>H52+H53</f>
        <v>-165318606.99000001</v>
      </c>
      <c r="I56" s="651"/>
      <c r="J56" s="650">
        <f>J52+J53</f>
        <v>-156766513.91</v>
      </c>
      <c r="L56" s="613"/>
      <c r="P56" s="613"/>
    </row>
    <row r="57" spans="1:16" s="573" customFormat="1" ht="14.25" hidden="1" customHeight="1" x14ac:dyDescent="0.2">
      <c r="A57" s="647" t="s">
        <v>580</v>
      </c>
      <c r="B57" s="648" t="s">
        <v>581</v>
      </c>
      <c r="C57" s="648"/>
      <c r="D57" s="648"/>
      <c r="E57" s="648"/>
      <c r="F57" s="649"/>
      <c r="H57" s="617">
        <v>0</v>
      </c>
      <c r="I57" s="618"/>
      <c r="J57" s="617">
        <v>0</v>
      </c>
      <c r="L57" s="613"/>
      <c r="P57" s="613"/>
    </row>
    <row r="58" spans="1:16" s="573" customFormat="1" ht="14.25" customHeight="1" x14ac:dyDescent="0.2">
      <c r="A58" s="647" t="s">
        <v>530</v>
      </c>
      <c r="B58" s="648" t="s">
        <v>582</v>
      </c>
      <c r="C58" s="648"/>
      <c r="D58" s="648"/>
      <c r="E58" s="648"/>
      <c r="F58" s="649"/>
      <c r="H58" s="650">
        <f>H44+H45-H49</f>
        <v>-165318606.99000001</v>
      </c>
      <c r="I58" s="651"/>
      <c r="J58" s="650">
        <f>J44+J45-J49</f>
        <v>-156766513.91</v>
      </c>
      <c r="L58" s="613"/>
      <c r="P58" s="613"/>
    </row>
    <row r="59" spans="1:16" s="573" customFormat="1" ht="14.25" customHeight="1" x14ac:dyDescent="0.2">
      <c r="A59" s="647" t="s">
        <v>574</v>
      </c>
      <c r="B59" s="648" t="s">
        <v>581</v>
      </c>
      <c r="C59" s="648"/>
      <c r="D59" s="648"/>
      <c r="E59" s="648"/>
      <c r="F59" s="649"/>
      <c r="H59" s="650">
        <v>0</v>
      </c>
      <c r="I59" s="651"/>
      <c r="J59" s="650">
        <v>0</v>
      </c>
      <c r="L59" s="613"/>
      <c r="P59" s="613"/>
    </row>
    <row r="60" spans="1:16" s="573" customFormat="1" ht="29.25" customHeight="1" thickBot="1" x14ac:dyDescent="0.25">
      <c r="A60" s="647" t="s">
        <v>578</v>
      </c>
      <c r="B60" s="653" t="s">
        <v>583</v>
      </c>
      <c r="C60" s="624"/>
      <c r="D60" s="624"/>
      <c r="E60" s="624"/>
      <c r="F60" s="625"/>
      <c r="G60" s="648"/>
      <c r="H60" s="650">
        <v>0</v>
      </c>
      <c r="I60" s="651">
        <v>0</v>
      </c>
      <c r="J60" s="650">
        <v>0</v>
      </c>
      <c r="K60" s="573">
        <v>0</v>
      </c>
      <c r="L60" s="613"/>
      <c r="P60" s="613"/>
    </row>
    <row r="61" spans="1:16" s="573" customFormat="1" ht="20.100000000000001" hidden="1" customHeight="1" x14ac:dyDescent="0.2">
      <c r="A61" s="570"/>
      <c r="F61" s="654"/>
      <c r="H61" s="655"/>
      <c r="I61" s="656"/>
      <c r="J61" s="655"/>
      <c r="L61" s="613"/>
      <c r="P61" s="613"/>
    </row>
    <row r="62" spans="1:16" s="573" customFormat="1" ht="24" customHeight="1" thickBot="1" x14ac:dyDescent="0.25">
      <c r="A62" s="657" t="s">
        <v>580</v>
      </c>
      <c r="B62" s="658" t="s">
        <v>584</v>
      </c>
      <c r="C62" s="658"/>
      <c r="D62" s="658"/>
      <c r="E62" s="658"/>
      <c r="F62" s="659"/>
      <c r="G62" s="658"/>
      <c r="H62" s="660">
        <f>H56+H57-H60</f>
        <v>-165318606.99000001</v>
      </c>
      <c r="I62" s="661">
        <v>0</v>
      </c>
      <c r="J62" s="660">
        <f>J56+J57-J60</f>
        <v>-156766513.91</v>
      </c>
      <c r="K62" s="573">
        <v>0</v>
      </c>
      <c r="L62" s="613"/>
      <c r="P62" s="613"/>
    </row>
    <row r="63" spans="1:16" ht="14.25" x14ac:dyDescent="0.2">
      <c r="A63" s="662"/>
      <c r="B63" s="573"/>
      <c r="C63" s="573"/>
      <c r="D63" s="613"/>
    </row>
    <row r="66" spans="2:12" x14ac:dyDescent="0.2">
      <c r="B66" s="563" t="s">
        <v>585</v>
      </c>
      <c r="J66" s="663" t="s">
        <v>586</v>
      </c>
    </row>
    <row r="68" spans="2:12" x14ac:dyDescent="0.2">
      <c r="E68" s="559" t="s">
        <v>420</v>
      </c>
    </row>
    <row r="69" spans="2:12" x14ac:dyDescent="0.2">
      <c r="B69" s="563" t="s">
        <v>587</v>
      </c>
      <c r="J69" s="563" t="s">
        <v>588</v>
      </c>
    </row>
    <row r="70" spans="2:12" x14ac:dyDescent="0.2">
      <c r="E70" s="664"/>
      <c r="F70" s="573"/>
      <c r="G70" s="573"/>
      <c r="H70" s="573"/>
      <c r="K70" s="665"/>
      <c r="L70" s="665"/>
    </row>
    <row r="71" spans="2:12" x14ac:dyDescent="0.2">
      <c r="B71" s="666"/>
      <c r="C71" s="666"/>
    </row>
    <row r="75" spans="2:12" x14ac:dyDescent="0.2">
      <c r="L75" s="667"/>
    </row>
  </sheetData>
  <printOptions horizontalCentered="1"/>
  <pageMargins left="0.19685039370078741" right="0.19685039370078741" top="0.19685039370078741" bottom="0.19685039370078741" header="0.51181102362204722" footer="0.51181102362204722"/>
  <pageSetup paperSize="9" scale="76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1485A-D3B2-4E84-89A0-A3CF91A3769C}">
  <sheetPr>
    <pageSetUpPr fitToPage="1"/>
  </sheetPr>
  <dimension ref="A1:P65"/>
  <sheetViews>
    <sheetView topLeftCell="A17" workbookViewId="0">
      <selection activeCell="J42" sqref="J42"/>
    </sheetView>
  </sheetViews>
  <sheetFormatPr defaultRowHeight="12.75" x14ac:dyDescent="0.2"/>
  <cols>
    <col min="1" max="1" width="12.42578125" style="563" bestFit="1" customWidth="1"/>
    <col min="2" max="2" width="9.140625" style="563"/>
    <col min="3" max="3" width="21.7109375" style="563" customWidth="1"/>
    <col min="4" max="4" width="11.7109375" style="563" bestFit="1" customWidth="1"/>
    <col min="5" max="5" width="9.140625" style="563"/>
    <col min="6" max="6" width="5.42578125" style="563" customWidth="1"/>
    <col min="7" max="7" width="0" style="563" hidden="1" customWidth="1"/>
    <col min="8" max="8" width="24.140625" style="563" customWidth="1"/>
    <col min="9" max="9" width="9.140625" style="563" hidden="1" customWidth="1"/>
    <col min="10" max="10" width="27.5703125" style="563" customWidth="1"/>
    <col min="11" max="11" width="0" style="563" hidden="1" customWidth="1"/>
    <col min="12" max="12" width="20" style="563" customWidth="1"/>
    <col min="13" max="15" width="9.140625" style="563"/>
    <col min="16" max="16" width="11.7109375" style="564" bestFit="1" customWidth="1"/>
    <col min="17" max="16384" width="9.140625" style="563"/>
  </cols>
  <sheetData>
    <row r="1" spans="1:16" x14ac:dyDescent="0.2">
      <c r="A1" s="565" t="s">
        <v>518</v>
      </c>
      <c r="B1" s="566"/>
      <c r="C1" s="567"/>
      <c r="D1" s="566"/>
      <c r="E1" s="566"/>
      <c r="F1" s="566"/>
      <c r="G1" s="566"/>
      <c r="H1" s="568"/>
      <c r="I1" s="566"/>
      <c r="J1" s="569" t="s">
        <v>427</v>
      </c>
    </row>
    <row r="2" spans="1:16" x14ac:dyDescent="0.2">
      <c r="A2" s="570" t="s">
        <v>519</v>
      </c>
      <c r="C2" s="571"/>
      <c r="H2" s="586"/>
      <c r="J2" s="575"/>
    </row>
    <row r="3" spans="1:16" x14ac:dyDescent="0.2">
      <c r="A3" s="576" t="s">
        <v>439</v>
      </c>
      <c r="C3" s="571"/>
      <c r="H3" s="586"/>
      <c r="J3" s="577" t="s">
        <v>522</v>
      </c>
    </row>
    <row r="4" spans="1:16" x14ac:dyDescent="0.2">
      <c r="A4" s="578" t="s">
        <v>437</v>
      </c>
      <c r="C4" s="571"/>
      <c r="D4" s="570" t="s">
        <v>589</v>
      </c>
      <c r="E4" s="573"/>
      <c r="F4" s="573"/>
      <c r="G4" s="573"/>
      <c r="H4" s="574"/>
      <c r="J4" s="577" t="s">
        <v>524</v>
      </c>
    </row>
    <row r="5" spans="1:16" x14ac:dyDescent="0.2">
      <c r="A5" s="578"/>
      <c r="C5" s="571"/>
      <c r="D5" s="668" t="s">
        <v>590</v>
      </c>
      <c r="E5" s="663"/>
      <c r="F5" s="663"/>
      <c r="G5" s="663"/>
      <c r="H5" s="669"/>
      <c r="J5" s="579"/>
    </row>
    <row r="6" spans="1:16" x14ac:dyDescent="0.2">
      <c r="A6" s="580"/>
      <c r="B6" s="581"/>
      <c r="C6" s="582"/>
      <c r="H6" s="586"/>
      <c r="J6" s="579"/>
    </row>
    <row r="7" spans="1:16" x14ac:dyDescent="0.2">
      <c r="A7" s="583" t="s">
        <v>442</v>
      </c>
      <c r="B7" s="584"/>
      <c r="C7" s="585"/>
      <c r="D7" s="573" t="s">
        <v>626</v>
      </c>
      <c r="E7" s="573"/>
      <c r="F7" s="573"/>
      <c r="G7" s="573"/>
      <c r="H7" s="574"/>
      <c r="J7" s="579"/>
    </row>
    <row r="8" spans="1:16" ht="15" x14ac:dyDescent="0.2">
      <c r="A8" s="670">
        <v>15259663</v>
      </c>
      <c r="B8" s="671"/>
      <c r="C8" s="588"/>
      <c r="H8" s="586"/>
      <c r="J8" s="575"/>
    </row>
    <row r="9" spans="1:16" ht="13.5" thickBot="1" x14ac:dyDescent="0.25">
      <c r="A9" s="672"/>
      <c r="B9" s="591"/>
      <c r="C9" s="592"/>
      <c r="D9" s="591"/>
      <c r="E9" s="591"/>
      <c r="F9" s="591"/>
      <c r="G9" s="591"/>
      <c r="H9" s="593"/>
      <c r="I9" s="591"/>
      <c r="J9" s="673" t="s">
        <v>525</v>
      </c>
    </row>
    <row r="10" spans="1:16" ht="13.5" hidden="1" customHeight="1" thickBot="1" x14ac:dyDescent="0.25">
      <c r="A10" s="590"/>
      <c r="B10" s="591"/>
      <c r="C10" s="592"/>
      <c r="D10" s="595"/>
      <c r="E10" s="591"/>
      <c r="F10" s="591"/>
      <c r="G10" s="591"/>
      <c r="H10" s="593"/>
      <c r="I10" s="591"/>
      <c r="J10" s="596"/>
    </row>
    <row r="11" spans="1:16" ht="26.25" thickBot="1" x14ac:dyDescent="0.25">
      <c r="A11" s="590"/>
      <c r="B11" s="591"/>
      <c r="C11" s="591"/>
      <c r="D11" s="591"/>
      <c r="E11" s="591"/>
      <c r="F11" s="592"/>
      <c r="H11" s="674" t="s">
        <v>526</v>
      </c>
      <c r="I11" s="675"/>
      <c r="J11" s="674" t="s">
        <v>527</v>
      </c>
    </row>
    <row r="12" spans="1:16" ht="13.5" hidden="1" thickBot="1" x14ac:dyDescent="0.25">
      <c r="H12" s="604"/>
      <c r="I12" s="605"/>
      <c r="J12" s="604"/>
    </row>
    <row r="13" spans="1:16" ht="13.5" hidden="1" thickBot="1" x14ac:dyDescent="0.25">
      <c r="H13" s="606"/>
      <c r="I13" s="607"/>
      <c r="J13" s="606"/>
    </row>
    <row r="14" spans="1:16" s="573" customFormat="1" ht="20.100000000000001" customHeight="1" x14ac:dyDescent="0.2">
      <c r="A14" s="608" t="s">
        <v>591</v>
      </c>
      <c r="B14" s="609"/>
      <c r="C14" s="609"/>
      <c r="D14" s="609"/>
      <c r="E14" s="609"/>
      <c r="F14" s="610"/>
      <c r="G14" s="611"/>
      <c r="H14" s="612">
        <v>641315547.58000004</v>
      </c>
      <c r="I14" s="676"/>
      <c r="J14" s="612">
        <f>H38</f>
        <v>721888543.75999999</v>
      </c>
      <c r="L14" s="613"/>
      <c r="P14" s="613"/>
    </row>
    <row r="15" spans="1:16" s="573" customFormat="1" ht="20.100000000000001" customHeight="1" x14ac:dyDescent="0.2">
      <c r="A15" s="647" t="s">
        <v>592</v>
      </c>
      <c r="B15" s="648"/>
      <c r="C15" s="648"/>
      <c r="D15" s="648"/>
      <c r="E15" s="648"/>
      <c r="F15" s="649"/>
      <c r="H15" s="650">
        <f>SUM(H16:H25)</f>
        <v>306635249.38999999</v>
      </c>
      <c r="I15" s="677"/>
      <c r="J15" s="650">
        <f>SUM(J16:J25)</f>
        <v>254914472.44999999</v>
      </c>
      <c r="L15" s="613"/>
      <c r="P15" s="613"/>
    </row>
    <row r="16" spans="1:16" ht="20.100000000000001" customHeight="1" x14ac:dyDescent="0.2">
      <c r="A16" s="580" t="s">
        <v>593</v>
      </c>
      <c r="B16" s="581"/>
      <c r="C16" s="581"/>
      <c r="D16" s="581"/>
      <c r="E16" s="581"/>
      <c r="F16" s="582"/>
      <c r="H16" s="623">
        <v>0</v>
      </c>
      <c r="I16" s="605">
        <v>0</v>
      </c>
      <c r="J16" s="623">
        <v>0</v>
      </c>
      <c r="K16" s="563">
        <v>0</v>
      </c>
      <c r="L16" s="613"/>
    </row>
    <row r="17" spans="1:16" ht="20.100000000000001" customHeight="1" x14ac:dyDescent="0.2">
      <c r="A17" s="580" t="s">
        <v>594</v>
      </c>
      <c r="B17" s="581"/>
      <c r="C17" s="581"/>
      <c r="D17" s="581"/>
      <c r="E17" s="581"/>
      <c r="F17" s="582"/>
      <c r="H17" s="623">
        <v>255817090.13999999</v>
      </c>
      <c r="I17" s="605"/>
      <c r="J17" s="623">
        <v>234196075.63999999</v>
      </c>
      <c r="L17" s="613"/>
    </row>
    <row r="18" spans="1:16" ht="16.5" customHeight="1" x14ac:dyDescent="0.2">
      <c r="A18" s="678" t="s">
        <v>595</v>
      </c>
      <c r="B18" s="624"/>
      <c r="C18" s="624"/>
      <c r="D18" s="624"/>
      <c r="E18" s="624"/>
      <c r="F18" s="625"/>
      <c r="H18" s="623">
        <v>0</v>
      </c>
      <c r="I18" s="605"/>
      <c r="J18" s="623">
        <v>0</v>
      </c>
      <c r="L18" s="613"/>
    </row>
    <row r="19" spans="1:16" ht="20.100000000000001" customHeight="1" x14ac:dyDescent="0.2">
      <c r="A19" s="580" t="s">
        <v>596</v>
      </c>
      <c r="B19" s="581"/>
      <c r="C19" s="581"/>
      <c r="D19" s="581"/>
      <c r="E19" s="581"/>
      <c r="F19" s="582"/>
      <c r="H19" s="623">
        <v>30226434.48</v>
      </c>
      <c r="I19" s="605"/>
      <c r="J19" s="623">
        <v>10043973.619999999</v>
      </c>
      <c r="L19" s="613"/>
    </row>
    <row r="20" spans="1:16" ht="20.100000000000001" customHeight="1" x14ac:dyDescent="0.2">
      <c r="A20" s="580" t="s">
        <v>597</v>
      </c>
      <c r="B20" s="581"/>
      <c r="C20" s="581"/>
      <c r="D20" s="581"/>
      <c r="E20" s="581"/>
      <c r="F20" s="582"/>
      <c r="H20" s="623">
        <v>0</v>
      </c>
      <c r="I20" s="605">
        <v>0</v>
      </c>
      <c r="J20" s="623">
        <v>0</v>
      </c>
      <c r="K20" s="563">
        <v>0</v>
      </c>
      <c r="L20" s="613"/>
    </row>
    <row r="21" spans="1:16" ht="29.25" customHeight="1" x14ac:dyDescent="0.2">
      <c r="A21" s="679" t="s">
        <v>598</v>
      </c>
      <c r="B21" s="624"/>
      <c r="C21" s="624"/>
      <c r="D21" s="624"/>
      <c r="E21" s="624"/>
      <c r="F21" s="625"/>
      <c r="H21" s="623">
        <v>10630789.029999999</v>
      </c>
      <c r="I21" s="605"/>
      <c r="J21" s="623">
        <v>9597953.9800000004</v>
      </c>
      <c r="L21" s="613"/>
    </row>
    <row r="22" spans="1:16" ht="20.100000000000001" customHeight="1" x14ac:dyDescent="0.2">
      <c r="A22" s="580" t="s">
        <v>599</v>
      </c>
      <c r="B22" s="581"/>
      <c r="C22" s="581"/>
      <c r="D22" s="581"/>
      <c r="E22" s="581"/>
      <c r="F22" s="582"/>
      <c r="H22" s="623">
        <v>0</v>
      </c>
      <c r="I22" s="605">
        <v>0</v>
      </c>
      <c r="J22" s="623">
        <v>0</v>
      </c>
      <c r="K22" s="563">
        <v>0</v>
      </c>
      <c r="L22" s="613"/>
    </row>
    <row r="23" spans="1:16" ht="20.100000000000001" customHeight="1" x14ac:dyDescent="0.2">
      <c r="A23" s="580" t="s">
        <v>600</v>
      </c>
      <c r="B23" s="581"/>
      <c r="C23" s="581"/>
      <c r="D23" s="581"/>
      <c r="E23" s="581"/>
      <c r="F23" s="582"/>
      <c r="H23" s="623">
        <v>0</v>
      </c>
      <c r="I23" s="605">
        <v>0</v>
      </c>
      <c r="J23" s="623">
        <v>0</v>
      </c>
      <c r="K23" s="563">
        <v>0</v>
      </c>
      <c r="L23" s="613"/>
    </row>
    <row r="24" spans="1:16" ht="20.100000000000001" customHeight="1" x14ac:dyDescent="0.2">
      <c r="A24" s="580" t="s">
        <v>601</v>
      </c>
      <c r="B24" s="581"/>
      <c r="C24" s="581"/>
      <c r="D24" s="581"/>
      <c r="E24" s="581"/>
      <c r="F24" s="582"/>
      <c r="H24" s="623">
        <v>0</v>
      </c>
      <c r="I24" s="605">
        <v>0</v>
      </c>
      <c r="J24" s="623">
        <v>0</v>
      </c>
      <c r="K24" s="563">
        <v>0</v>
      </c>
      <c r="L24" s="613"/>
    </row>
    <row r="25" spans="1:16" ht="20.100000000000001" customHeight="1" x14ac:dyDescent="0.2">
      <c r="A25" s="580" t="s">
        <v>602</v>
      </c>
      <c r="B25" s="581"/>
      <c r="C25" s="581"/>
      <c r="D25" s="581"/>
      <c r="E25" s="581"/>
      <c r="F25" s="582"/>
      <c r="H25" s="623">
        <v>9960935.7400000002</v>
      </c>
      <c r="I25" s="605"/>
      <c r="J25" s="623">
        <v>1076469.21</v>
      </c>
      <c r="L25" s="613"/>
    </row>
    <row r="26" spans="1:16" s="573" customFormat="1" ht="20.100000000000001" customHeight="1" x14ac:dyDescent="0.2">
      <c r="A26" s="647" t="s">
        <v>603</v>
      </c>
      <c r="B26" s="648"/>
      <c r="C26" s="648"/>
      <c r="D26" s="648"/>
      <c r="E26" s="648"/>
      <c r="F26" s="649"/>
      <c r="H26" s="650">
        <f>SUM(H27:H37)</f>
        <v>226062253.20999998</v>
      </c>
      <c r="I26" s="677"/>
      <c r="J26" s="650">
        <f>SUM(J27:J37)</f>
        <v>309961503.29000002</v>
      </c>
      <c r="L26" s="613"/>
      <c r="P26" s="613"/>
    </row>
    <row r="27" spans="1:16" ht="20.100000000000001" customHeight="1" x14ac:dyDescent="0.2">
      <c r="A27" s="580" t="s">
        <v>604</v>
      </c>
      <c r="B27" s="581"/>
      <c r="C27" s="581"/>
      <c r="D27" s="581"/>
      <c r="E27" s="581"/>
      <c r="F27" s="582"/>
      <c r="H27" s="623">
        <v>104437670.98999999</v>
      </c>
      <c r="I27" s="605"/>
      <c r="J27" s="623">
        <v>165318606.99000001</v>
      </c>
      <c r="L27" s="613"/>
    </row>
    <row r="28" spans="1:16" ht="20.100000000000001" customHeight="1" x14ac:dyDescent="0.2">
      <c r="A28" s="580" t="s">
        <v>605</v>
      </c>
      <c r="B28" s="581"/>
      <c r="C28" s="581"/>
      <c r="F28" s="571"/>
      <c r="H28" s="623">
        <v>7030900.5499999998</v>
      </c>
      <c r="I28" s="605"/>
      <c r="J28" s="623">
        <v>13546660.27</v>
      </c>
      <c r="L28" s="613"/>
    </row>
    <row r="29" spans="1:16" ht="20.100000000000001" hidden="1" customHeight="1" x14ac:dyDescent="0.2">
      <c r="A29" s="578"/>
      <c r="D29" s="581"/>
      <c r="E29" s="581"/>
      <c r="F29" s="582"/>
      <c r="H29" s="623">
        <v>0</v>
      </c>
      <c r="I29" s="605"/>
      <c r="J29" s="623">
        <v>0</v>
      </c>
      <c r="L29" s="613"/>
    </row>
    <row r="30" spans="1:16" ht="20.100000000000001" customHeight="1" x14ac:dyDescent="0.2">
      <c r="A30" s="679" t="s">
        <v>606</v>
      </c>
      <c r="B30" s="680"/>
      <c r="C30" s="680"/>
      <c r="D30" s="680"/>
      <c r="E30" s="680"/>
      <c r="F30" s="681"/>
      <c r="H30" s="623">
        <v>0</v>
      </c>
      <c r="I30" s="605">
        <v>0</v>
      </c>
      <c r="J30" s="623">
        <v>0</v>
      </c>
      <c r="K30" s="563">
        <v>0</v>
      </c>
      <c r="L30" s="613"/>
    </row>
    <row r="31" spans="1:16" ht="20.100000000000001" customHeight="1" x14ac:dyDescent="0.2">
      <c r="A31" s="580" t="s">
        <v>607</v>
      </c>
      <c r="B31" s="581"/>
      <c r="C31" s="581"/>
      <c r="D31" s="581"/>
      <c r="E31" s="581"/>
      <c r="F31" s="582"/>
      <c r="H31" s="623">
        <v>88433963.840000004</v>
      </c>
      <c r="I31" s="605"/>
      <c r="J31" s="623">
        <v>71723852.549999997</v>
      </c>
      <c r="L31" s="613"/>
    </row>
    <row r="32" spans="1:16" ht="20.100000000000001" customHeight="1" x14ac:dyDescent="0.2">
      <c r="A32" s="580" t="s">
        <v>608</v>
      </c>
      <c r="B32" s="581"/>
      <c r="C32" s="581"/>
      <c r="D32" s="581"/>
      <c r="E32" s="581"/>
      <c r="F32" s="582"/>
      <c r="H32" s="623">
        <v>0</v>
      </c>
      <c r="I32" s="605">
        <v>0</v>
      </c>
      <c r="J32" s="623">
        <v>0</v>
      </c>
      <c r="K32" s="563">
        <v>0</v>
      </c>
      <c r="L32" s="613"/>
    </row>
    <row r="33" spans="1:16" ht="20.100000000000001" hidden="1" customHeight="1" x14ac:dyDescent="0.2">
      <c r="A33" s="580"/>
      <c r="B33" s="581"/>
      <c r="C33" s="581"/>
      <c r="D33" s="581"/>
      <c r="E33" s="581"/>
      <c r="F33" s="582"/>
      <c r="H33" s="623">
        <v>0</v>
      </c>
      <c r="I33" s="605"/>
      <c r="J33" s="623">
        <v>0</v>
      </c>
      <c r="L33" s="613"/>
    </row>
    <row r="34" spans="1:16" ht="33" customHeight="1" x14ac:dyDescent="0.2">
      <c r="A34" s="679" t="s">
        <v>609</v>
      </c>
      <c r="B34" s="624"/>
      <c r="C34" s="624"/>
      <c r="D34" s="624"/>
      <c r="E34" s="624"/>
      <c r="F34" s="625"/>
      <c r="H34" s="623">
        <v>14556715.699999999</v>
      </c>
      <c r="I34" s="605"/>
      <c r="J34" s="623">
        <v>58886499.759999998</v>
      </c>
      <c r="L34" s="613"/>
    </row>
    <row r="35" spans="1:16" ht="20.100000000000001" customHeight="1" x14ac:dyDescent="0.2">
      <c r="A35" s="580" t="s">
        <v>610</v>
      </c>
      <c r="B35" s="581"/>
      <c r="C35" s="581"/>
      <c r="D35" s="581"/>
      <c r="E35" s="581"/>
      <c r="F35" s="582"/>
      <c r="H35" s="623">
        <v>0</v>
      </c>
      <c r="I35" s="605">
        <v>0</v>
      </c>
      <c r="J35" s="623">
        <v>0</v>
      </c>
      <c r="K35" s="563">
        <v>0</v>
      </c>
      <c r="L35" s="613"/>
    </row>
    <row r="36" spans="1:16" ht="20.100000000000001" customHeight="1" x14ac:dyDescent="0.2">
      <c r="A36" s="580" t="s">
        <v>611</v>
      </c>
      <c r="B36" s="581"/>
      <c r="C36" s="581"/>
      <c r="D36" s="581"/>
      <c r="E36" s="581"/>
      <c r="F36" s="582"/>
      <c r="H36" s="623">
        <v>0</v>
      </c>
      <c r="I36" s="605">
        <v>0</v>
      </c>
      <c r="J36" s="623">
        <v>0</v>
      </c>
      <c r="K36" s="563">
        <v>0</v>
      </c>
      <c r="L36" s="613"/>
    </row>
    <row r="37" spans="1:16" ht="20.100000000000001" customHeight="1" x14ac:dyDescent="0.2">
      <c r="A37" s="580" t="s">
        <v>612</v>
      </c>
      <c r="B37" s="581"/>
      <c r="C37" s="581"/>
      <c r="D37" s="581"/>
      <c r="E37" s="581"/>
      <c r="F37" s="582"/>
      <c r="H37" s="623">
        <v>11603002.130000001</v>
      </c>
      <c r="I37" s="605"/>
      <c r="J37" s="623">
        <v>485883.72</v>
      </c>
      <c r="L37" s="613"/>
    </row>
    <row r="38" spans="1:16" s="573" customFormat="1" ht="20.100000000000001" customHeight="1" x14ac:dyDescent="0.2">
      <c r="A38" s="647" t="s">
        <v>613</v>
      </c>
      <c r="B38" s="648"/>
      <c r="C38" s="648"/>
      <c r="D38" s="648"/>
      <c r="E38" s="648"/>
      <c r="F38" s="649"/>
      <c r="H38" s="650">
        <f>H14+H15-H26</f>
        <v>721888543.75999999</v>
      </c>
      <c r="I38" s="677"/>
      <c r="J38" s="650">
        <f>J14+J15-J26</f>
        <v>666841512.92000008</v>
      </c>
      <c r="L38" s="613"/>
      <c r="P38" s="613"/>
    </row>
    <row r="39" spans="1:16" s="573" customFormat="1" ht="20.100000000000001" customHeight="1" x14ac:dyDescent="0.2">
      <c r="A39" s="647" t="s">
        <v>614</v>
      </c>
      <c r="B39" s="648"/>
      <c r="C39" s="648"/>
      <c r="D39" s="648"/>
      <c r="E39" s="648"/>
      <c r="F39" s="649"/>
      <c r="H39" s="650">
        <f>H41</f>
        <v>-165318606.99000001</v>
      </c>
      <c r="I39" s="677"/>
      <c r="J39" s="650">
        <f>J41</f>
        <v>-156766513.91</v>
      </c>
      <c r="L39" s="613"/>
      <c r="P39" s="613"/>
    </row>
    <row r="40" spans="1:16" ht="20.100000000000001" customHeight="1" x14ac:dyDescent="0.2">
      <c r="A40" s="580" t="s">
        <v>615</v>
      </c>
      <c r="B40" s="581"/>
      <c r="C40" s="581"/>
      <c r="D40" s="581"/>
      <c r="E40" s="581"/>
      <c r="F40" s="582"/>
      <c r="H40" s="623">
        <v>0</v>
      </c>
      <c r="I40" s="605">
        <v>0</v>
      </c>
      <c r="J40" s="623">
        <v>0</v>
      </c>
      <c r="K40" s="563">
        <v>0</v>
      </c>
      <c r="L40" s="613"/>
    </row>
    <row r="41" spans="1:16" ht="20.100000000000001" customHeight="1" x14ac:dyDescent="0.2">
      <c r="A41" s="580" t="s">
        <v>616</v>
      </c>
      <c r="B41" s="581"/>
      <c r="C41" s="581"/>
      <c r="D41" s="581"/>
      <c r="E41" s="581"/>
      <c r="F41" s="582"/>
      <c r="H41" s="623">
        <v>-165318606.99000001</v>
      </c>
      <c r="I41" s="605"/>
      <c r="J41" s="623">
        <v>-156766513.91</v>
      </c>
      <c r="L41" s="613"/>
    </row>
    <row r="42" spans="1:16" s="573" customFormat="1" ht="18.75" customHeight="1" thickBot="1" x14ac:dyDescent="0.25">
      <c r="A42" s="682" t="s">
        <v>617</v>
      </c>
      <c r="B42" s="683"/>
      <c r="C42" s="683"/>
      <c r="D42" s="683"/>
      <c r="E42" s="683"/>
      <c r="F42" s="684"/>
      <c r="G42" s="685"/>
      <c r="H42" s="686">
        <v>0</v>
      </c>
      <c r="I42" s="687"/>
      <c r="J42" s="686">
        <v>0</v>
      </c>
      <c r="L42" s="613"/>
      <c r="P42" s="613"/>
    </row>
    <row r="43" spans="1:16" ht="20.100000000000001" hidden="1" customHeight="1" x14ac:dyDescent="0.2">
      <c r="H43" s="688"/>
      <c r="J43" s="688"/>
      <c r="L43" s="613"/>
    </row>
    <row r="44" spans="1:16" ht="20.100000000000001" hidden="1" customHeight="1" x14ac:dyDescent="0.2">
      <c r="H44" s="688"/>
      <c r="J44" s="688"/>
      <c r="L44" s="613"/>
    </row>
    <row r="45" spans="1:16" s="573" customFormat="1" ht="20.100000000000001" customHeight="1" thickBot="1" x14ac:dyDescent="0.25">
      <c r="A45" s="657" t="s">
        <v>618</v>
      </c>
      <c r="B45" s="658"/>
      <c r="C45" s="658"/>
      <c r="D45" s="658"/>
      <c r="E45" s="658"/>
      <c r="F45" s="658"/>
      <c r="G45" s="658"/>
      <c r="H45" s="689">
        <f>H38+H39-H42</f>
        <v>556569936.76999998</v>
      </c>
      <c r="I45" s="658">
        <v>0</v>
      </c>
      <c r="J45" s="689">
        <f>J38+J39-J42</f>
        <v>510074999.01000011</v>
      </c>
      <c r="K45" s="573">
        <v>0</v>
      </c>
      <c r="L45" s="613"/>
      <c r="P45" s="613"/>
    </row>
    <row r="46" spans="1:16" s="573" customFormat="1" ht="7.5" customHeight="1" x14ac:dyDescent="0.2">
      <c r="H46" s="690"/>
      <c r="J46" s="691"/>
      <c r="P46" s="613"/>
    </row>
    <row r="47" spans="1:16" ht="14.25" hidden="1" x14ac:dyDescent="0.2">
      <c r="A47" s="662"/>
      <c r="B47" s="573"/>
      <c r="C47" s="573"/>
      <c r="D47" s="613"/>
      <c r="E47" s="692"/>
    </row>
    <row r="48" spans="1:16" hidden="1" x14ac:dyDescent="0.2">
      <c r="A48" s="563" t="s">
        <v>619</v>
      </c>
    </row>
    <row r="49" spans="1:12" hidden="1" x14ac:dyDescent="0.2"/>
    <row r="50" spans="1:12" hidden="1" x14ac:dyDescent="0.2">
      <c r="A50" s="581" t="s">
        <v>620</v>
      </c>
      <c r="B50" s="581"/>
      <c r="C50" s="581"/>
      <c r="D50" s="581"/>
      <c r="E50" s="581"/>
      <c r="F50" s="581"/>
      <c r="G50" s="581"/>
      <c r="H50" s="581"/>
      <c r="I50" s="581"/>
      <c r="J50" s="581"/>
    </row>
    <row r="51" spans="1:12" hidden="1" x14ac:dyDescent="0.2">
      <c r="A51" s="581" t="s">
        <v>82</v>
      </c>
      <c r="B51" s="581"/>
      <c r="C51" s="581"/>
      <c r="D51" s="581"/>
      <c r="E51" s="581"/>
      <c r="F51" s="581"/>
      <c r="G51" s="581"/>
      <c r="H51" s="581"/>
      <c r="I51" s="581"/>
      <c r="J51" s="581"/>
    </row>
    <row r="52" spans="1:12" hidden="1" x14ac:dyDescent="0.2">
      <c r="A52" s="680" t="s">
        <v>408</v>
      </c>
      <c r="B52" s="680"/>
      <c r="C52" s="680"/>
      <c r="D52" s="680"/>
      <c r="E52" s="680"/>
      <c r="F52" s="680"/>
      <c r="G52" s="680"/>
      <c r="H52" s="680"/>
      <c r="I52" s="680"/>
      <c r="J52" s="680"/>
    </row>
    <row r="53" spans="1:12" hidden="1" x14ac:dyDescent="0.2">
      <c r="A53" s="680" t="s">
        <v>409</v>
      </c>
      <c r="B53" s="680"/>
      <c r="C53" s="680"/>
      <c r="D53" s="680"/>
      <c r="E53" s="680"/>
      <c r="F53" s="680"/>
      <c r="G53" s="680"/>
      <c r="H53" s="680"/>
      <c r="I53" s="680"/>
      <c r="J53" s="680"/>
    </row>
    <row r="54" spans="1:12" hidden="1" x14ac:dyDescent="0.2">
      <c r="A54" s="680" t="s">
        <v>410</v>
      </c>
      <c r="B54" s="680"/>
      <c r="C54" s="680"/>
      <c r="D54" s="680"/>
      <c r="E54" s="680"/>
      <c r="F54" s="680"/>
      <c r="G54" s="680"/>
      <c r="H54" s="680"/>
      <c r="I54" s="680"/>
      <c r="J54" s="680"/>
    </row>
    <row r="55" spans="1:12" hidden="1" x14ac:dyDescent="0.2"/>
    <row r="57" spans="1:12" ht="33.75" customHeight="1" thickBot="1" x14ac:dyDescent="0.25">
      <c r="A57" s="693"/>
    </row>
    <row r="58" spans="1:12" ht="14.25" x14ac:dyDescent="0.2">
      <c r="A58" s="662"/>
    </row>
    <row r="59" spans="1:12" x14ac:dyDescent="0.2">
      <c r="B59" s="563" t="s">
        <v>621</v>
      </c>
      <c r="E59" s="563" t="s">
        <v>622</v>
      </c>
      <c r="J59" s="563" t="s">
        <v>623</v>
      </c>
    </row>
    <row r="60" spans="1:12" x14ac:dyDescent="0.2">
      <c r="B60" s="563" t="s">
        <v>585</v>
      </c>
      <c r="E60" s="559" t="s">
        <v>420</v>
      </c>
      <c r="J60" s="663" t="s">
        <v>586</v>
      </c>
      <c r="K60" s="665"/>
      <c r="L60" s="665"/>
    </row>
    <row r="61" spans="1:12" x14ac:dyDescent="0.2">
      <c r="F61" s="694"/>
      <c r="G61" s="694"/>
      <c r="H61" s="694"/>
    </row>
    <row r="64" spans="1:12" x14ac:dyDescent="0.2">
      <c r="D64" s="694"/>
    </row>
    <row r="65" spans="10:10" x14ac:dyDescent="0.2">
      <c r="J65" s="667"/>
    </row>
  </sheetData>
  <pageMargins left="0.19685039370078741" right="0.19685039370078741" top="0.19685039370078741" bottom="0.19685039370078741" header="0.51181102362204722" footer="0.51181102362204722"/>
  <pageSetup paperSize="9" scale="83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57898-3246-4CF2-A738-3D297DADBA6F}">
  <dimension ref="A2:I674"/>
  <sheetViews>
    <sheetView tabSelected="1" zoomScaleNormal="100" workbookViewId="0">
      <selection activeCell="C40" sqref="C40:C42"/>
    </sheetView>
  </sheetViews>
  <sheetFormatPr defaultRowHeight="12.75" x14ac:dyDescent="0.25"/>
  <cols>
    <col min="1" max="1" width="22.85546875" style="10" customWidth="1"/>
    <col min="2" max="2" width="19.140625" style="10" customWidth="1"/>
    <col min="3" max="3" width="20" style="10" customWidth="1"/>
    <col min="4" max="4" width="18" style="10" customWidth="1"/>
    <col min="5" max="5" width="19.7109375" style="10" customWidth="1"/>
    <col min="6" max="6" width="16.140625" style="10" customWidth="1"/>
    <col min="7" max="7" width="16.42578125" style="10" customWidth="1"/>
    <col min="8" max="8" width="22.85546875" style="10" customWidth="1"/>
    <col min="9" max="9" width="16.140625" style="10" customWidth="1"/>
    <col min="10" max="10" width="13.7109375" style="10" customWidth="1"/>
    <col min="11" max="11" width="18.28515625" style="10" customWidth="1"/>
    <col min="12" max="16384" width="9.140625" style="10"/>
  </cols>
  <sheetData>
    <row r="2" spans="1:9" s="2" customFormat="1" x14ac:dyDescent="0.2">
      <c r="A2" s="1"/>
      <c r="D2" s="3"/>
      <c r="E2" s="4"/>
      <c r="F2" s="4" t="s">
        <v>0</v>
      </c>
      <c r="G2" s="4"/>
      <c r="H2" s="4"/>
      <c r="I2" s="4"/>
    </row>
    <row r="3" spans="1:9" s="2" customFormat="1" ht="40.5" customHeight="1" x14ac:dyDescent="0.2">
      <c r="B3" s="5"/>
      <c r="C3" s="5"/>
      <c r="D3" s="6"/>
      <c r="E3" s="6"/>
      <c r="F3" s="7" t="s">
        <v>1</v>
      </c>
    </row>
    <row r="4" spans="1:9" ht="15" customHeight="1" x14ac:dyDescent="0.25">
      <c r="A4" s="8" t="s">
        <v>2</v>
      </c>
      <c r="B4" s="9"/>
      <c r="C4" s="9"/>
      <c r="D4" s="9"/>
      <c r="E4" s="9"/>
      <c r="F4" s="9"/>
      <c r="G4" s="9"/>
      <c r="H4" s="9"/>
      <c r="I4" s="9"/>
    </row>
    <row r="5" spans="1:9" ht="13.5" thickBot="1" x14ac:dyDescent="0.25">
      <c r="A5" s="11"/>
      <c r="B5" s="12"/>
      <c r="C5" s="12"/>
      <c r="D5" s="12"/>
      <c r="E5" s="12"/>
      <c r="F5" s="12"/>
      <c r="G5" s="12"/>
      <c r="H5" s="11"/>
      <c r="I5" s="11"/>
    </row>
    <row r="6" spans="1:9" ht="15" customHeight="1" thickBot="1" x14ac:dyDescent="0.25">
      <c r="A6" s="13"/>
      <c r="B6" s="1013" t="s">
        <v>3</v>
      </c>
      <c r="C6" s="1014"/>
      <c r="D6" s="1014"/>
      <c r="E6" s="1014"/>
      <c r="F6" s="1014"/>
      <c r="G6" s="1015"/>
      <c r="H6" s="14"/>
      <c r="I6" s="14"/>
    </row>
    <row r="7" spans="1:9" x14ac:dyDescent="0.25">
      <c r="A7" s="1016" t="s">
        <v>4</v>
      </c>
      <c r="B7" s="1018" t="s">
        <v>5</v>
      </c>
      <c r="C7" s="1020" t="s">
        <v>6</v>
      </c>
      <c r="D7" s="1018" t="s">
        <v>7</v>
      </c>
      <c r="E7" s="1022" t="s">
        <v>8</v>
      </c>
      <c r="F7" s="998" t="s">
        <v>9</v>
      </c>
      <c r="G7" s="998" t="s">
        <v>10</v>
      </c>
      <c r="H7" s="998" t="s">
        <v>11</v>
      </c>
      <c r="I7" s="1000" t="s">
        <v>12</v>
      </c>
    </row>
    <row r="8" spans="1:9" ht="81.75" customHeight="1" x14ac:dyDescent="0.25">
      <c r="A8" s="1017"/>
      <c r="B8" s="1019"/>
      <c r="C8" s="1021"/>
      <c r="D8" s="1019"/>
      <c r="E8" s="1023"/>
      <c r="F8" s="999"/>
      <c r="G8" s="999"/>
      <c r="H8" s="999"/>
      <c r="I8" s="1001"/>
    </row>
    <row r="9" spans="1:9" s="19" customFormat="1" ht="12.75" customHeight="1" x14ac:dyDescent="0.2">
      <c r="A9" s="15" t="s">
        <v>13</v>
      </c>
      <c r="B9" s="16"/>
      <c r="C9" s="16"/>
      <c r="D9" s="16"/>
      <c r="E9" s="17"/>
      <c r="F9" s="17"/>
      <c r="G9" s="17"/>
      <c r="H9" s="17"/>
      <c r="I9" s="18"/>
    </row>
    <row r="10" spans="1:9" s="19" customFormat="1" x14ac:dyDescent="0.2">
      <c r="A10" s="20" t="s">
        <v>14</v>
      </c>
      <c r="B10" s="21">
        <v>391137231.94999999</v>
      </c>
      <c r="C10" s="21">
        <v>910184.79</v>
      </c>
      <c r="D10" s="21">
        <v>163125542.80000001</v>
      </c>
      <c r="E10" s="21">
        <v>3326814.02</v>
      </c>
      <c r="F10" s="21">
        <v>214645.36</v>
      </c>
      <c r="G10" s="21">
        <v>6251580.5800000001</v>
      </c>
      <c r="H10" s="21">
        <v>93403387.769999996</v>
      </c>
      <c r="I10" s="22">
        <f>B10+SUM(D10:H10)</f>
        <v>657459202.48000002</v>
      </c>
    </row>
    <row r="11" spans="1:9" x14ac:dyDescent="0.2">
      <c r="A11" s="23" t="s">
        <v>15</v>
      </c>
      <c r="B11" s="21">
        <f t="shared" ref="B11:I11" si="0">SUM(B12:B14)</f>
        <v>11501109.469999999</v>
      </c>
      <c r="C11" s="21">
        <f t="shared" si="0"/>
        <v>0</v>
      </c>
      <c r="D11" s="21">
        <f t="shared" si="0"/>
        <v>19988079.009999998</v>
      </c>
      <c r="E11" s="21">
        <f t="shared" si="0"/>
        <v>207174.14</v>
      </c>
      <c r="F11" s="21">
        <f t="shared" si="0"/>
        <v>0</v>
      </c>
      <c r="G11" s="21">
        <f t="shared" si="0"/>
        <v>624565.36</v>
      </c>
      <c r="H11" s="21">
        <f t="shared" si="0"/>
        <v>-5080262.0999999996</v>
      </c>
      <c r="I11" s="22">
        <f t="shared" si="0"/>
        <v>27240665.879999999</v>
      </c>
    </row>
    <row r="12" spans="1:9" x14ac:dyDescent="0.2">
      <c r="A12" s="24" t="s">
        <v>16</v>
      </c>
      <c r="B12" s="26">
        <v>7295726.2199999997</v>
      </c>
      <c r="C12" s="26"/>
      <c r="D12" s="26">
        <v>5219421.91</v>
      </c>
      <c r="E12" s="26"/>
      <c r="F12" s="26"/>
      <c r="G12" s="26">
        <v>501000.86</v>
      </c>
      <c r="H12" s="26">
        <v>10019133.640000001</v>
      </c>
      <c r="I12" s="27">
        <f>B12+SUM(D12:H12)</f>
        <v>23035282.629999999</v>
      </c>
    </row>
    <row r="13" spans="1:9" x14ac:dyDescent="0.2">
      <c r="A13" s="24" t="s">
        <v>17</v>
      </c>
      <c r="B13" s="26">
        <v>4205383.25</v>
      </c>
      <c r="C13" s="26"/>
      <c r="D13" s="26"/>
      <c r="E13" s="26"/>
      <c r="F13" s="26"/>
      <c r="G13" s="26"/>
      <c r="H13" s="26"/>
      <c r="I13" s="27">
        <f>B13+SUM(D13:H13)</f>
        <v>4205383.25</v>
      </c>
    </row>
    <row r="14" spans="1:9" x14ac:dyDescent="0.2">
      <c r="A14" s="24" t="s">
        <v>18</v>
      </c>
      <c r="B14" s="26"/>
      <c r="C14" s="26"/>
      <c r="D14" s="26">
        <v>14768657.1</v>
      </c>
      <c r="E14" s="26">
        <v>207174.14</v>
      </c>
      <c r="F14" s="26"/>
      <c r="G14" s="26">
        <v>123564.5</v>
      </c>
      <c r="H14" s="26">
        <v>-15099395.74</v>
      </c>
      <c r="I14" s="27">
        <f>B14+SUM(D14:H14)</f>
        <v>0</v>
      </c>
    </row>
    <row r="15" spans="1:9" x14ac:dyDescent="0.2">
      <c r="A15" s="23" t="s">
        <v>19</v>
      </c>
      <c r="B15" s="21">
        <f>SUM(B16:B17)</f>
        <v>2379734.25</v>
      </c>
      <c r="C15" s="21">
        <f t="shared" ref="C15:I15" si="1">SUM(C16:C17)</f>
        <v>46870</v>
      </c>
      <c r="D15" s="21">
        <f t="shared" si="1"/>
        <v>80892</v>
      </c>
      <c r="E15" s="21">
        <f t="shared" si="1"/>
        <v>282532.94</v>
      </c>
      <c r="F15" s="21">
        <f t="shared" si="1"/>
        <v>148601.35999999999</v>
      </c>
      <c r="G15" s="21">
        <f t="shared" si="1"/>
        <v>317443.52999999997</v>
      </c>
      <c r="H15" s="21">
        <f t="shared" si="1"/>
        <v>60392234.200000003</v>
      </c>
      <c r="I15" s="22">
        <f t="shared" si="1"/>
        <v>63601438.280000009</v>
      </c>
    </row>
    <row r="16" spans="1:9" x14ac:dyDescent="0.2">
      <c r="A16" s="24" t="s">
        <v>20</v>
      </c>
      <c r="B16" s="26">
        <v>468377.66</v>
      </c>
      <c r="C16" s="26">
        <v>46870</v>
      </c>
      <c r="D16" s="26"/>
      <c r="E16" s="26">
        <v>265035.2</v>
      </c>
      <c r="F16" s="26"/>
      <c r="G16" s="26">
        <v>311733.90999999997</v>
      </c>
      <c r="H16" s="26"/>
      <c r="I16" s="27">
        <f>B16+SUM(D16:H16)</f>
        <v>1045146.77</v>
      </c>
    </row>
    <row r="17" spans="1:9" x14ac:dyDescent="0.2">
      <c r="A17" s="24" t="s">
        <v>17</v>
      </c>
      <c r="B17" s="26">
        <v>1911356.59</v>
      </c>
      <c r="C17" s="26"/>
      <c r="D17" s="26">
        <v>80892</v>
      </c>
      <c r="E17" s="26">
        <v>17497.740000000002</v>
      </c>
      <c r="F17" s="26">
        <v>148601.35999999999</v>
      </c>
      <c r="G17" s="26">
        <v>5709.62</v>
      </c>
      <c r="H17" s="26">
        <v>60392234.200000003</v>
      </c>
      <c r="I17" s="27">
        <f>B17+SUM(D17:H17)</f>
        <v>62556291.510000005</v>
      </c>
    </row>
    <row r="18" spans="1:9" x14ac:dyDescent="0.2">
      <c r="A18" s="20" t="s">
        <v>21</v>
      </c>
      <c r="B18" s="21">
        <f t="shared" ref="B18:I18" si="2">B10+B11-B15</f>
        <v>400258607.16999996</v>
      </c>
      <c r="C18" s="21">
        <f t="shared" si="2"/>
        <v>863314.79</v>
      </c>
      <c r="D18" s="21">
        <f t="shared" si="2"/>
        <v>183032729.81</v>
      </c>
      <c r="E18" s="21">
        <f t="shared" si="2"/>
        <v>3251455.22</v>
      </c>
      <c r="F18" s="21">
        <f t="shared" si="2"/>
        <v>66044</v>
      </c>
      <c r="G18" s="21">
        <f t="shared" si="2"/>
        <v>6558702.4100000001</v>
      </c>
      <c r="H18" s="21">
        <f t="shared" si="2"/>
        <v>27930891.469999999</v>
      </c>
      <c r="I18" s="22">
        <f t="shared" si="2"/>
        <v>621098430.08000004</v>
      </c>
    </row>
    <row r="19" spans="1:9" x14ac:dyDescent="0.2">
      <c r="A19" s="15" t="s">
        <v>22</v>
      </c>
      <c r="B19" s="17"/>
      <c r="C19" s="17"/>
      <c r="D19" s="17"/>
      <c r="E19" s="17"/>
      <c r="F19" s="17"/>
      <c r="G19" s="17"/>
      <c r="H19" s="17"/>
      <c r="I19" s="18"/>
    </row>
    <row r="20" spans="1:9" x14ac:dyDescent="0.2">
      <c r="A20" s="20" t="s">
        <v>14</v>
      </c>
      <c r="B20" s="21">
        <v>1372078.91</v>
      </c>
      <c r="C20" s="21">
        <v>0</v>
      </c>
      <c r="D20" s="21">
        <v>85319312.530000001</v>
      </c>
      <c r="E20" s="21">
        <v>2996719.48</v>
      </c>
      <c r="F20" s="21">
        <v>214645.36</v>
      </c>
      <c r="G20" s="21">
        <v>6211491.1299999999</v>
      </c>
      <c r="H20" s="21"/>
      <c r="I20" s="22">
        <f>B20+SUM(D20:H20)</f>
        <v>96114247.409999996</v>
      </c>
    </row>
    <row r="21" spans="1:9" x14ac:dyDescent="0.2">
      <c r="A21" s="23" t="s">
        <v>15</v>
      </c>
      <c r="B21" s="21">
        <f>SUM(B22:B24)</f>
        <v>119079.61</v>
      </c>
      <c r="C21" s="21">
        <f t="shared" ref="C21:I21" si="3">SUM(C22:C24)</f>
        <v>0</v>
      </c>
      <c r="D21" s="21">
        <f t="shared" si="3"/>
        <v>9449626.25</v>
      </c>
      <c r="E21" s="21">
        <f t="shared" si="3"/>
        <v>95594.41</v>
      </c>
      <c r="F21" s="21">
        <f t="shared" si="3"/>
        <v>0</v>
      </c>
      <c r="G21" s="21">
        <f t="shared" si="3"/>
        <v>561622.13</v>
      </c>
      <c r="H21" s="21">
        <f t="shared" si="3"/>
        <v>0</v>
      </c>
      <c r="I21" s="22">
        <f t="shared" si="3"/>
        <v>10225922.4</v>
      </c>
    </row>
    <row r="22" spans="1:9" x14ac:dyDescent="0.2">
      <c r="A22" s="24" t="s">
        <v>23</v>
      </c>
      <c r="B22" s="26">
        <v>119079.61</v>
      </c>
      <c r="C22" s="26"/>
      <c r="D22" s="26">
        <v>7236267.2300000004</v>
      </c>
      <c r="E22" s="26">
        <v>95594.41</v>
      </c>
      <c r="F22" s="26"/>
      <c r="G22" s="26">
        <v>25542.93</v>
      </c>
      <c r="H22" s="25"/>
      <c r="I22" s="27">
        <f>B22+SUM(D22:H22)</f>
        <v>7476484.1800000006</v>
      </c>
    </row>
    <row r="23" spans="1:9" x14ac:dyDescent="0.2">
      <c r="A23" s="24" t="s">
        <v>17</v>
      </c>
      <c r="B23" s="25"/>
      <c r="C23" s="25"/>
      <c r="D23" s="26">
        <v>2213359.02</v>
      </c>
      <c r="E23" s="26"/>
      <c r="F23" s="25"/>
      <c r="G23" s="26">
        <v>536079.19999999995</v>
      </c>
      <c r="H23" s="25"/>
      <c r="I23" s="27">
        <f>B23+SUM(D23:H23)</f>
        <v>2749438.2199999997</v>
      </c>
    </row>
    <row r="24" spans="1:9" x14ac:dyDescent="0.2">
      <c r="A24" s="24" t="s">
        <v>18</v>
      </c>
      <c r="B24" s="25"/>
      <c r="C24" s="25"/>
      <c r="D24" s="25"/>
      <c r="E24" s="25"/>
      <c r="F24" s="25"/>
      <c r="G24" s="25"/>
      <c r="H24" s="25"/>
      <c r="I24" s="27">
        <f>B24+SUM(D24:H24)</f>
        <v>0</v>
      </c>
    </row>
    <row r="25" spans="1:9" x14ac:dyDescent="0.2">
      <c r="A25" s="23" t="s">
        <v>19</v>
      </c>
      <c r="B25" s="21">
        <f>SUM(B26:B27)</f>
        <v>0</v>
      </c>
      <c r="C25" s="21">
        <f t="shared" ref="C25:I25" si="4">SUM(C26:C27)</f>
        <v>0</v>
      </c>
      <c r="D25" s="21">
        <f t="shared" si="4"/>
        <v>58815.23</v>
      </c>
      <c r="E25" s="21">
        <f t="shared" si="4"/>
        <v>266046.2</v>
      </c>
      <c r="F25" s="21">
        <f t="shared" si="4"/>
        <v>148601.35999999999</v>
      </c>
      <c r="G25" s="21">
        <f t="shared" si="4"/>
        <v>317443.52999999997</v>
      </c>
      <c r="H25" s="21">
        <f t="shared" si="4"/>
        <v>0</v>
      </c>
      <c r="I25" s="22">
        <f t="shared" si="4"/>
        <v>790906.32</v>
      </c>
    </row>
    <row r="26" spans="1:9" x14ac:dyDescent="0.2">
      <c r="A26" s="24" t="s">
        <v>20</v>
      </c>
      <c r="B26" s="25"/>
      <c r="C26" s="25"/>
      <c r="D26" s="25"/>
      <c r="E26" s="26">
        <v>265035.2</v>
      </c>
      <c r="F26" s="26"/>
      <c r="G26" s="26">
        <v>311733.90999999997</v>
      </c>
      <c r="H26" s="25"/>
      <c r="I26" s="27">
        <f>B26+SUM(D26:H26)</f>
        <v>576769.11</v>
      </c>
    </row>
    <row r="27" spans="1:9" x14ac:dyDescent="0.2">
      <c r="A27" s="24" t="s">
        <v>17</v>
      </c>
      <c r="B27" s="25"/>
      <c r="C27" s="25"/>
      <c r="D27" s="26">
        <v>58815.23</v>
      </c>
      <c r="E27" s="26">
        <v>1011</v>
      </c>
      <c r="F27" s="26">
        <v>148601.35999999999</v>
      </c>
      <c r="G27" s="26">
        <v>5709.62</v>
      </c>
      <c r="H27" s="26"/>
      <c r="I27" s="27">
        <f>B27+SUM(D27:H27)</f>
        <v>214137.21</v>
      </c>
    </row>
    <row r="28" spans="1:9" x14ac:dyDescent="0.2">
      <c r="A28" s="20" t="s">
        <v>21</v>
      </c>
      <c r="B28" s="21">
        <f>B20+B21-B25</f>
        <v>1491158.52</v>
      </c>
      <c r="C28" s="21">
        <f t="shared" ref="C28:I28" si="5">C20+C21-C25</f>
        <v>0</v>
      </c>
      <c r="D28" s="21">
        <f t="shared" si="5"/>
        <v>94710123.549999997</v>
      </c>
      <c r="E28" s="21">
        <f t="shared" si="5"/>
        <v>2826267.69</v>
      </c>
      <c r="F28" s="21">
        <f t="shared" si="5"/>
        <v>66044</v>
      </c>
      <c r="G28" s="21">
        <f t="shared" si="5"/>
        <v>6455669.7299999995</v>
      </c>
      <c r="H28" s="21">
        <f t="shared" si="5"/>
        <v>0</v>
      </c>
      <c r="I28" s="22">
        <f t="shared" si="5"/>
        <v>105549263.49000001</v>
      </c>
    </row>
    <row r="29" spans="1:9" x14ac:dyDescent="0.2">
      <c r="A29" s="15" t="s">
        <v>24</v>
      </c>
      <c r="B29" s="17"/>
      <c r="C29" s="17"/>
      <c r="D29" s="17"/>
      <c r="E29" s="17"/>
      <c r="F29" s="17"/>
      <c r="G29" s="17"/>
      <c r="H29" s="17"/>
      <c r="I29" s="18"/>
    </row>
    <row r="30" spans="1:9" x14ac:dyDescent="0.2">
      <c r="A30" s="20" t="s">
        <v>14</v>
      </c>
      <c r="B30" s="21">
        <v>2801.46</v>
      </c>
      <c r="C30" s="21">
        <v>2801.46</v>
      </c>
      <c r="D30" s="21"/>
      <c r="E30" s="21"/>
      <c r="F30" s="21"/>
      <c r="G30" s="21"/>
      <c r="H30" s="21"/>
      <c r="I30" s="22">
        <f>B30+SUM(D30:H30)</f>
        <v>2801.46</v>
      </c>
    </row>
    <row r="31" spans="1:9" x14ac:dyDescent="0.2">
      <c r="A31" s="24" t="s">
        <v>25</v>
      </c>
      <c r="B31" s="26"/>
      <c r="C31" s="26"/>
      <c r="D31" s="26"/>
      <c r="E31" s="26"/>
      <c r="F31" s="26"/>
      <c r="G31" s="26"/>
      <c r="H31" s="25"/>
      <c r="I31" s="27">
        <f>B31+SUM(D31:H31)</f>
        <v>0</v>
      </c>
    </row>
    <row r="32" spans="1:9" x14ac:dyDescent="0.2">
      <c r="A32" s="24" t="s">
        <v>26</v>
      </c>
      <c r="B32" s="28"/>
      <c r="C32" s="28"/>
      <c r="D32" s="28"/>
      <c r="E32" s="28"/>
      <c r="F32" s="28"/>
      <c r="G32" s="28"/>
      <c r="H32" s="29"/>
      <c r="I32" s="27">
        <f>B32+SUM(D32:H32)</f>
        <v>0</v>
      </c>
    </row>
    <row r="33" spans="1:9" x14ac:dyDescent="0.2">
      <c r="A33" s="20" t="s">
        <v>21</v>
      </c>
      <c r="B33" s="30">
        <f>B30+B31-B32</f>
        <v>2801.46</v>
      </c>
      <c r="C33" s="30">
        <f t="shared" ref="C33:I33" si="6">C30+C31-C32</f>
        <v>2801.46</v>
      </c>
      <c r="D33" s="30">
        <f t="shared" si="6"/>
        <v>0</v>
      </c>
      <c r="E33" s="30">
        <f t="shared" si="6"/>
        <v>0</v>
      </c>
      <c r="F33" s="30">
        <f t="shared" si="6"/>
        <v>0</v>
      </c>
      <c r="G33" s="30">
        <f t="shared" si="6"/>
        <v>0</v>
      </c>
      <c r="H33" s="30">
        <f t="shared" si="6"/>
        <v>0</v>
      </c>
      <c r="I33" s="31">
        <f t="shared" si="6"/>
        <v>2801.46</v>
      </c>
    </row>
    <row r="34" spans="1:9" x14ac:dyDescent="0.2">
      <c r="A34" s="15" t="s">
        <v>27</v>
      </c>
      <c r="B34" s="16"/>
      <c r="C34" s="16"/>
      <c r="D34" s="16"/>
      <c r="E34" s="16"/>
      <c r="F34" s="16"/>
      <c r="G34" s="16"/>
      <c r="H34" s="16"/>
      <c r="I34" s="18"/>
    </row>
    <row r="35" spans="1:9" x14ac:dyDescent="0.2">
      <c r="A35" s="32" t="s">
        <v>14</v>
      </c>
      <c r="B35" s="33">
        <f t="shared" ref="B35:I35" si="7">B10-B20-B30</f>
        <v>389762351.57999998</v>
      </c>
      <c r="C35" s="33">
        <f t="shared" si="7"/>
        <v>907383.33000000007</v>
      </c>
      <c r="D35" s="33">
        <f t="shared" si="7"/>
        <v>77806230.270000011</v>
      </c>
      <c r="E35" s="33">
        <f t="shared" si="7"/>
        <v>330094.54000000004</v>
      </c>
      <c r="F35" s="33">
        <f t="shared" si="7"/>
        <v>0</v>
      </c>
      <c r="G35" s="33">
        <f t="shared" si="7"/>
        <v>40089.450000000186</v>
      </c>
      <c r="H35" s="33">
        <f t="shared" si="7"/>
        <v>93403387.769999996</v>
      </c>
      <c r="I35" s="34">
        <f t="shared" si="7"/>
        <v>561342153.61000001</v>
      </c>
    </row>
    <row r="36" spans="1:9" ht="13.5" thickBot="1" x14ac:dyDescent="0.25">
      <c r="A36" s="35" t="s">
        <v>21</v>
      </c>
      <c r="B36" s="36">
        <f>B18-B28-B33</f>
        <v>398764647.19</v>
      </c>
      <c r="C36" s="36">
        <f t="shared" ref="C36:I36" si="8">C18-C28-C33</f>
        <v>860513.33000000007</v>
      </c>
      <c r="D36" s="36">
        <f t="shared" si="8"/>
        <v>88322606.260000005</v>
      </c>
      <c r="E36" s="36">
        <f t="shared" si="8"/>
        <v>425187.53000000026</v>
      </c>
      <c r="F36" s="36">
        <f t="shared" si="8"/>
        <v>0</v>
      </c>
      <c r="G36" s="36">
        <f t="shared" si="8"/>
        <v>103032.68000000063</v>
      </c>
      <c r="H36" s="36">
        <f t="shared" si="8"/>
        <v>27930891.469999999</v>
      </c>
      <c r="I36" s="37">
        <f t="shared" si="8"/>
        <v>515546365.13000005</v>
      </c>
    </row>
    <row r="37" spans="1:9" x14ac:dyDescent="0.2">
      <c r="A37" s="38"/>
      <c r="B37" s="39"/>
      <c r="C37" s="39"/>
      <c r="D37" s="39"/>
      <c r="E37" s="39"/>
      <c r="F37" s="39"/>
      <c r="G37" s="39"/>
      <c r="H37" s="39"/>
      <c r="I37" s="39"/>
    </row>
    <row r="38" spans="1:9" ht="15" x14ac:dyDescent="0.25">
      <c r="A38" s="40" t="s">
        <v>28</v>
      </c>
      <c r="B38" s="41"/>
    </row>
    <row r="39" spans="1:9" ht="13.5" thickBot="1" x14ac:dyDescent="0.25">
      <c r="A39" s="2"/>
      <c r="B39" s="2"/>
    </row>
    <row r="40" spans="1:9" ht="21.75" customHeight="1" x14ac:dyDescent="0.25">
      <c r="A40" s="1002" t="s">
        <v>29</v>
      </c>
      <c r="B40" s="1003"/>
      <c r="C40" s="1008" t="s">
        <v>30</v>
      </c>
    </row>
    <row r="41" spans="1:9" ht="13.5" customHeight="1" x14ac:dyDescent="0.25">
      <c r="A41" s="1004"/>
      <c r="B41" s="1005"/>
      <c r="C41" s="1009"/>
    </row>
    <row r="42" spans="1:9" ht="29.25" customHeight="1" x14ac:dyDescent="0.25">
      <c r="A42" s="1006"/>
      <c r="B42" s="1007"/>
      <c r="C42" s="1010"/>
    </row>
    <row r="43" spans="1:9" x14ac:dyDescent="0.2">
      <c r="A43" s="42" t="s">
        <v>13</v>
      </c>
      <c r="B43" s="43"/>
      <c r="C43" s="44"/>
    </row>
    <row r="44" spans="1:9" x14ac:dyDescent="0.2">
      <c r="A44" s="45" t="s">
        <v>14</v>
      </c>
      <c r="B44" s="46"/>
      <c r="C44" s="47">
        <v>1099729.3999999999</v>
      </c>
    </row>
    <row r="45" spans="1:9" x14ac:dyDescent="0.2">
      <c r="A45" s="42" t="s">
        <v>15</v>
      </c>
      <c r="B45" s="48"/>
      <c r="C45" s="49">
        <f>SUM(C46:C47)</f>
        <v>80026.22</v>
      </c>
    </row>
    <row r="46" spans="1:9" x14ac:dyDescent="0.2">
      <c r="A46" s="50" t="s">
        <v>16</v>
      </c>
      <c r="B46" s="51"/>
      <c r="C46" s="52">
        <v>80026.22</v>
      </c>
    </row>
    <row r="47" spans="1:9" x14ac:dyDescent="0.2">
      <c r="A47" s="50" t="s">
        <v>17</v>
      </c>
      <c r="B47" s="51"/>
      <c r="C47" s="52"/>
    </row>
    <row r="48" spans="1:9" x14ac:dyDescent="0.2">
      <c r="A48" s="42" t="s">
        <v>19</v>
      </c>
      <c r="B48" s="48"/>
      <c r="C48" s="49">
        <f>SUM(C49:C50)</f>
        <v>0</v>
      </c>
    </row>
    <row r="49" spans="1:3" x14ac:dyDescent="0.2">
      <c r="A49" s="50" t="s">
        <v>20</v>
      </c>
      <c r="B49" s="51"/>
      <c r="C49" s="52"/>
    </row>
    <row r="50" spans="1:3" x14ac:dyDescent="0.2">
      <c r="A50" s="50" t="s">
        <v>17</v>
      </c>
      <c r="B50" s="51"/>
      <c r="C50" s="52"/>
    </row>
    <row r="51" spans="1:3" x14ac:dyDescent="0.2">
      <c r="A51" s="53" t="s">
        <v>21</v>
      </c>
      <c r="B51" s="54"/>
      <c r="C51" s="49">
        <f>C44+C45-C48</f>
        <v>1179755.6199999999</v>
      </c>
    </row>
    <row r="52" spans="1:3" x14ac:dyDescent="0.2">
      <c r="A52" s="42" t="s">
        <v>22</v>
      </c>
      <c r="B52" s="43"/>
      <c r="C52" s="44"/>
    </row>
    <row r="53" spans="1:3" x14ac:dyDescent="0.2">
      <c r="A53" s="45" t="s">
        <v>14</v>
      </c>
      <c r="B53" s="46"/>
      <c r="C53" s="47">
        <v>1099729.3999999999</v>
      </c>
    </row>
    <row r="54" spans="1:3" x14ac:dyDescent="0.2">
      <c r="A54" s="42" t="s">
        <v>15</v>
      </c>
      <c r="B54" s="48"/>
      <c r="C54" s="49">
        <f>SUM(C55:C56)</f>
        <v>80026.22</v>
      </c>
    </row>
    <row r="55" spans="1:3" x14ac:dyDescent="0.2">
      <c r="A55" s="50" t="s">
        <v>23</v>
      </c>
      <c r="B55" s="51"/>
      <c r="C55" s="52"/>
    </row>
    <row r="56" spans="1:3" x14ac:dyDescent="0.2">
      <c r="A56" s="50" t="s">
        <v>17</v>
      </c>
      <c r="B56" s="51"/>
      <c r="C56" s="52">
        <v>80026.22</v>
      </c>
    </row>
    <row r="57" spans="1:3" x14ac:dyDescent="0.2">
      <c r="A57" s="42" t="s">
        <v>19</v>
      </c>
      <c r="B57" s="48"/>
      <c r="C57" s="49">
        <f>SUM(C58:C59)</f>
        <v>0</v>
      </c>
    </row>
    <row r="58" spans="1:3" x14ac:dyDescent="0.2">
      <c r="A58" s="50" t="s">
        <v>20</v>
      </c>
      <c r="B58" s="51"/>
      <c r="C58" s="52"/>
    </row>
    <row r="59" spans="1:3" x14ac:dyDescent="0.2">
      <c r="A59" s="55" t="s">
        <v>17</v>
      </c>
      <c r="B59" s="56"/>
      <c r="C59" s="57"/>
    </row>
    <row r="60" spans="1:3" x14ac:dyDescent="0.2">
      <c r="A60" s="58" t="s">
        <v>21</v>
      </c>
      <c r="B60" s="18"/>
      <c r="C60" s="59">
        <f>C53+C54-C57</f>
        <v>1179755.6199999999</v>
      </c>
    </row>
    <row r="61" spans="1:3" x14ac:dyDescent="0.2">
      <c r="A61" s="60" t="s">
        <v>24</v>
      </c>
      <c r="B61" s="61"/>
      <c r="C61" s="44"/>
    </row>
    <row r="62" spans="1:3" x14ac:dyDescent="0.2">
      <c r="A62" s="45" t="s">
        <v>14</v>
      </c>
      <c r="B62" s="46"/>
      <c r="C62" s="47"/>
    </row>
    <row r="63" spans="1:3" x14ac:dyDescent="0.2">
      <c r="A63" s="50" t="s">
        <v>25</v>
      </c>
      <c r="B63" s="51"/>
      <c r="C63" s="52"/>
    </row>
    <row r="64" spans="1:3" x14ac:dyDescent="0.2">
      <c r="A64" s="50" t="s">
        <v>26</v>
      </c>
      <c r="B64" s="51"/>
      <c r="C64" s="52"/>
    </row>
    <row r="65" spans="1:5" x14ac:dyDescent="0.2">
      <c r="A65" s="58" t="s">
        <v>21</v>
      </c>
      <c r="B65" s="18"/>
      <c r="C65" s="62">
        <f>C62+C63-C64</f>
        <v>0</v>
      </c>
    </row>
    <row r="66" spans="1:5" x14ac:dyDescent="0.2">
      <c r="A66" s="42" t="s">
        <v>27</v>
      </c>
      <c r="B66" s="43"/>
      <c r="C66" s="44"/>
    </row>
    <row r="67" spans="1:5" x14ac:dyDescent="0.2">
      <c r="A67" s="63" t="s">
        <v>14</v>
      </c>
      <c r="B67" s="46"/>
      <c r="C67" s="47">
        <f>C44-C53-C62</f>
        <v>0</v>
      </c>
    </row>
    <row r="68" spans="1:5" ht="13.5" thickBot="1" x14ac:dyDescent="0.25">
      <c r="A68" s="64" t="s">
        <v>21</v>
      </c>
      <c r="B68" s="65"/>
      <c r="C68" s="66">
        <f>C51-C60-C65</f>
        <v>0</v>
      </c>
    </row>
    <row r="76" spans="1:5" ht="15" x14ac:dyDescent="0.25">
      <c r="A76" s="1011" t="s">
        <v>31</v>
      </c>
      <c r="B76" s="1012"/>
      <c r="C76" s="1012"/>
      <c r="D76" s="1012"/>
      <c r="E76" s="1012"/>
    </row>
    <row r="77" spans="1:5" ht="13.5" thickBot="1" x14ac:dyDescent="0.3">
      <c r="A77" s="67"/>
      <c r="B77" s="68"/>
      <c r="C77" s="68"/>
      <c r="D77" s="68"/>
      <c r="E77" s="68"/>
    </row>
    <row r="78" spans="1:5" ht="153.75" thickBot="1" x14ac:dyDescent="0.3">
      <c r="A78" s="69" t="s">
        <v>32</v>
      </c>
      <c r="B78" s="70" t="s">
        <v>33</v>
      </c>
      <c r="C78" s="70" t="s">
        <v>34</v>
      </c>
      <c r="D78" s="70" t="s">
        <v>35</v>
      </c>
      <c r="E78" s="71" t="s">
        <v>36</v>
      </c>
    </row>
    <row r="79" spans="1:5" ht="13.5" thickBot="1" x14ac:dyDescent="0.3">
      <c r="A79" s="72" t="s">
        <v>13</v>
      </c>
      <c r="B79" s="73"/>
      <c r="C79" s="73"/>
      <c r="D79" s="73"/>
      <c r="E79" s="74"/>
    </row>
    <row r="80" spans="1:5" ht="25.5" x14ac:dyDescent="0.25">
      <c r="A80" s="75" t="s">
        <v>37</v>
      </c>
      <c r="B80" s="76"/>
      <c r="C80" s="76"/>
      <c r="D80" s="76"/>
      <c r="E80" s="77">
        <f>B80+C80+D80</f>
        <v>0</v>
      </c>
    </row>
    <row r="81" spans="1:5" x14ac:dyDescent="0.25">
      <c r="A81" s="78" t="s">
        <v>25</v>
      </c>
      <c r="B81" s="79">
        <f>SUM(B82:B83)</f>
        <v>0</v>
      </c>
      <c r="C81" s="79">
        <f>SUM(C82:C83)</f>
        <v>0</v>
      </c>
      <c r="D81" s="79">
        <f>SUM(D82:D83)</f>
        <v>0</v>
      </c>
      <c r="E81" s="80">
        <f>SUM(E82:E83)</f>
        <v>0</v>
      </c>
    </row>
    <row r="82" spans="1:5" x14ac:dyDescent="0.25">
      <c r="A82" s="81" t="s">
        <v>38</v>
      </c>
      <c r="B82" s="82"/>
      <c r="C82" s="82"/>
      <c r="D82" s="82"/>
      <c r="E82" s="83">
        <f>B82+C82+D82</f>
        <v>0</v>
      </c>
    </row>
    <row r="83" spans="1:5" x14ac:dyDescent="0.25">
      <c r="A83" s="81" t="s">
        <v>39</v>
      </c>
      <c r="B83" s="82"/>
      <c r="C83" s="82"/>
      <c r="D83" s="82"/>
      <c r="E83" s="83">
        <f>B83+C83+D83</f>
        <v>0</v>
      </c>
    </row>
    <row r="84" spans="1:5" x14ac:dyDescent="0.25">
      <c r="A84" s="78" t="s">
        <v>26</v>
      </c>
      <c r="B84" s="79">
        <f>SUM(B85:B87)</f>
        <v>0</v>
      </c>
      <c r="C84" s="79">
        <f>SUM(C85:C87)</f>
        <v>0</v>
      </c>
      <c r="D84" s="79">
        <f>SUM(D85:D87)</f>
        <v>0</v>
      </c>
      <c r="E84" s="80">
        <f>SUM(E85:E87)</f>
        <v>0</v>
      </c>
    </row>
    <row r="85" spans="1:5" x14ac:dyDescent="0.25">
      <c r="A85" s="81" t="s">
        <v>40</v>
      </c>
      <c r="B85" s="82"/>
      <c r="C85" s="82"/>
      <c r="D85" s="82"/>
      <c r="E85" s="83">
        <f>B85+C85+D85</f>
        <v>0</v>
      </c>
    </row>
    <row r="86" spans="1:5" x14ac:dyDescent="0.25">
      <c r="A86" s="81" t="s">
        <v>41</v>
      </c>
      <c r="B86" s="82"/>
      <c r="C86" s="82"/>
      <c r="D86" s="82"/>
      <c r="E86" s="83">
        <f>B86+C86+D86</f>
        <v>0</v>
      </c>
    </row>
    <row r="87" spans="1:5" x14ac:dyDescent="0.25">
      <c r="A87" s="84" t="s">
        <v>42</v>
      </c>
      <c r="B87" s="82"/>
      <c r="C87" s="82"/>
      <c r="D87" s="82"/>
      <c r="E87" s="83">
        <f>B87+C87+D87</f>
        <v>0</v>
      </c>
    </row>
    <row r="88" spans="1:5" ht="26.25" thickBot="1" x14ac:dyDescent="0.3">
      <c r="A88" s="85" t="s">
        <v>43</v>
      </c>
      <c r="B88" s="86">
        <f>B80+B81-B84</f>
        <v>0</v>
      </c>
      <c r="C88" s="86">
        <f>C80+C81-C84</f>
        <v>0</v>
      </c>
      <c r="D88" s="86">
        <f>D80+D81-D84</f>
        <v>0</v>
      </c>
      <c r="E88" s="87">
        <f>E80+E81-E84</f>
        <v>0</v>
      </c>
    </row>
    <row r="89" spans="1:5" ht="13.5" thickBot="1" x14ac:dyDescent="0.3">
      <c r="A89" s="88" t="s">
        <v>44</v>
      </c>
      <c r="B89" s="68"/>
      <c r="C89" s="68"/>
      <c r="D89" s="68"/>
      <c r="E89" s="89"/>
    </row>
    <row r="90" spans="1:5" x14ac:dyDescent="0.25">
      <c r="A90" s="75" t="s">
        <v>45</v>
      </c>
      <c r="B90" s="76"/>
      <c r="C90" s="76"/>
      <c r="D90" s="76"/>
      <c r="E90" s="77">
        <f>B90+C90+D90</f>
        <v>0</v>
      </c>
    </row>
    <row r="91" spans="1:5" x14ac:dyDescent="0.25">
      <c r="A91" s="78" t="s">
        <v>25</v>
      </c>
      <c r="B91" s="90"/>
      <c r="C91" s="90"/>
      <c r="D91" s="90"/>
      <c r="E91" s="80">
        <f>SUM(B91:D91)</f>
        <v>0</v>
      </c>
    </row>
    <row r="92" spans="1:5" x14ac:dyDescent="0.25">
      <c r="A92" s="78" t="s">
        <v>26</v>
      </c>
      <c r="B92" s="90"/>
      <c r="C92" s="90"/>
      <c r="D92" s="90"/>
      <c r="E92" s="80">
        <f>SUM(B92:D92)</f>
        <v>0</v>
      </c>
    </row>
    <row r="93" spans="1:5" ht="13.5" thickBot="1" x14ac:dyDescent="0.3">
      <c r="A93" s="85" t="s">
        <v>46</v>
      </c>
      <c r="B93" s="86">
        <f>B90+B91-B92</f>
        <v>0</v>
      </c>
      <c r="C93" s="86">
        <f>C90+C91-C92</f>
        <v>0</v>
      </c>
      <c r="D93" s="86">
        <f>D90+D91-D92</f>
        <v>0</v>
      </c>
      <c r="E93" s="87">
        <f>E90+E91-E92</f>
        <v>0</v>
      </c>
    </row>
    <row r="94" spans="1:5" ht="13.5" thickBot="1" x14ac:dyDescent="0.3">
      <c r="A94" s="91" t="s">
        <v>27</v>
      </c>
      <c r="B94" s="92"/>
      <c r="C94" s="92"/>
      <c r="D94" s="92"/>
      <c r="E94" s="93"/>
    </row>
    <row r="95" spans="1:5" x14ac:dyDescent="0.2">
      <c r="A95" s="94" t="s">
        <v>14</v>
      </c>
      <c r="B95" s="95">
        <f>B80-B90</f>
        <v>0</v>
      </c>
      <c r="C95" s="95">
        <f>C80-C90</f>
        <v>0</v>
      </c>
      <c r="D95" s="95">
        <f>D80-D90</f>
        <v>0</v>
      </c>
      <c r="E95" s="95">
        <f>E80-E90</f>
        <v>0</v>
      </c>
    </row>
    <row r="96" spans="1:5" ht="13.5" thickBot="1" x14ac:dyDescent="0.25">
      <c r="A96" s="96" t="s">
        <v>21</v>
      </c>
      <c r="B96" s="97">
        <f>B88-B93</f>
        <v>0</v>
      </c>
      <c r="C96" s="97">
        <f>C88-C93</f>
        <v>0</v>
      </c>
      <c r="D96" s="97">
        <f>D88-D93</f>
        <v>0</v>
      </c>
      <c r="E96" s="97">
        <f>E88-E93</f>
        <v>0</v>
      </c>
    </row>
    <row r="101" spans="1:9" ht="48" customHeight="1" x14ac:dyDescent="0.25">
      <c r="A101" s="985" t="s">
        <v>47</v>
      </c>
      <c r="B101" s="985"/>
      <c r="C101" s="985"/>
      <c r="D101" s="985"/>
    </row>
    <row r="102" spans="1:9" ht="13.5" thickBot="1" x14ac:dyDescent="0.25">
      <c r="A102" s="987"/>
      <c r="B102" s="797"/>
      <c r="C102" s="797"/>
    </row>
    <row r="103" spans="1:9" x14ac:dyDescent="0.2">
      <c r="A103" s="98" t="s">
        <v>48</v>
      </c>
      <c r="B103" s="99" t="s">
        <v>14</v>
      </c>
      <c r="C103" s="99" t="s">
        <v>21</v>
      </c>
      <c r="D103" s="100" t="s">
        <v>49</v>
      </c>
    </row>
    <row r="104" spans="1:9" x14ac:dyDescent="0.2">
      <c r="A104" s="101" t="s">
        <v>50</v>
      </c>
      <c r="B104" s="26"/>
      <c r="C104" s="26"/>
      <c r="D104" s="27"/>
    </row>
    <row r="105" spans="1:9" x14ac:dyDescent="0.2">
      <c r="A105" s="102" t="s">
        <v>51</v>
      </c>
      <c r="B105" s="103"/>
      <c r="C105" s="103"/>
      <c r="D105" s="104"/>
    </row>
    <row r="106" spans="1:9" ht="13.5" thickBot="1" x14ac:dyDescent="0.25">
      <c r="A106" s="105" t="s">
        <v>52</v>
      </c>
      <c r="B106" s="106"/>
      <c r="C106" s="107"/>
      <c r="D106" s="108"/>
    </row>
    <row r="109" spans="1:9" ht="15" x14ac:dyDescent="0.25">
      <c r="A109" s="985" t="s">
        <v>53</v>
      </c>
      <c r="B109" s="986"/>
      <c r="C109" s="986"/>
      <c r="D109" s="915"/>
      <c r="E109" s="915"/>
      <c r="F109" s="915"/>
      <c r="G109" s="915"/>
    </row>
    <row r="110" spans="1:9" ht="13.5" thickBot="1" x14ac:dyDescent="0.25">
      <c r="A110" s="987"/>
      <c r="B110" s="797"/>
      <c r="C110" s="797"/>
    </row>
    <row r="111" spans="1:9" ht="13.5" customHeight="1" x14ac:dyDescent="0.2">
      <c r="A111" s="996"/>
      <c r="B111" s="109"/>
      <c r="C111" s="110" t="s">
        <v>54</v>
      </c>
      <c r="D111" s="111"/>
      <c r="E111" s="111"/>
      <c r="F111" s="112"/>
      <c r="G111" s="113" t="s">
        <v>55</v>
      </c>
      <c r="H111" s="110"/>
      <c r="I111" s="114"/>
    </row>
    <row r="112" spans="1:9" ht="38.25" x14ac:dyDescent="0.2">
      <c r="A112" s="997"/>
      <c r="B112" s="115" t="s">
        <v>56</v>
      </c>
      <c r="C112" s="116" t="s">
        <v>57</v>
      </c>
      <c r="D112" s="116" t="s">
        <v>58</v>
      </c>
      <c r="E112" s="116" t="s">
        <v>59</v>
      </c>
      <c r="F112" s="117" t="s">
        <v>60</v>
      </c>
      <c r="G112" s="118" t="s">
        <v>61</v>
      </c>
      <c r="H112" s="119" t="s">
        <v>62</v>
      </c>
      <c r="I112" s="120" t="s">
        <v>63</v>
      </c>
    </row>
    <row r="113" spans="1:9" x14ac:dyDescent="0.2">
      <c r="A113" s="121" t="s">
        <v>14</v>
      </c>
      <c r="B113" s="122"/>
      <c r="C113" s="30">
        <v>2801.46</v>
      </c>
      <c r="D113" s="30"/>
      <c r="E113" s="123"/>
      <c r="F113" s="124"/>
      <c r="G113" s="125"/>
      <c r="H113" s="30"/>
      <c r="I113" s="126"/>
    </row>
    <row r="114" spans="1:9" ht="38.25" x14ac:dyDescent="0.2">
      <c r="A114" s="127" t="s">
        <v>64</v>
      </c>
      <c r="B114" s="128"/>
      <c r="C114" s="129"/>
      <c r="D114" s="129"/>
      <c r="E114" s="123"/>
      <c r="F114" s="124"/>
      <c r="G114" s="125"/>
      <c r="H114" s="129"/>
      <c r="I114" s="130"/>
    </row>
    <row r="115" spans="1:9" ht="39" thickBot="1" x14ac:dyDescent="0.25">
      <c r="A115" s="131" t="s">
        <v>65</v>
      </c>
      <c r="B115" s="132"/>
      <c r="C115" s="133"/>
      <c r="D115" s="133"/>
      <c r="E115" s="134"/>
      <c r="F115" s="135"/>
      <c r="G115" s="136"/>
      <c r="H115" s="133"/>
      <c r="I115" s="137"/>
    </row>
    <row r="116" spans="1:9" ht="13.5" thickBot="1" x14ac:dyDescent="0.25">
      <c r="A116" s="138" t="s">
        <v>21</v>
      </c>
      <c r="B116" s="139">
        <f t="shared" ref="B116:I116" si="9">B113+B114-B115</f>
        <v>0</v>
      </c>
      <c r="C116" s="140">
        <f t="shared" si="9"/>
        <v>2801.46</v>
      </c>
      <c r="D116" s="140">
        <f t="shared" si="9"/>
        <v>0</v>
      </c>
      <c r="E116" s="141">
        <f t="shared" si="9"/>
        <v>0</v>
      </c>
      <c r="F116" s="142">
        <f t="shared" si="9"/>
        <v>0</v>
      </c>
      <c r="G116" s="143">
        <f t="shared" si="9"/>
        <v>0</v>
      </c>
      <c r="H116" s="141">
        <f t="shared" si="9"/>
        <v>0</v>
      </c>
      <c r="I116" s="142">
        <f t="shared" si="9"/>
        <v>0</v>
      </c>
    </row>
    <row r="119" spans="1:9" ht="15" x14ac:dyDescent="0.25">
      <c r="A119" s="985" t="s">
        <v>66</v>
      </c>
      <c r="B119" s="986"/>
      <c r="C119" s="986"/>
    </row>
    <row r="120" spans="1:9" ht="13.5" thickBot="1" x14ac:dyDescent="0.25">
      <c r="A120" s="987"/>
      <c r="B120" s="797"/>
      <c r="C120" s="797"/>
    </row>
    <row r="121" spans="1:9" x14ac:dyDescent="0.2">
      <c r="A121" s="144" t="s">
        <v>48</v>
      </c>
      <c r="B121" s="99" t="s">
        <v>14</v>
      </c>
      <c r="C121" s="100" t="s">
        <v>21</v>
      </c>
    </row>
    <row r="122" spans="1:9" ht="26.25" thickBot="1" x14ac:dyDescent="0.25">
      <c r="A122" s="145" t="s">
        <v>67</v>
      </c>
      <c r="B122" s="146">
        <v>3391106.08</v>
      </c>
      <c r="C122" s="147">
        <v>3215095.28</v>
      </c>
    </row>
    <row r="126" spans="1:9" ht="50.25" customHeight="1" x14ac:dyDescent="0.25">
      <c r="A126" s="985" t="s">
        <v>68</v>
      </c>
      <c r="B126" s="986"/>
      <c r="C126" s="986"/>
      <c r="D126" s="915"/>
    </row>
    <row r="127" spans="1:9" ht="13.5" thickBot="1" x14ac:dyDescent="0.25">
      <c r="A127" s="987"/>
      <c r="B127" s="797"/>
      <c r="C127" s="797"/>
    </row>
    <row r="128" spans="1:9" x14ac:dyDescent="0.2">
      <c r="A128" s="988" t="s">
        <v>32</v>
      </c>
      <c r="B128" s="989"/>
      <c r="C128" s="99" t="s">
        <v>14</v>
      </c>
      <c r="D128" s="100" t="s">
        <v>21</v>
      </c>
    </row>
    <row r="129" spans="1:9" ht="66" customHeight="1" x14ac:dyDescent="0.2">
      <c r="A129" s="990" t="s">
        <v>69</v>
      </c>
      <c r="B129" s="991"/>
      <c r="C129" s="26">
        <f>SUM(C131:C135)</f>
        <v>692632.84000000008</v>
      </c>
      <c r="D129" s="27">
        <f>SUM(D131:D135)</f>
        <v>605991.19999999995</v>
      </c>
    </row>
    <row r="130" spans="1:9" x14ac:dyDescent="0.2">
      <c r="A130" s="992" t="s">
        <v>51</v>
      </c>
      <c r="B130" s="993"/>
      <c r="C130" s="28"/>
      <c r="D130" s="148"/>
    </row>
    <row r="131" spans="1:9" x14ac:dyDescent="0.2">
      <c r="A131" s="994" t="s">
        <v>5</v>
      </c>
      <c r="B131" s="995"/>
      <c r="C131" s="149">
        <v>0</v>
      </c>
      <c r="D131" s="150">
        <v>0</v>
      </c>
    </row>
    <row r="132" spans="1:9" x14ac:dyDescent="0.2">
      <c r="A132" s="980" t="s">
        <v>7</v>
      </c>
      <c r="B132" s="981"/>
      <c r="C132" s="26">
        <v>0</v>
      </c>
      <c r="D132" s="27">
        <v>0</v>
      </c>
    </row>
    <row r="133" spans="1:9" x14ac:dyDescent="0.2">
      <c r="A133" s="980" t="s">
        <v>8</v>
      </c>
      <c r="B133" s="981"/>
      <c r="C133" s="26">
        <v>431980.84</v>
      </c>
      <c r="D133" s="27">
        <v>350717.2</v>
      </c>
    </row>
    <row r="134" spans="1:9" x14ac:dyDescent="0.2">
      <c r="A134" s="980" t="s">
        <v>9</v>
      </c>
      <c r="B134" s="981"/>
      <c r="C134" s="26">
        <v>260652</v>
      </c>
      <c r="D134" s="27">
        <v>255274</v>
      </c>
    </row>
    <row r="135" spans="1:9" ht="13.5" thickBot="1" x14ac:dyDescent="0.25">
      <c r="A135" s="982" t="s">
        <v>10</v>
      </c>
      <c r="B135" s="983"/>
      <c r="C135" s="151"/>
      <c r="D135" s="152"/>
    </row>
    <row r="142" spans="1:9" ht="15" x14ac:dyDescent="0.25">
      <c r="A142" s="891" t="s">
        <v>70</v>
      </c>
      <c r="B142" s="873"/>
      <c r="C142" s="873"/>
      <c r="D142" s="873"/>
      <c r="E142" s="873"/>
      <c r="F142" s="873"/>
      <c r="G142" s="873"/>
      <c r="H142" s="873"/>
      <c r="I142" s="873"/>
    </row>
    <row r="143" spans="1:9" ht="13.5" thickBot="1" x14ac:dyDescent="0.3">
      <c r="B143" s="153"/>
      <c r="C143" s="153"/>
      <c r="D143" s="153"/>
      <c r="E143" s="153" t="s">
        <v>71</v>
      </c>
      <c r="F143" s="154"/>
      <c r="G143" s="154"/>
      <c r="H143" s="154"/>
      <c r="I143" s="154"/>
    </row>
    <row r="144" spans="1:9" ht="109.15" customHeight="1" thickBot="1" x14ac:dyDescent="0.3">
      <c r="A144" s="943"/>
      <c r="B144" s="984"/>
      <c r="C144" s="155" t="s">
        <v>72</v>
      </c>
      <c r="D144" s="156" t="s">
        <v>73</v>
      </c>
      <c r="E144" s="155" t="s">
        <v>74</v>
      </c>
      <c r="F144" s="157" t="s">
        <v>75</v>
      </c>
      <c r="G144" s="155" t="s">
        <v>76</v>
      </c>
      <c r="H144" s="158" t="s">
        <v>77</v>
      </c>
      <c r="I144" s="159" t="s">
        <v>78</v>
      </c>
    </row>
    <row r="145" spans="1:9" x14ac:dyDescent="0.25">
      <c r="A145" s="969" t="s">
        <v>79</v>
      </c>
      <c r="B145" s="970"/>
      <c r="C145" s="160"/>
      <c r="D145" s="161"/>
      <c r="E145" s="160"/>
      <c r="F145" s="161"/>
      <c r="G145" s="160"/>
      <c r="H145" s="160"/>
      <c r="I145" s="162"/>
    </row>
    <row r="146" spans="1:9" x14ac:dyDescent="0.25">
      <c r="A146" s="163"/>
      <c r="B146" s="164" t="s">
        <v>80</v>
      </c>
      <c r="C146" s="165"/>
      <c r="D146" s="166"/>
      <c r="E146" s="165"/>
      <c r="F146" s="166"/>
      <c r="G146" s="165"/>
      <c r="H146" s="165"/>
      <c r="I146" s="167"/>
    </row>
    <row r="147" spans="1:9" x14ac:dyDescent="0.25">
      <c r="A147" s="125" t="s">
        <v>81</v>
      </c>
      <c r="B147" s="168"/>
      <c r="C147" s="169"/>
      <c r="D147" s="170"/>
      <c r="E147" s="171"/>
      <c r="F147" s="170"/>
      <c r="G147" s="171"/>
      <c r="H147" s="171"/>
      <c r="I147" s="124"/>
    </row>
    <row r="148" spans="1:9" x14ac:dyDescent="0.25">
      <c r="A148" s="125" t="s">
        <v>82</v>
      </c>
      <c r="B148" s="168"/>
      <c r="C148" s="169"/>
      <c r="D148" s="170"/>
      <c r="E148" s="171"/>
      <c r="F148" s="170"/>
      <c r="G148" s="171"/>
      <c r="H148" s="171"/>
      <c r="I148" s="124"/>
    </row>
    <row r="149" spans="1:9" ht="13.5" thickBot="1" x14ac:dyDescent="0.3">
      <c r="A149" s="172" t="s">
        <v>83</v>
      </c>
      <c r="B149" s="173"/>
      <c r="C149" s="174"/>
      <c r="D149" s="175"/>
      <c r="E149" s="176"/>
      <c r="F149" s="175"/>
      <c r="G149" s="176"/>
      <c r="H149" s="176"/>
      <c r="I149" s="177"/>
    </row>
    <row r="150" spans="1:9" ht="13.5" thickBot="1" x14ac:dyDescent="0.3">
      <c r="A150" s="178"/>
      <c r="B150" s="179" t="s">
        <v>84</v>
      </c>
      <c r="C150" s="180"/>
      <c r="D150" s="180"/>
      <c r="E150" s="180">
        <f>SUM(E147:E149)</f>
        <v>0</v>
      </c>
      <c r="F150" s="180">
        <f>SUM(F147:F149)</f>
        <v>0</v>
      </c>
      <c r="G150" s="180">
        <f>SUM(G147:G149)</f>
        <v>0</v>
      </c>
      <c r="H150" s="180"/>
      <c r="I150" s="180"/>
    </row>
    <row r="151" spans="1:9" ht="105.6" customHeight="1" thickBot="1" x14ac:dyDescent="0.3">
      <c r="A151" s="181"/>
      <c r="B151" s="182"/>
      <c r="C151" s="155" t="s">
        <v>72</v>
      </c>
      <c r="D151" s="156" t="s">
        <v>73</v>
      </c>
      <c r="E151" s="155" t="s">
        <v>74</v>
      </c>
      <c r="F151" s="157" t="s">
        <v>75</v>
      </c>
      <c r="G151" s="155" t="s">
        <v>76</v>
      </c>
      <c r="H151" s="155" t="s">
        <v>85</v>
      </c>
      <c r="I151" s="155" t="s">
        <v>86</v>
      </c>
    </row>
    <row r="152" spans="1:9" x14ac:dyDescent="0.25">
      <c r="A152" s="969" t="s">
        <v>14</v>
      </c>
      <c r="B152" s="971"/>
      <c r="C152" s="183"/>
      <c r="D152" s="184"/>
      <c r="E152" s="183"/>
      <c r="F152" s="184"/>
      <c r="G152" s="183"/>
      <c r="H152" s="183"/>
      <c r="I152" s="185"/>
    </row>
    <row r="153" spans="1:9" x14ac:dyDescent="0.25">
      <c r="A153" s="186"/>
      <c r="B153" s="187" t="s">
        <v>80</v>
      </c>
      <c r="C153" s="165"/>
      <c r="D153" s="166"/>
      <c r="E153" s="165"/>
      <c r="F153" s="166"/>
      <c r="G153" s="165"/>
      <c r="H153" s="165"/>
      <c r="I153" s="167"/>
    </row>
    <row r="154" spans="1:9" x14ac:dyDescent="0.25">
      <c r="A154" s="125" t="s">
        <v>81</v>
      </c>
      <c r="B154" s="168"/>
      <c r="C154" s="169"/>
      <c r="D154" s="170"/>
      <c r="E154" s="171"/>
      <c r="F154" s="170"/>
      <c r="G154" s="171"/>
      <c r="H154" s="171"/>
      <c r="I154" s="124"/>
    </row>
    <row r="155" spans="1:9" x14ac:dyDescent="0.25">
      <c r="A155" s="125" t="s">
        <v>82</v>
      </c>
      <c r="B155" s="168"/>
      <c r="C155" s="169"/>
      <c r="D155" s="170"/>
      <c r="E155" s="171"/>
      <c r="F155" s="170"/>
      <c r="G155" s="171"/>
      <c r="H155" s="171"/>
      <c r="I155" s="124"/>
    </row>
    <row r="156" spans="1:9" ht="13.5" thickBot="1" x14ac:dyDescent="0.3">
      <c r="A156" s="172" t="s">
        <v>83</v>
      </c>
      <c r="B156" s="173"/>
      <c r="C156" s="174"/>
      <c r="D156" s="175"/>
      <c r="E156" s="176"/>
      <c r="F156" s="175"/>
      <c r="G156" s="176"/>
      <c r="H156" s="176"/>
      <c r="I156" s="177"/>
    </row>
    <row r="157" spans="1:9" ht="13.5" thickBot="1" x14ac:dyDescent="0.3">
      <c r="A157" s="178"/>
      <c r="B157" s="179" t="s">
        <v>84</v>
      </c>
      <c r="C157" s="180"/>
      <c r="D157" s="188"/>
      <c r="E157" s="180">
        <f>SUM(E154:E156)</f>
        <v>0</v>
      </c>
      <c r="F157" s="180">
        <f>SUM(F154:F156)</f>
        <v>0</v>
      </c>
      <c r="G157" s="180">
        <f>SUM(G154:G156)</f>
        <v>0</v>
      </c>
      <c r="H157" s="180"/>
      <c r="I157" s="189"/>
    </row>
    <row r="160" spans="1:9" x14ac:dyDescent="0.25">
      <c r="A160" s="972" t="s">
        <v>87</v>
      </c>
      <c r="B160" s="973"/>
      <c r="C160" s="973"/>
      <c r="D160" s="973"/>
      <c r="E160" s="973"/>
      <c r="F160" s="973"/>
      <c r="G160" s="973"/>
      <c r="H160" s="973"/>
      <c r="I160" s="973"/>
    </row>
    <row r="161" spans="1:9" ht="13.5" thickBot="1" x14ac:dyDescent="0.3">
      <c r="A161" s="190"/>
      <c r="B161" s="190"/>
      <c r="C161" s="190"/>
      <c r="D161" s="190"/>
      <c r="E161" s="190"/>
      <c r="F161" s="190"/>
      <c r="G161" s="190"/>
      <c r="H161" s="190"/>
      <c r="I161" s="190"/>
    </row>
    <row r="162" spans="1:9" ht="13.5" customHeight="1" thickBot="1" x14ac:dyDescent="0.3">
      <c r="A162" s="974" t="s">
        <v>88</v>
      </c>
      <c r="B162" s="975"/>
      <c r="C162" s="975"/>
      <c r="D162" s="976"/>
      <c r="E162" s="886" t="s">
        <v>14</v>
      </c>
      <c r="F162" s="759" t="s">
        <v>89</v>
      </c>
      <c r="G162" s="760"/>
      <c r="H162" s="761"/>
      <c r="I162" s="191" t="s">
        <v>21</v>
      </c>
    </row>
    <row r="163" spans="1:9" ht="13.5" thickBot="1" x14ac:dyDescent="0.3">
      <c r="A163" s="977"/>
      <c r="B163" s="978"/>
      <c r="C163" s="978"/>
      <c r="D163" s="979"/>
      <c r="E163" s="887"/>
      <c r="F163" s="192" t="s">
        <v>25</v>
      </c>
      <c r="G163" s="193" t="s">
        <v>90</v>
      </c>
      <c r="H163" s="192" t="s">
        <v>91</v>
      </c>
      <c r="I163" s="194"/>
    </row>
    <row r="164" spans="1:9" x14ac:dyDescent="0.25">
      <c r="A164" s="195">
        <v>1</v>
      </c>
      <c r="B164" s="916" t="s">
        <v>92</v>
      </c>
      <c r="C164" s="962"/>
      <c r="D164" s="917"/>
      <c r="E164" s="196"/>
      <c r="F164" s="197"/>
      <c r="G164" s="197"/>
      <c r="H164" s="197"/>
      <c r="I164" s="198">
        <f>E164+F164-G164-H164</f>
        <v>0</v>
      </c>
    </row>
    <row r="165" spans="1:9" x14ac:dyDescent="0.25">
      <c r="A165" s="199"/>
      <c r="B165" s="963" t="s">
        <v>93</v>
      </c>
      <c r="C165" s="964"/>
      <c r="D165" s="965"/>
      <c r="E165" s="200"/>
      <c r="F165" s="201"/>
      <c r="G165" s="201"/>
      <c r="H165" s="201"/>
      <c r="I165" s="202">
        <f>E165+F165-G165-H165</f>
        <v>0</v>
      </c>
    </row>
    <row r="166" spans="1:9" x14ac:dyDescent="0.25">
      <c r="A166" s="203" t="s">
        <v>94</v>
      </c>
      <c r="B166" s="966" t="s">
        <v>95</v>
      </c>
      <c r="C166" s="967"/>
      <c r="D166" s="968"/>
      <c r="E166" s="204">
        <v>35823938.130000003</v>
      </c>
      <c r="F166" s="205">
        <v>3275041.3</v>
      </c>
      <c r="G166" s="205">
        <v>1060956.4099999999</v>
      </c>
      <c r="H166" s="205">
        <v>716089.29</v>
      </c>
      <c r="I166" s="206">
        <f>E166+F166-G166-H166</f>
        <v>37321933.730000004</v>
      </c>
    </row>
    <row r="167" spans="1:9" x14ac:dyDescent="0.25">
      <c r="A167" s="203"/>
      <c r="B167" s="963" t="s">
        <v>96</v>
      </c>
      <c r="C167" s="964"/>
      <c r="D167" s="965"/>
      <c r="E167" s="207"/>
      <c r="F167" s="205"/>
      <c r="G167" s="205"/>
      <c r="H167" s="205"/>
      <c r="I167" s="205">
        <f>E167+F167-G167-H167</f>
        <v>0</v>
      </c>
    </row>
    <row r="168" spans="1:9" ht="13.5" thickBot="1" x14ac:dyDescent="0.3">
      <c r="A168" s="208" t="s">
        <v>97</v>
      </c>
      <c r="B168" s="966" t="s">
        <v>98</v>
      </c>
      <c r="C168" s="967"/>
      <c r="D168" s="968"/>
      <c r="E168" s="204">
        <v>83981.71</v>
      </c>
      <c r="F168" s="205">
        <v>23627.49</v>
      </c>
      <c r="G168" s="205"/>
      <c r="H168" s="205">
        <v>28278.76</v>
      </c>
      <c r="I168" s="201">
        <f>E168+F168-G168-H168</f>
        <v>79330.440000000017</v>
      </c>
    </row>
    <row r="169" spans="1:9" ht="13.5" thickBot="1" x14ac:dyDescent="0.3">
      <c r="A169" s="209" t="s">
        <v>99</v>
      </c>
      <c r="B169" s="210"/>
      <c r="C169" s="210"/>
      <c r="D169" s="211"/>
      <c r="E169" s="212">
        <f>E164+E166+E168</f>
        <v>35907919.840000004</v>
      </c>
      <c r="F169" s="212">
        <f>F164+F166+F168</f>
        <v>3298668.79</v>
      </c>
      <c r="G169" s="212">
        <f>G164+G166+G168</f>
        <v>1060956.4099999999</v>
      </c>
      <c r="H169" s="212">
        <f>H164+H166+H168</f>
        <v>744368.05</v>
      </c>
      <c r="I169" s="213">
        <f>I164+I166+I168</f>
        <v>37401264.170000002</v>
      </c>
    </row>
    <row r="170" spans="1:9" x14ac:dyDescent="0.2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">
      <c r="A171" s="214" t="s">
        <v>100</v>
      </c>
      <c r="B171" s="2"/>
      <c r="C171" s="2"/>
      <c r="D171" s="2"/>
      <c r="E171" s="2"/>
      <c r="F171" s="2"/>
      <c r="G171" s="2"/>
      <c r="H171" s="2"/>
      <c r="I171" s="2"/>
    </row>
    <row r="172" spans="1:9" x14ac:dyDescent="0.2">
      <c r="A172" s="214" t="s">
        <v>101</v>
      </c>
      <c r="B172" s="2"/>
      <c r="C172" s="2"/>
      <c r="D172" s="2"/>
      <c r="E172" s="2"/>
      <c r="F172" s="2"/>
      <c r="G172" s="2"/>
      <c r="H172" s="2"/>
      <c r="I172" s="2"/>
    </row>
    <row r="174" spans="1:9" ht="15" x14ac:dyDescent="0.25">
      <c r="A174" s="914" t="s">
        <v>102</v>
      </c>
      <c r="B174" s="914"/>
      <c r="C174" s="914"/>
      <c r="D174" s="914"/>
      <c r="E174" s="914"/>
      <c r="F174" s="914"/>
      <c r="G174" s="914"/>
    </row>
    <row r="175" spans="1:9" ht="13.5" thickBot="1" x14ac:dyDescent="0.3">
      <c r="A175" s="215"/>
      <c r="B175" s="190"/>
      <c r="C175" s="190"/>
      <c r="D175" s="190"/>
      <c r="E175" s="190"/>
      <c r="F175" s="190"/>
      <c r="G175" s="190"/>
    </row>
    <row r="176" spans="1:9" ht="13.5" thickBot="1" x14ac:dyDescent="0.3">
      <c r="A176" s="888" t="s">
        <v>103</v>
      </c>
      <c r="B176" s="959"/>
      <c r="C176" s="216" t="s">
        <v>104</v>
      </c>
      <c r="D176" s="217" t="s">
        <v>105</v>
      </c>
      <c r="E176" s="218" t="s">
        <v>106</v>
      </c>
      <c r="F176" s="217" t="s">
        <v>107</v>
      </c>
      <c r="G176" s="219" t="s">
        <v>108</v>
      </c>
    </row>
    <row r="177" spans="1:7" ht="26.25" customHeight="1" x14ac:dyDescent="0.25">
      <c r="A177" s="960" t="s">
        <v>109</v>
      </c>
      <c r="B177" s="934"/>
      <c r="C177" s="220"/>
      <c r="D177" s="220"/>
      <c r="E177" s="220"/>
      <c r="F177" s="220"/>
      <c r="G177" s="221">
        <f>C177+D177-E177-F177</f>
        <v>0</v>
      </c>
    </row>
    <row r="178" spans="1:7" ht="25.5" customHeight="1" x14ac:dyDescent="0.25">
      <c r="A178" s="961" t="s">
        <v>110</v>
      </c>
      <c r="B178" s="928"/>
      <c r="C178" s="222"/>
      <c r="D178" s="222"/>
      <c r="E178" s="222"/>
      <c r="F178" s="222"/>
      <c r="G178" s="223">
        <f t="shared" ref="G178:G185" si="10">C178+D178-E178-F178</f>
        <v>0</v>
      </c>
    </row>
    <row r="179" spans="1:7" x14ac:dyDescent="0.25">
      <c r="A179" s="961" t="s">
        <v>111</v>
      </c>
      <c r="B179" s="928"/>
      <c r="C179" s="222"/>
      <c r="D179" s="222"/>
      <c r="E179" s="222"/>
      <c r="F179" s="222"/>
      <c r="G179" s="223">
        <f t="shared" si="10"/>
        <v>0</v>
      </c>
    </row>
    <row r="180" spans="1:7" x14ac:dyDescent="0.25">
      <c r="A180" s="961" t="s">
        <v>112</v>
      </c>
      <c r="B180" s="928"/>
      <c r="C180" s="222"/>
      <c r="D180" s="222"/>
      <c r="E180" s="222"/>
      <c r="F180" s="222"/>
      <c r="G180" s="223">
        <f t="shared" si="10"/>
        <v>0</v>
      </c>
    </row>
    <row r="181" spans="1:7" ht="38.25" customHeight="1" x14ac:dyDescent="0.25">
      <c r="A181" s="961" t="s">
        <v>113</v>
      </c>
      <c r="B181" s="928"/>
      <c r="C181" s="222"/>
      <c r="D181" s="222"/>
      <c r="E181" s="222"/>
      <c r="F181" s="222"/>
      <c r="G181" s="223">
        <f t="shared" si="10"/>
        <v>0</v>
      </c>
    </row>
    <row r="182" spans="1:7" ht="32.25" customHeight="1" x14ac:dyDescent="0.25">
      <c r="A182" s="794" t="s">
        <v>114</v>
      </c>
      <c r="B182" s="928"/>
      <c r="C182" s="222"/>
      <c r="D182" s="222"/>
      <c r="E182" s="222"/>
      <c r="F182" s="222"/>
      <c r="G182" s="223">
        <f t="shared" si="10"/>
        <v>0</v>
      </c>
    </row>
    <row r="183" spans="1:7" x14ac:dyDescent="0.25">
      <c r="A183" s="794" t="s">
        <v>115</v>
      </c>
      <c r="B183" s="928"/>
      <c r="C183" s="222"/>
      <c r="D183" s="222"/>
      <c r="E183" s="222"/>
      <c r="F183" s="222"/>
      <c r="G183" s="223">
        <f t="shared" si="10"/>
        <v>0</v>
      </c>
    </row>
    <row r="184" spans="1:7" ht="24.75" customHeight="1" thickBot="1" x14ac:dyDescent="0.3">
      <c r="A184" s="794" t="s">
        <v>116</v>
      </c>
      <c r="B184" s="928"/>
      <c r="C184" s="222"/>
      <c r="D184" s="222"/>
      <c r="E184" s="222"/>
      <c r="F184" s="222"/>
      <c r="G184" s="223">
        <f t="shared" si="10"/>
        <v>0</v>
      </c>
    </row>
    <row r="185" spans="1:7" ht="27.75" customHeight="1" thickBot="1" x14ac:dyDescent="0.3">
      <c r="A185" s="743" t="s">
        <v>117</v>
      </c>
      <c r="B185" s="922"/>
      <c r="C185" s="224">
        <v>27105</v>
      </c>
      <c r="D185" s="224">
        <v>15105</v>
      </c>
      <c r="E185" s="224"/>
      <c r="F185" s="224"/>
      <c r="G185" s="225">
        <f t="shared" si="10"/>
        <v>42210</v>
      </c>
    </row>
    <row r="186" spans="1:7" x14ac:dyDescent="0.25">
      <c r="A186" s="957" t="s">
        <v>118</v>
      </c>
      <c r="B186" s="958"/>
      <c r="C186" s="226">
        <f>SUM(C187:C206)</f>
        <v>4033343.77</v>
      </c>
      <c r="D186" s="226">
        <f>SUM(D187:D206)</f>
        <v>148000</v>
      </c>
      <c r="E186" s="226">
        <f>SUM(E187:E206)</f>
        <v>52200</v>
      </c>
      <c r="F186" s="226">
        <f>SUM(F187:F206)</f>
        <v>231473.77</v>
      </c>
      <c r="G186" s="227">
        <f>SUM(G187:G206)</f>
        <v>3897670</v>
      </c>
    </row>
    <row r="187" spans="1:7" x14ac:dyDescent="0.2">
      <c r="A187" s="802" t="s">
        <v>119</v>
      </c>
      <c r="B187" s="928"/>
      <c r="C187" s="451">
        <v>2103459</v>
      </c>
      <c r="D187" s="228"/>
      <c r="E187" s="222"/>
      <c r="F187" s="222"/>
      <c r="G187" s="229">
        <f t="shared" ref="G187:G206" si="11">C187+D187-E187-F187</f>
        <v>2103459</v>
      </c>
    </row>
    <row r="188" spans="1:7" x14ac:dyDescent="0.25">
      <c r="A188" s="802" t="s">
        <v>120</v>
      </c>
      <c r="B188" s="928"/>
      <c r="C188" s="228"/>
      <c r="D188" s="228"/>
      <c r="E188" s="222"/>
      <c r="F188" s="222"/>
      <c r="G188" s="229">
        <f t="shared" si="11"/>
        <v>0</v>
      </c>
    </row>
    <row r="189" spans="1:7" ht="13.5" customHeight="1" x14ac:dyDescent="0.25">
      <c r="A189" s="802" t="s">
        <v>121</v>
      </c>
      <c r="B189" s="928"/>
      <c r="C189" s="228"/>
      <c r="D189" s="228"/>
      <c r="E189" s="222"/>
      <c r="F189" s="222"/>
      <c r="G189" s="229">
        <f t="shared" si="11"/>
        <v>0</v>
      </c>
    </row>
    <row r="190" spans="1:7" ht="43.5" customHeight="1" x14ac:dyDescent="0.25">
      <c r="A190" s="931" t="s">
        <v>122</v>
      </c>
      <c r="B190" s="928"/>
      <c r="C190" s="228"/>
      <c r="D190" s="228"/>
      <c r="E190" s="222"/>
      <c r="F190" s="222"/>
      <c r="G190" s="229">
        <f t="shared" si="11"/>
        <v>0</v>
      </c>
    </row>
    <row r="191" spans="1:7" x14ac:dyDescent="0.25">
      <c r="A191" s="783" t="s">
        <v>123</v>
      </c>
      <c r="B191" s="928"/>
      <c r="C191" s="228"/>
      <c r="D191" s="228"/>
      <c r="E191" s="222"/>
      <c r="F191" s="222"/>
      <c r="G191" s="229">
        <f t="shared" si="11"/>
        <v>0</v>
      </c>
    </row>
    <row r="192" spans="1:7" x14ac:dyDescent="0.25">
      <c r="A192" s="783" t="s">
        <v>124</v>
      </c>
      <c r="B192" s="928"/>
      <c r="C192" s="228"/>
      <c r="D192" s="228"/>
      <c r="E192" s="222"/>
      <c r="F192" s="222"/>
      <c r="G192" s="229">
        <f t="shared" si="11"/>
        <v>0</v>
      </c>
    </row>
    <row r="193" spans="1:7" x14ac:dyDescent="0.2">
      <c r="A193" s="783" t="s">
        <v>125</v>
      </c>
      <c r="B193" s="928"/>
      <c r="C193" s="451">
        <v>21980</v>
      </c>
      <c r="D193" s="228"/>
      <c r="E193" s="222"/>
      <c r="F193" s="222">
        <v>21980</v>
      </c>
      <c r="G193" s="229">
        <f t="shared" si="11"/>
        <v>0</v>
      </c>
    </row>
    <row r="194" spans="1:7" ht="27" customHeight="1" x14ac:dyDescent="0.25">
      <c r="A194" s="783" t="s">
        <v>126</v>
      </c>
      <c r="B194" s="928"/>
      <c r="C194" s="228"/>
      <c r="D194" s="228"/>
      <c r="E194" s="222"/>
      <c r="F194" s="222"/>
      <c r="G194" s="229">
        <f t="shared" si="11"/>
        <v>0</v>
      </c>
    </row>
    <row r="195" spans="1:7" x14ac:dyDescent="0.25">
      <c r="A195" s="783" t="s">
        <v>127</v>
      </c>
      <c r="B195" s="928"/>
      <c r="C195" s="228"/>
      <c r="D195" s="228"/>
      <c r="E195" s="222"/>
      <c r="F195" s="222"/>
      <c r="G195" s="229">
        <f t="shared" si="11"/>
        <v>0</v>
      </c>
    </row>
    <row r="196" spans="1:7" x14ac:dyDescent="0.25">
      <c r="A196" s="783" t="s">
        <v>128</v>
      </c>
      <c r="B196" s="928"/>
      <c r="C196" s="228"/>
      <c r="D196" s="228"/>
      <c r="E196" s="222"/>
      <c r="F196" s="222"/>
      <c r="G196" s="229">
        <f t="shared" si="11"/>
        <v>0</v>
      </c>
    </row>
    <row r="197" spans="1:7" x14ac:dyDescent="0.25">
      <c r="A197" s="783" t="s">
        <v>129</v>
      </c>
      <c r="B197" s="928"/>
      <c r="C197" s="228"/>
      <c r="D197" s="228"/>
      <c r="E197" s="222"/>
      <c r="F197" s="222"/>
      <c r="G197" s="229">
        <f t="shared" si="11"/>
        <v>0</v>
      </c>
    </row>
    <row r="198" spans="1:7" x14ac:dyDescent="0.25">
      <c r="A198" s="783" t="s">
        <v>130</v>
      </c>
      <c r="B198" s="928"/>
      <c r="C198" s="228"/>
      <c r="D198" s="228"/>
      <c r="E198" s="222"/>
      <c r="F198" s="222"/>
      <c r="G198" s="229">
        <f t="shared" si="11"/>
        <v>0</v>
      </c>
    </row>
    <row r="199" spans="1:7" x14ac:dyDescent="0.25">
      <c r="A199" s="783" t="s">
        <v>131</v>
      </c>
      <c r="B199" s="928"/>
      <c r="C199" s="228"/>
      <c r="D199" s="228"/>
      <c r="E199" s="222"/>
      <c r="F199" s="222"/>
      <c r="G199" s="229">
        <f t="shared" si="11"/>
        <v>0</v>
      </c>
    </row>
    <row r="200" spans="1:7" x14ac:dyDescent="0.25">
      <c r="A200" s="927" t="s">
        <v>132</v>
      </c>
      <c r="B200" s="928"/>
      <c r="C200" s="228"/>
      <c r="D200" s="228"/>
      <c r="E200" s="222"/>
      <c r="F200" s="222"/>
      <c r="G200" s="229">
        <f>C200+D200-E200-F200</f>
        <v>0</v>
      </c>
    </row>
    <row r="201" spans="1:7" x14ac:dyDescent="0.25">
      <c r="A201" s="927" t="s">
        <v>133</v>
      </c>
      <c r="B201" s="928"/>
      <c r="C201" s="228"/>
      <c r="D201" s="228"/>
      <c r="E201" s="222"/>
      <c r="F201" s="222"/>
      <c r="G201" s="229">
        <f>C201+D201-E201-F201</f>
        <v>0</v>
      </c>
    </row>
    <row r="202" spans="1:7" ht="27.75" customHeight="1" x14ac:dyDescent="0.25">
      <c r="A202" s="929" t="s">
        <v>134</v>
      </c>
      <c r="B202" s="928"/>
      <c r="C202" s="228"/>
      <c r="D202" s="228"/>
      <c r="E202" s="222"/>
      <c r="F202" s="222"/>
      <c r="G202" s="229">
        <f t="shared" si="11"/>
        <v>0</v>
      </c>
    </row>
    <row r="203" spans="1:7" ht="26.25" customHeight="1" x14ac:dyDescent="0.25">
      <c r="A203" s="929" t="s">
        <v>135</v>
      </c>
      <c r="B203" s="928"/>
      <c r="C203" s="228"/>
      <c r="D203" s="228"/>
      <c r="E203" s="222"/>
      <c r="F203" s="222"/>
      <c r="G203" s="229">
        <f t="shared" si="11"/>
        <v>0</v>
      </c>
    </row>
    <row r="204" spans="1:7" x14ac:dyDescent="0.25">
      <c r="A204" s="927" t="s">
        <v>136</v>
      </c>
      <c r="B204" s="928"/>
      <c r="C204" s="228"/>
      <c r="D204" s="228"/>
      <c r="E204" s="222"/>
      <c r="F204" s="222"/>
      <c r="G204" s="229">
        <f t="shared" si="11"/>
        <v>0</v>
      </c>
    </row>
    <row r="205" spans="1:7" x14ac:dyDescent="0.2">
      <c r="A205" s="927" t="s">
        <v>137</v>
      </c>
      <c r="B205" s="928"/>
      <c r="C205" s="695">
        <v>50000</v>
      </c>
      <c r="D205" s="696"/>
      <c r="E205" s="222"/>
      <c r="F205" s="222"/>
      <c r="G205" s="229">
        <f t="shared" si="11"/>
        <v>50000</v>
      </c>
    </row>
    <row r="206" spans="1:7" ht="13.5" thickBot="1" x14ac:dyDescent="0.25">
      <c r="A206" s="843" t="s">
        <v>138</v>
      </c>
      <c r="B206" s="930"/>
      <c r="C206" s="697">
        <v>1857904.77</v>
      </c>
      <c r="D206" s="698">
        <v>148000</v>
      </c>
      <c r="E206" s="224">
        <v>52200</v>
      </c>
      <c r="F206" s="224">
        <v>209493.77</v>
      </c>
      <c r="G206" s="230">
        <f t="shared" si="11"/>
        <v>1744211</v>
      </c>
    </row>
    <row r="207" spans="1:7" ht="13.5" thickBot="1" x14ac:dyDescent="0.3">
      <c r="A207" s="921" t="s">
        <v>139</v>
      </c>
      <c r="B207" s="955"/>
      <c r="C207" s="231">
        <f>SUM(C177:C186)</f>
        <v>4060448.77</v>
      </c>
      <c r="D207" s="231">
        <f>SUM(D177:D186)</f>
        <v>163105</v>
      </c>
      <c r="E207" s="231">
        <f>SUM(E177:E186)</f>
        <v>52200</v>
      </c>
      <c r="F207" s="231">
        <f>SUM(F177:F186)</f>
        <v>231473.77</v>
      </c>
      <c r="G207" s="232">
        <f>SUM(G177:G186)</f>
        <v>3939880</v>
      </c>
    </row>
    <row r="208" spans="1:7" x14ac:dyDescent="0.2">
      <c r="A208" s="2"/>
      <c r="B208" s="2"/>
      <c r="C208" s="2"/>
      <c r="D208" s="2"/>
      <c r="E208" s="2"/>
      <c r="F208" s="2"/>
      <c r="G208" s="2"/>
    </row>
    <row r="209" spans="1:7" x14ac:dyDescent="0.25">
      <c r="A209" s="233"/>
      <c r="B209" s="233"/>
      <c r="C209" s="233"/>
      <c r="D209" s="233"/>
      <c r="E209" s="233"/>
      <c r="F209" s="233"/>
      <c r="G209" s="233"/>
    </row>
    <row r="210" spans="1:7" ht="15" x14ac:dyDescent="0.25">
      <c r="A210" s="891" t="s">
        <v>140</v>
      </c>
      <c r="B210" s="891"/>
      <c r="C210" s="891"/>
      <c r="D210" s="956"/>
      <c r="E210" s="873"/>
    </row>
    <row r="211" spans="1:7" ht="13.5" thickBot="1" x14ac:dyDescent="0.25">
      <c r="A211" s="38"/>
      <c r="B211" s="38"/>
      <c r="C211" s="38"/>
    </row>
    <row r="212" spans="1:7" ht="13.5" thickBot="1" x14ac:dyDescent="0.3">
      <c r="A212" s="921" t="s">
        <v>32</v>
      </c>
      <c r="B212" s="952"/>
      <c r="C212" s="234" t="s">
        <v>14</v>
      </c>
      <c r="D212" s="235" t="s">
        <v>21</v>
      </c>
    </row>
    <row r="213" spans="1:7" ht="13.5" thickBot="1" x14ac:dyDescent="0.3">
      <c r="A213" s="921" t="s">
        <v>141</v>
      </c>
      <c r="B213" s="952"/>
      <c r="C213" s="236">
        <f>SUM(C214:C216)</f>
        <v>0</v>
      </c>
      <c r="D213" s="236">
        <f>SUM(D214:D216)</f>
        <v>0</v>
      </c>
    </row>
    <row r="214" spans="1:7" x14ac:dyDescent="0.25">
      <c r="A214" s="953" t="s">
        <v>142</v>
      </c>
      <c r="B214" s="954"/>
      <c r="C214" s="237"/>
      <c r="D214" s="238"/>
    </row>
    <row r="215" spans="1:7" x14ac:dyDescent="0.25">
      <c r="A215" s="783" t="s">
        <v>143</v>
      </c>
      <c r="B215" s="785"/>
      <c r="C215" s="239"/>
      <c r="D215" s="240"/>
    </row>
    <row r="216" spans="1:7" ht="13.5" thickBot="1" x14ac:dyDescent="0.3">
      <c r="A216" s="843" t="s">
        <v>144</v>
      </c>
      <c r="B216" s="845"/>
      <c r="C216" s="239"/>
      <c r="D216" s="240"/>
    </row>
    <row r="217" spans="1:7" ht="26.25" customHeight="1" thickBot="1" x14ac:dyDescent="0.3">
      <c r="A217" s="921" t="s">
        <v>145</v>
      </c>
      <c r="B217" s="952"/>
      <c r="C217" s="241">
        <f>SUM(C218:C220)</f>
        <v>0</v>
      </c>
      <c r="D217" s="236">
        <f>SUM(D218:D220)</f>
        <v>0</v>
      </c>
    </row>
    <row r="218" spans="1:7" x14ac:dyDescent="0.25">
      <c r="A218" s="953" t="s">
        <v>142</v>
      </c>
      <c r="B218" s="954"/>
      <c r="C218" s="237"/>
      <c r="D218" s="238"/>
    </row>
    <row r="219" spans="1:7" x14ac:dyDescent="0.25">
      <c r="A219" s="783" t="s">
        <v>143</v>
      </c>
      <c r="B219" s="785"/>
      <c r="C219" s="239"/>
      <c r="D219" s="240"/>
    </row>
    <row r="220" spans="1:7" ht="13.5" thickBot="1" x14ac:dyDescent="0.3">
      <c r="A220" s="843" t="s">
        <v>144</v>
      </c>
      <c r="B220" s="845"/>
      <c r="C220" s="239"/>
      <c r="D220" s="240"/>
    </row>
    <row r="221" spans="1:7" ht="26.25" customHeight="1" thickBot="1" x14ac:dyDescent="0.3">
      <c r="A221" s="921" t="s">
        <v>146</v>
      </c>
      <c r="B221" s="952"/>
      <c r="C221" s="242">
        <f>SUM(C222:C224)</f>
        <v>0</v>
      </c>
      <c r="D221" s="243">
        <f>SUM(D222:D224)</f>
        <v>0</v>
      </c>
    </row>
    <row r="222" spans="1:7" x14ac:dyDescent="0.25">
      <c r="A222" s="953" t="s">
        <v>142</v>
      </c>
      <c r="B222" s="954"/>
      <c r="C222" s="237"/>
      <c r="D222" s="238"/>
    </row>
    <row r="223" spans="1:7" x14ac:dyDescent="0.25">
      <c r="A223" s="783" t="s">
        <v>143</v>
      </c>
      <c r="B223" s="785"/>
      <c r="C223" s="239"/>
      <c r="D223" s="240"/>
    </row>
    <row r="224" spans="1:7" ht="13.5" thickBot="1" x14ac:dyDescent="0.3">
      <c r="A224" s="843" t="s">
        <v>144</v>
      </c>
      <c r="B224" s="845"/>
      <c r="C224" s="239"/>
      <c r="D224" s="240"/>
    </row>
    <row r="225" spans="1:5" ht="13.5" thickBot="1" x14ac:dyDescent="0.3">
      <c r="A225" s="921" t="s">
        <v>147</v>
      </c>
      <c r="B225" s="952"/>
      <c r="C225" s="244">
        <f>C217+C221+C213</f>
        <v>0</v>
      </c>
      <c r="D225" s="244">
        <f>D217+D221+D213</f>
        <v>0</v>
      </c>
    </row>
    <row r="228" spans="1:5" ht="60.75" customHeight="1" x14ac:dyDescent="0.25">
      <c r="A228" s="891" t="s">
        <v>148</v>
      </c>
      <c r="B228" s="891"/>
      <c r="C228" s="891"/>
      <c r="D228" s="873"/>
    </row>
    <row r="229" spans="1:5" ht="13.5" thickBot="1" x14ac:dyDescent="0.3">
      <c r="A229" s="154"/>
      <c r="B229" s="154"/>
      <c r="C229" s="154"/>
    </row>
    <row r="230" spans="1:5" ht="13.5" thickBot="1" x14ac:dyDescent="0.3">
      <c r="A230" s="721" t="s">
        <v>149</v>
      </c>
      <c r="B230" s="722"/>
      <c r="C230" s="157" t="s">
        <v>104</v>
      </c>
      <c r="D230" s="245" t="s">
        <v>108</v>
      </c>
    </row>
    <row r="231" spans="1:5" ht="25.5" customHeight="1" x14ac:dyDescent="0.25">
      <c r="A231" s="949" t="s">
        <v>150</v>
      </c>
      <c r="B231" s="950"/>
      <c r="C231" s="246"/>
      <c r="D231" s="247"/>
    </row>
    <row r="232" spans="1:5" ht="26.25" customHeight="1" thickBot="1" x14ac:dyDescent="0.3">
      <c r="A232" s="951" t="s">
        <v>151</v>
      </c>
      <c r="B232" s="715"/>
      <c r="C232" s="248"/>
      <c r="D232" s="249"/>
    </row>
    <row r="233" spans="1:5" ht="13.5" thickBot="1" x14ac:dyDescent="0.3">
      <c r="A233" s="846" t="s">
        <v>139</v>
      </c>
      <c r="B233" s="848"/>
      <c r="C233" s="250">
        <f>SUM(C231:C232)</f>
        <v>0</v>
      </c>
      <c r="D233" s="251">
        <f>SUM(D231:D232)</f>
        <v>0</v>
      </c>
    </row>
    <row r="239" spans="1:5" ht="15" x14ac:dyDescent="0.25">
      <c r="A239" s="891" t="s">
        <v>152</v>
      </c>
      <c r="B239" s="891"/>
      <c r="C239" s="891"/>
      <c r="D239" s="891"/>
      <c r="E239" s="891"/>
    </row>
    <row r="240" spans="1:5" ht="13.5" thickBot="1" x14ac:dyDescent="0.3"/>
    <row r="241" spans="1:5" ht="26.25" thickBot="1" x14ac:dyDescent="0.3">
      <c r="A241" s="155" t="s">
        <v>153</v>
      </c>
      <c r="B241" s="875" t="s">
        <v>154</v>
      </c>
      <c r="C241" s="922"/>
      <c r="D241" s="875" t="s">
        <v>155</v>
      </c>
      <c r="E241" s="922"/>
    </row>
    <row r="242" spans="1:5" ht="13.5" thickBot="1" x14ac:dyDescent="0.3">
      <c r="A242" s="252"/>
      <c r="B242" s="158" t="s">
        <v>156</v>
      </c>
      <c r="C242" s="253" t="s">
        <v>157</v>
      </c>
      <c r="D242" s="254" t="s">
        <v>158</v>
      </c>
      <c r="E242" s="253" t="s">
        <v>159</v>
      </c>
    </row>
    <row r="243" spans="1:5" ht="13.5" thickBot="1" x14ac:dyDescent="0.3">
      <c r="A243" s="255" t="s">
        <v>160</v>
      </c>
      <c r="B243" s="256"/>
      <c r="C243" s="257"/>
      <c r="D243" s="257"/>
      <c r="E243" s="258"/>
    </row>
    <row r="244" spans="1:5" x14ac:dyDescent="0.25">
      <c r="A244" s="259" t="s">
        <v>161</v>
      </c>
      <c r="B244" s="260"/>
      <c r="C244" s="260"/>
      <c r="D244" s="261"/>
      <c r="E244" s="260"/>
    </row>
    <row r="245" spans="1:5" ht="25.5" x14ac:dyDescent="0.25">
      <c r="A245" s="259" t="s">
        <v>162</v>
      </c>
      <c r="B245" s="260"/>
      <c r="C245" s="260"/>
      <c r="D245" s="261"/>
      <c r="E245" s="260"/>
    </row>
    <row r="246" spans="1:5" x14ac:dyDescent="0.25">
      <c r="A246" s="259" t="s">
        <v>163</v>
      </c>
      <c r="B246" s="260"/>
      <c r="C246" s="260"/>
      <c r="D246" s="261"/>
      <c r="E246" s="260"/>
    </row>
    <row r="247" spans="1:5" x14ac:dyDescent="0.25">
      <c r="A247" s="259" t="s">
        <v>164</v>
      </c>
      <c r="B247" s="171">
        <f>SUM(B248:B249)</f>
        <v>0</v>
      </c>
      <c r="C247" s="171">
        <f>SUM(C248:C249)</f>
        <v>0</v>
      </c>
      <c r="D247" s="171">
        <f>SUM(D248:D249)</f>
        <v>0</v>
      </c>
      <c r="E247" s="171">
        <f>SUM(E248:E249)</f>
        <v>0</v>
      </c>
    </row>
    <row r="248" spans="1:5" x14ac:dyDescent="0.25">
      <c r="A248" s="262" t="s">
        <v>83</v>
      </c>
      <c r="B248" s="171"/>
      <c r="C248" s="171"/>
      <c r="D248" s="170"/>
      <c r="E248" s="171"/>
    </row>
    <row r="249" spans="1:5" ht="13.5" thickBot="1" x14ac:dyDescent="0.3">
      <c r="A249" s="263" t="s">
        <v>83</v>
      </c>
      <c r="B249" s="264"/>
      <c r="C249" s="264"/>
      <c r="E249" s="264"/>
    </row>
    <row r="250" spans="1:5" ht="13.5" thickBot="1" x14ac:dyDescent="0.3">
      <c r="A250" s="265" t="s">
        <v>139</v>
      </c>
      <c r="B250" s="180">
        <f>SUM(B244:B247)</f>
        <v>0</v>
      </c>
      <c r="C250" s="180">
        <f>SUM(C244:C247)</f>
        <v>0</v>
      </c>
      <c r="D250" s="180">
        <f>SUM(D244:D247)</f>
        <v>0</v>
      </c>
      <c r="E250" s="180">
        <f>SUM(E244:E247)</f>
        <v>0</v>
      </c>
    </row>
    <row r="251" spans="1:5" ht="13.5" thickBot="1" x14ac:dyDescent="0.3">
      <c r="A251" s="255" t="s">
        <v>165</v>
      </c>
      <c r="B251" s="266"/>
      <c r="C251" s="267"/>
      <c r="D251" s="267"/>
      <c r="E251" s="268"/>
    </row>
    <row r="252" spans="1:5" x14ac:dyDescent="0.25">
      <c r="A252" s="259" t="s">
        <v>161</v>
      </c>
      <c r="B252" s="260"/>
      <c r="C252" s="260"/>
      <c r="D252" s="261"/>
      <c r="E252" s="260"/>
    </row>
    <row r="253" spans="1:5" ht="25.5" x14ac:dyDescent="0.25">
      <c r="A253" s="259" t="s">
        <v>162</v>
      </c>
      <c r="B253" s="260"/>
      <c r="C253" s="260"/>
      <c r="D253" s="261"/>
      <c r="E253" s="260"/>
    </row>
    <row r="254" spans="1:5" x14ac:dyDescent="0.25">
      <c r="A254" s="259" t="s">
        <v>163</v>
      </c>
      <c r="B254" s="260"/>
      <c r="C254" s="260"/>
      <c r="D254" s="261"/>
      <c r="E254" s="260"/>
    </row>
    <row r="255" spans="1:5" x14ac:dyDescent="0.25">
      <c r="A255" s="259" t="s">
        <v>164</v>
      </c>
      <c r="B255" s="171">
        <f>SUM(B256:B257)</f>
        <v>0</v>
      </c>
      <c r="C255" s="171">
        <f>SUM(C256:C257)</f>
        <v>0</v>
      </c>
      <c r="D255" s="171">
        <f>SUM(D256:D257)</f>
        <v>0</v>
      </c>
      <c r="E255" s="171">
        <f>SUM(E256:E257)</f>
        <v>0</v>
      </c>
    </row>
    <row r="256" spans="1:5" x14ac:dyDescent="0.25">
      <c r="A256" s="262" t="s">
        <v>83</v>
      </c>
      <c r="B256" s="171"/>
      <c r="C256" s="171"/>
      <c r="D256" s="170"/>
      <c r="E256" s="171"/>
    </row>
    <row r="257" spans="1:7" ht="13.5" thickBot="1" x14ac:dyDescent="0.3">
      <c r="A257" s="263" t="s">
        <v>83</v>
      </c>
      <c r="B257" s="264"/>
      <c r="C257" s="264"/>
      <c r="E257" s="264"/>
    </row>
    <row r="258" spans="1:7" ht="13.5" thickBot="1" x14ac:dyDescent="0.3">
      <c r="A258" s="269" t="s">
        <v>139</v>
      </c>
      <c r="B258" s="180">
        <f>SUM(B252:B255)</f>
        <v>0</v>
      </c>
      <c r="C258" s="180">
        <f>SUM(C252:C255)</f>
        <v>0</v>
      </c>
      <c r="D258" s="180">
        <f>SUM(D252:D255)</f>
        <v>0</v>
      </c>
      <c r="E258" s="180">
        <f>SUM(E252:E255)</f>
        <v>0</v>
      </c>
    </row>
    <row r="262" spans="1:7" ht="29.25" customHeight="1" x14ac:dyDescent="0.25">
      <c r="A262" s="891" t="s">
        <v>166</v>
      </c>
      <c r="B262" s="891"/>
      <c r="C262" s="891"/>
      <c r="D262" s="891"/>
      <c r="E262" s="891"/>
    </row>
    <row r="263" spans="1:7" ht="13.5" thickBot="1" x14ac:dyDescent="0.3">
      <c r="A263" s="270"/>
    </row>
    <row r="264" spans="1:7" ht="64.5" thickBot="1" x14ac:dyDescent="0.25">
      <c r="A264" s="943" t="s">
        <v>167</v>
      </c>
      <c r="B264" s="944"/>
      <c r="C264" s="157" t="s">
        <v>104</v>
      </c>
      <c r="D264" s="245" t="s">
        <v>21</v>
      </c>
      <c r="E264" s="245" t="s">
        <v>168</v>
      </c>
      <c r="G264" s="271"/>
    </row>
    <row r="265" spans="1:7" ht="25.5" customHeight="1" x14ac:dyDescent="0.2">
      <c r="A265" s="945" t="s">
        <v>169</v>
      </c>
      <c r="B265" s="946"/>
      <c r="C265" s="272"/>
      <c r="D265" s="273"/>
      <c r="E265" s="273"/>
      <c r="G265" s="271"/>
    </row>
    <row r="266" spans="1:7" x14ac:dyDescent="0.2">
      <c r="A266" s="937" t="s">
        <v>170</v>
      </c>
      <c r="B266" s="938"/>
      <c r="C266" s="274"/>
      <c r="D266" s="240"/>
      <c r="E266" s="240"/>
      <c r="G266" s="271"/>
    </row>
    <row r="267" spans="1:7" ht="12.75" customHeight="1" x14ac:dyDescent="0.2">
      <c r="A267" s="906" t="s">
        <v>171</v>
      </c>
      <c r="B267" s="907"/>
      <c r="C267" s="274"/>
      <c r="D267" s="240"/>
      <c r="E267" s="240"/>
      <c r="G267" s="275"/>
    </row>
    <row r="268" spans="1:7" x14ac:dyDescent="0.2">
      <c r="A268" s="947" t="s">
        <v>172</v>
      </c>
      <c r="B268" s="948"/>
      <c r="C268" s="274"/>
      <c r="D268" s="240"/>
      <c r="E268" s="240"/>
      <c r="G268" s="271"/>
    </row>
    <row r="269" spans="1:7" x14ac:dyDescent="0.2">
      <c r="A269" s="937" t="s">
        <v>173</v>
      </c>
      <c r="B269" s="938"/>
      <c r="C269" s="276"/>
      <c r="D269" s="277"/>
      <c r="E269" s="277"/>
      <c r="G269" s="271"/>
    </row>
    <row r="270" spans="1:7" x14ac:dyDescent="0.2">
      <c r="A270" s="937" t="s">
        <v>174</v>
      </c>
      <c r="B270" s="938"/>
      <c r="C270" s="276"/>
      <c r="D270" s="277"/>
      <c r="E270" s="277"/>
      <c r="G270" s="271"/>
    </row>
    <row r="271" spans="1:7" x14ac:dyDescent="0.2">
      <c r="A271" s="937" t="s">
        <v>175</v>
      </c>
      <c r="B271" s="938"/>
      <c r="C271" s="278"/>
      <c r="D271" s="277"/>
      <c r="E271" s="277"/>
      <c r="G271" s="271"/>
    </row>
    <row r="272" spans="1:7" x14ac:dyDescent="0.25">
      <c r="A272" s="937" t="s">
        <v>176</v>
      </c>
      <c r="B272" s="938"/>
      <c r="C272" s="279"/>
      <c r="D272" s="240"/>
      <c r="E272" s="240"/>
    </row>
    <row r="273" spans="1:5" ht="13.5" thickBot="1" x14ac:dyDescent="0.3">
      <c r="A273" s="939" t="s">
        <v>17</v>
      </c>
      <c r="B273" s="940"/>
      <c r="C273" s="280"/>
      <c r="D273" s="281"/>
      <c r="E273" s="281"/>
    </row>
    <row r="274" spans="1:5" ht="13.5" thickBot="1" x14ac:dyDescent="0.3">
      <c r="A274" s="941" t="s">
        <v>99</v>
      </c>
      <c r="B274" s="942"/>
      <c r="C274" s="282">
        <f>C265+C266+C268+C272+C269+C270+C271+C273</f>
        <v>0</v>
      </c>
      <c r="D274" s="282">
        <f>D265+D266+D268+D272+D269+D270+D271+D273</f>
        <v>0</v>
      </c>
      <c r="E274" s="283"/>
    </row>
    <row r="275" spans="1:5" ht="15" x14ac:dyDescent="0.25">
      <c r="A275" s="284" t="s">
        <v>177</v>
      </c>
      <c r="B275" s="284"/>
      <c r="C275" s="284"/>
      <c r="D275" s="284"/>
    </row>
    <row r="276" spans="1:5" ht="13.5" thickBot="1" x14ac:dyDescent="0.3">
      <c r="A276" s="215"/>
      <c r="B276" s="190"/>
      <c r="C276" s="190"/>
      <c r="D276" s="190"/>
    </row>
    <row r="277" spans="1:5" ht="13.5" thickBot="1" x14ac:dyDescent="0.3">
      <c r="A277" s="935" t="s">
        <v>178</v>
      </c>
      <c r="B277" s="936"/>
      <c r="C277" s="216" t="s">
        <v>104</v>
      </c>
      <c r="D277" s="219" t="s">
        <v>108</v>
      </c>
    </row>
    <row r="278" spans="1:5" ht="32.25" customHeight="1" thickBot="1" x14ac:dyDescent="0.3">
      <c r="A278" s="743" t="s">
        <v>179</v>
      </c>
      <c r="B278" s="922"/>
      <c r="C278" s="285"/>
      <c r="D278" s="286"/>
    </row>
    <row r="279" spans="1:5" ht="13.5" thickBot="1" x14ac:dyDescent="0.3">
      <c r="A279" s="743" t="s">
        <v>180</v>
      </c>
      <c r="B279" s="922"/>
      <c r="C279" s="285"/>
      <c r="D279" s="286"/>
    </row>
    <row r="280" spans="1:5" ht="13.5" thickBot="1" x14ac:dyDescent="0.3">
      <c r="A280" s="743" t="s">
        <v>181</v>
      </c>
      <c r="B280" s="922"/>
      <c r="C280" s="285"/>
      <c r="D280" s="286"/>
    </row>
    <row r="281" spans="1:5" ht="25.5" customHeight="1" thickBot="1" x14ac:dyDescent="0.3">
      <c r="A281" s="743" t="s">
        <v>182</v>
      </c>
      <c r="B281" s="922"/>
      <c r="C281" s="285"/>
      <c r="D281" s="286"/>
    </row>
    <row r="282" spans="1:5" ht="27" customHeight="1" thickBot="1" x14ac:dyDescent="0.3">
      <c r="A282" s="743" t="s">
        <v>183</v>
      </c>
      <c r="B282" s="922"/>
      <c r="C282" s="285"/>
      <c r="D282" s="286"/>
    </row>
    <row r="283" spans="1:5" ht="13.5" thickBot="1" x14ac:dyDescent="0.3">
      <c r="A283" s="932" t="s">
        <v>184</v>
      </c>
      <c r="B283" s="922"/>
      <c r="C283" s="285"/>
      <c r="D283" s="286"/>
    </row>
    <row r="284" spans="1:5" ht="29.25" customHeight="1" thickBot="1" x14ac:dyDescent="0.3">
      <c r="A284" s="932" t="s">
        <v>185</v>
      </c>
      <c r="B284" s="922"/>
      <c r="C284" s="285"/>
      <c r="D284" s="286"/>
    </row>
    <row r="285" spans="1:5" ht="25.5" customHeight="1" thickBot="1" x14ac:dyDescent="0.3">
      <c r="A285" s="743" t="s">
        <v>117</v>
      </c>
      <c r="B285" s="922"/>
      <c r="C285" s="285">
        <v>85018</v>
      </c>
      <c r="D285" s="286">
        <v>79488</v>
      </c>
    </row>
    <row r="286" spans="1:5" ht="13.5" thickBot="1" x14ac:dyDescent="0.3">
      <c r="A286" s="932" t="s">
        <v>186</v>
      </c>
      <c r="B286" s="922"/>
      <c r="C286" s="287">
        <f>SUM(C287:C306)</f>
        <v>20037599.57</v>
      </c>
      <c r="D286" s="288">
        <f>SUM(D287:D306)</f>
        <v>18949732.559999999</v>
      </c>
    </row>
    <row r="287" spans="1:5" ht="13.5" customHeight="1" x14ac:dyDescent="0.2">
      <c r="A287" s="933" t="s">
        <v>119</v>
      </c>
      <c r="B287" s="934"/>
      <c r="C287" s="702">
        <v>2222058</v>
      </c>
      <c r="D287" s="703">
        <v>1922058</v>
      </c>
    </row>
    <row r="288" spans="1:5" x14ac:dyDescent="0.2">
      <c r="A288" s="802" t="s">
        <v>120</v>
      </c>
      <c r="B288" s="928"/>
      <c r="C288" s="704">
        <v>17797007.780000001</v>
      </c>
      <c r="D288" s="705">
        <v>17000000</v>
      </c>
    </row>
    <row r="289" spans="1:4" x14ac:dyDescent="0.25">
      <c r="A289" s="783" t="s">
        <v>121</v>
      </c>
      <c r="B289" s="928"/>
      <c r="C289" s="228"/>
      <c r="D289" s="699"/>
    </row>
    <row r="290" spans="1:4" ht="39.75" customHeight="1" x14ac:dyDescent="0.25">
      <c r="A290" s="931" t="s">
        <v>122</v>
      </c>
      <c r="B290" s="928"/>
      <c r="C290" s="228"/>
      <c r="D290" s="699"/>
    </row>
    <row r="291" spans="1:4" x14ac:dyDescent="0.25">
      <c r="A291" s="783" t="s">
        <v>123</v>
      </c>
      <c r="B291" s="928"/>
      <c r="C291" s="228"/>
      <c r="D291" s="699"/>
    </row>
    <row r="292" spans="1:4" x14ac:dyDescent="0.25">
      <c r="A292" s="783" t="s">
        <v>124</v>
      </c>
      <c r="B292" s="928"/>
      <c r="C292" s="228"/>
      <c r="D292" s="699"/>
    </row>
    <row r="293" spans="1:4" x14ac:dyDescent="0.25">
      <c r="A293" s="783" t="s">
        <v>125</v>
      </c>
      <c r="B293" s="928"/>
      <c r="C293" s="228"/>
      <c r="D293" s="699"/>
    </row>
    <row r="294" spans="1:4" ht="26.25" customHeight="1" x14ac:dyDescent="0.25">
      <c r="A294" s="783" t="s">
        <v>126</v>
      </c>
      <c r="B294" s="928"/>
      <c r="C294" s="289"/>
      <c r="D294" s="700"/>
    </row>
    <row r="295" spans="1:4" x14ac:dyDescent="0.25">
      <c r="A295" s="783" t="s">
        <v>127</v>
      </c>
      <c r="B295" s="928"/>
      <c r="C295" s="228"/>
      <c r="D295" s="290"/>
    </row>
    <row r="296" spans="1:4" x14ac:dyDescent="0.25">
      <c r="A296" s="783" t="s">
        <v>128</v>
      </c>
      <c r="B296" s="928"/>
      <c r="C296" s="228"/>
      <c r="D296" s="290"/>
    </row>
    <row r="297" spans="1:4" x14ac:dyDescent="0.25">
      <c r="A297" s="783" t="s">
        <v>129</v>
      </c>
      <c r="B297" s="928"/>
      <c r="C297" s="228"/>
      <c r="D297" s="290"/>
    </row>
    <row r="298" spans="1:4" x14ac:dyDescent="0.25">
      <c r="A298" s="783" t="s">
        <v>130</v>
      </c>
      <c r="B298" s="928"/>
      <c r="C298" s="228"/>
      <c r="D298" s="290"/>
    </row>
    <row r="299" spans="1:4" x14ac:dyDescent="0.25">
      <c r="A299" s="783" t="s">
        <v>131</v>
      </c>
      <c r="B299" s="928"/>
      <c r="C299" s="228"/>
      <c r="D299" s="290"/>
    </row>
    <row r="300" spans="1:4" x14ac:dyDescent="0.25">
      <c r="A300" s="927" t="s">
        <v>132</v>
      </c>
      <c r="B300" s="928"/>
      <c r="C300" s="228"/>
      <c r="D300" s="290"/>
    </row>
    <row r="301" spans="1:4" x14ac:dyDescent="0.25">
      <c r="A301" s="927" t="s">
        <v>133</v>
      </c>
      <c r="B301" s="928"/>
      <c r="C301" s="228"/>
      <c r="D301" s="290"/>
    </row>
    <row r="302" spans="1:4" ht="27" customHeight="1" x14ac:dyDescent="0.25">
      <c r="A302" s="929" t="s">
        <v>134</v>
      </c>
      <c r="B302" s="928"/>
      <c r="C302" s="228"/>
      <c r="D302" s="290"/>
    </row>
    <row r="303" spans="1:4" ht="27" customHeight="1" x14ac:dyDescent="0.25">
      <c r="A303" s="929" t="s">
        <v>135</v>
      </c>
      <c r="B303" s="928"/>
      <c r="C303" s="228"/>
      <c r="D303" s="290"/>
    </row>
    <row r="304" spans="1:4" x14ac:dyDescent="0.25">
      <c r="A304" s="927" t="s">
        <v>136</v>
      </c>
      <c r="B304" s="928"/>
      <c r="C304" s="228"/>
      <c r="D304" s="290"/>
    </row>
    <row r="305" spans="1:8" x14ac:dyDescent="0.25">
      <c r="A305" s="927" t="s">
        <v>137</v>
      </c>
      <c r="B305" s="928"/>
      <c r="C305" s="228"/>
      <c r="D305" s="290"/>
    </row>
    <row r="306" spans="1:8" ht="13.5" thickBot="1" x14ac:dyDescent="0.25">
      <c r="A306" s="843" t="s">
        <v>138</v>
      </c>
      <c r="B306" s="930"/>
      <c r="C306" s="451">
        <v>18533.79</v>
      </c>
      <c r="D306" s="701">
        <v>27674.560000000001</v>
      </c>
    </row>
    <row r="307" spans="1:8" ht="13.5" thickBot="1" x14ac:dyDescent="0.3">
      <c r="A307" s="921" t="s">
        <v>139</v>
      </c>
      <c r="B307" s="922"/>
      <c r="C307" s="243">
        <f>SUM(C278:C286)</f>
        <v>20122617.57</v>
      </c>
      <c r="D307" s="243">
        <f>SUM(D278:D286)</f>
        <v>19029220.559999999</v>
      </c>
    </row>
    <row r="308" spans="1:8" x14ac:dyDescent="0.2">
      <c r="A308" s="2"/>
      <c r="B308" s="2"/>
      <c r="C308" s="2"/>
      <c r="D308" s="2"/>
    </row>
    <row r="309" spans="1:8" x14ac:dyDescent="0.2">
      <c r="A309" s="2"/>
      <c r="B309" s="2"/>
      <c r="C309" s="2"/>
      <c r="D309" s="2"/>
    </row>
    <row r="310" spans="1:8" x14ac:dyDescent="0.2">
      <c r="A310" s="923"/>
      <c r="B310" s="924"/>
      <c r="C310" s="924"/>
      <c r="D310" s="2"/>
    </row>
    <row r="313" spans="1:8" ht="15" x14ac:dyDescent="0.25">
      <c r="A313" s="925" t="s">
        <v>187</v>
      </c>
      <c r="B313" s="925"/>
      <c r="C313" s="925"/>
    </row>
    <row r="314" spans="1:8" ht="13.5" thickBot="1" x14ac:dyDescent="0.3">
      <c r="A314" s="291"/>
      <c r="B314" s="190"/>
      <c r="C314" s="190"/>
    </row>
    <row r="315" spans="1:8" ht="13.5" thickBot="1" x14ac:dyDescent="0.3">
      <c r="A315" s="921" t="s">
        <v>188</v>
      </c>
      <c r="B315" s="926"/>
      <c r="C315" s="292" t="s">
        <v>14</v>
      </c>
      <c r="D315" s="219" t="s">
        <v>21</v>
      </c>
      <c r="G315" s="920"/>
      <c r="H315" s="920"/>
    </row>
    <row r="316" spans="1:8" ht="13.5" thickBot="1" x14ac:dyDescent="0.3">
      <c r="A316" s="806" t="s">
        <v>189</v>
      </c>
      <c r="B316" s="807"/>
      <c r="C316" s="282">
        <f>SUM(C317:C326)</f>
        <v>2372.61</v>
      </c>
      <c r="D316" s="293">
        <f>SUM(D317:D326)</f>
        <v>0</v>
      </c>
      <c r="G316" s="920"/>
      <c r="H316" s="920"/>
    </row>
    <row r="317" spans="1:8" ht="55.5" customHeight="1" x14ac:dyDescent="0.25">
      <c r="A317" s="916" t="s">
        <v>190</v>
      </c>
      <c r="B317" s="917"/>
      <c r="C317" s="294"/>
      <c r="D317" s="295"/>
      <c r="G317" s="920"/>
      <c r="H317" s="920"/>
    </row>
    <row r="318" spans="1:8" x14ac:dyDescent="0.25">
      <c r="A318" s="918" t="s">
        <v>191</v>
      </c>
      <c r="B318" s="919"/>
      <c r="C318" s="296"/>
      <c r="D318" s="297"/>
    </row>
    <row r="319" spans="1:8" x14ac:dyDescent="0.25">
      <c r="A319" s="811" t="s">
        <v>192</v>
      </c>
      <c r="B319" s="812"/>
      <c r="C319" s="274"/>
      <c r="D319" s="298"/>
    </row>
    <row r="320" spans="1:8" ht="28.5" customHeight="1" x14ac:dyDescent="0.25">
      <c r="A320" s="802" t="s">
        <v>193</v>
      </c>
      <c r="B320" s="803"/>
      <c r="C320" s="274"/>
      <c r="D320" s="298"/>
    </row>
    <row r="321" spans="1:5" ht="32.25" customHeight="1" x14ac:dyDescent="0.25">
      <c r="A321" s="802" t="s">
        <v>194</v>
      </c>
      <c r="B321" s="803"/>
      <c r="C321" s="274"/>
      <c r="D321" s="298"/>
    </row>
    <row r="322" spans="1:5" x14ac:dyDescent="0.25">
      <c r="A322" s="811" t="s">
        <v>195</v>
      </c>
      <c r="B322" s="812"/>
      <c r="C322" s="274"/>
      <c r="D322" s="298"/>
    </row>
    <row r="323" spans="1:5" x14ac:dyDescent="0.25">
      <c r="A323" s="811" t="s">
        <v>196</v>
      </c>
      <c r="B323" s="812"/>
      <c r="C323" s="274">
        <v>2372.61</v>
      </c>
      <c r="D323" s="298"/>
    </row>
    <row r="324" spans="1:5" x14ac:dyDescent="0.25">
      <c r="A324" s="811" t="s">
        <v>197</v>
      </c>
      <c r="B324" s="812"/>
      <c r="C324" s="274"/>
      <c r="D324" s="298"/>
    </row>
    <row r="325" spans="1:5" x14ac:dyDescent="0.25">
      <c r="A325" s="811" t="s">
        <v>198</v>
      </c>
      <c r="B325" s="812"/>
      <c r="C325" s="274"/>
      <c r="D325" s="298"/>
    </row>
    <row r="326" spans="1:5" ht="13.5" thickBot="1" x14ac:dyDescent="0.3">
      <c r="A326" s="804" t="s">
        <v>17</v>
      </c>
      <c r="B326" s="805"/>
      <c r="C326" s="276"/>
      <c r="D326" s="299"/>
    </row>
    <row r="327" spans="1:5" ht="13.5" thickBot="1" x14ac:dyDescent="0.3">
      <c r="A327" s="806" t="s">
        <v>199</v>
      </c>
      <c r="B327" s="807"/>
      <c r="C327" s="282">
        <f>SUM(C328:C337)</f>
        <v>17196.93</v>
      </c>
      <c r="D327" s="283">
        <f>SUM(D328:D337)</f>
        <v>21991.16</v>
      </c>
    </row>
    <row r="328" spans="1:5" ht="59.25" customHeight="1" x14ac:dyDescent="0.25">
      <c r="A328" s="916" t="s">
        <v>190</v>
      </c>
      <c r="B328" s="917"/>
      <c r="C328" s="296"/>
      <c r="D328" s="297"/>
    </row>
    <row r="329" spans="1:5" x14ac:dyDescent="0.25">
      <c r="A329" s="918" t="s">
        <v>191</v>
      </c>
      <c r="B329" s="919"/>
      <c r="C329" s="296"/>
      <c r="D329" s="297"/>
    </row>
    <row r="330" spans="1:5" x14ac:dyDescent="0.25">
      <c r="A330" s="811" t="s">
        <v>192</v>
      </c>
      <c r="B330" s="812"/>
      <c r="C330" s="274"/>
      <c r="D330" s="298"/>
    </row>
    <row r="331" spans="1:5" ht="27.75" customHeight="1" x14ac:dyDescent="0.25">
      <c r="A331" s="802" t="s">
        <v>193</v>
      </c>
      <c r="B331" s="803"/>
      <c r="C331" s="274"/>
      <c r="D331" s="298"/>
      <c r="E331" s="300"/>
    </row>
    <row r="332" spans="1:5" ht="24.75" customHeight="1" x14ac:dyDescent="0.25">
      <c r="A332" s="802" t="s">
        <v>194</v>
      </c>
      <c r="B332" s="803"/>
      <c r="C332" s="274">
        <v>530.58000000000004</v>
      </c>
      <c r="D332" s="298">
        <v>5463.49</v>
      </c>
    </row>
    <row r="333" spans="1:5" x14ac:dyDescent="0.25">
      <c r="A333" s="802" t="s">
        <v>195</v>
      </c>
      <c r="B333" s="803"/>
      <c r="C333" s="274">
        <v>7245.67</v>
      </c>
      <c r="D333" s="298">
        <v>7579.27</v>
      </c>
    </row>
    <row r="334" spans="1:5" x14ac:dyDescent="0.25">
      <c r="A334" s="811" t="s">
        <v>196</v>
      </c>
      <c r="B334" s="812"/>
      <c r="C334" s="274">
        <v>2959.63</v>
      </c>
      <c r="D334" s="298">
        <v>2372.61</v>
      </c>
    </row>
    <row r="335" spans="1:5" x14ac:dyDescent="0.25">
      <c r="A335" s="811" t="s">
        <v>200</v>
      </c>
      <c r="B335" s="812"/>
      <c r="C335" s="274"/>
      <c r="D335" s="298"/>
    </row>
    <row r="336" spans="1:5" x14ac:dyDescent="0.25">
      <c r="A336" s="811" t="s">
        <v>198</v>
      </c>
      <c r="B336" s="812"/>
      <c r="C336" s="274">
        <v>6461.05</v>
      </c>
      <c r="D336" s="298">
        <v>6575.79</v>
      </c>
    </row>
    <row r="337" spans="1:5" ht="13.5" thickBot="1" x14ac:dyDescent="0.3">
      <c r="A337" s="912" t="s">
        <v>201</v>
      </c>
      <c r="B337" s="913"/>
      <c r="C337" s="301"/>
      <c r="D337" s="302"/>
    </row>
    <row r="338" spans="1:5" ht="13.5" thickBot="1" x14ac:dyDescent="0.3">
      <c r="A338" s="901" t="s">
        <v>12</v>
      </c>
      <c r="B338" s="902"/>
      <c r="C338" s="303">
        <f>C316+C327</f>
        <v>19569.54</v>
      </c>
      <c r="D338" s="213">
        <f>D316+D327</f>
        <v>21991.16</v>
      </c>
    </row>
    <row r="343" spans="1:5" ht="15" x14ac:dyDescent="0.25">
      <c r="A343" s="914" t="s">
        <v>202</v>
      </c>
      <c r="B343" s="914"/>
      <c r="C343" s="914"/>
      <c r="D343" s="915"/>
      <c r="E343" s="915"/>
    </row>
    <row r="344" spans="1:5" ht="13.5" thickBot="1" x14ac:dyDescent="0.25">
      <c r="A344" s="190"/>
      <c r="B344" s="190"/>
      <c r="C344" s="190"/>
      <c r="D344" s="2"/>
    </row>
    <row r="345" spans="1:5" ht="13.5" thickBot="1" x14ac:dyDescent="0.3">
      <c r="A345" s="908" t="s">
        <v>203</v>
      </c>
      <c r="B345" s="909"/>
      <c r="C345" s="304" t="s">
        <v>14</v>
      </c>
      <c r="D345" s="235" t="s">
        <v>108</v>
      </c>
    </row>
    <row r="346" spans="1:5" x14ac:dyDescent="0.25">
      <c r="A346" s="910" t="s">
        <v>204</v>
      </c>
      <c r="B346" s="911"/>
      <c r="C346" s="201">
        <f>SUM(C347:C353)</f>
        <v>17103288.940000001</v>
      </c>
      <c r="D346" s="201">
        <f>SUM(D347:D353)</f>
        <v>18713281.169999998</v>
      </c>
    </row>
    <row r="347" spans="1:5" x14ac:dyDescent="0.25">
      <c r="A347" s="837" t="s">
        <v>205</v>
      </c>
      <c r="B347" s="839"/>
      <c r="C347" s="305">
        <v>16313314.300000001</v>
      </c>
      <c r="D347" s="306">
        <v>16800632.969999999</v>
      </c>
    </row>
    <row r="348" spans="1:5" x14ac:dyDescent="0.25">
      <c r="A348" s="837" t="s">
        <v>206</v>
      </c>
      <c r="B348" s="839"/>
      <c r="C348" s="305"/>
      <c r="D348" s="306"/>
    </row>
    <row r="349" spans="1:5" ht="27.75" customHeight="1" x14ac:dyDescent="0.25">
      <c r="A349" s="783" t="s">
        <v>207</v>
      </c>
      <c r="B349" s="785"/>
      <c r="C349" s="305">
        <v>789974.64</v>
      </c>
      <c r="D349" s="306">
        <v>1912648.2</v>
      </c>
    </row>
    <row r="350" spans="1:5" x14ac:dyDescent="0.25">
      <c r="A350" s="783" t="s">
        <v>208</v>
      </c>
      <c r="B350" s="785"/>
      <c r="C350" s="305"/>
      <c r="D350" s="306"/>
    </row>
    <row r="351" spans="1:5" x14ac:dyDescent="0.25">
      <c r="A351" s="783" t="s">
        <v>209</v>
      </c>
      <c r="B351" s="785"/>
      <c r="C351" s="305"/>
      <c r="D351" s="306"/>
    </row>
    <row r="352" spans="1:5" x14ac:dyDescent="0.25">
      <c r="A352" s="783" t="s">
        <v>210</v>
      </c>
      <c r="B352" s="785"/>
      <c r="C352" s="305"/>
      <c r="D352" s="306"/>
    </row>
    <row r="353" spans="1:4" x14ac:dyDescent="0.25">
      <c r="A353" s="783" t="s">
        <v>138</v>
      </c>
      <c r="B353" s="785"/>
      <c r="C353" s="305"/>
      <c r="D353" s="306"/>
    </row>
    <row r="354" spans="1:4" x14ac:dyDescent="0.25">
      <c r="A354" s="780" t="s">
        <v>211</v>
      </c>
      <c r="B354" s="782"/>
      <c r="C354" s="201">
        <f>C355+C356+C358</f>
        <v>0</v>
      </c>
      <c r="D354" s="307">
        <f>D355+D356+D358</f>
        <v>0</v>
      </c>
    </row>
    <row r="355" spans="1:4" x14ac:dyDescent="0.25">
      <c r="A355" s="811" t="s">
        <v>212</v>
      </c>
      <c r="B355" s="812"/>
      <c r="C355" s="298"/>
      <c r="D355" s="308"/>
    </row>
    <row r="356" spans="1:4" x14ac:dyDescent="0.25">
      <c r="A356" s="811" t="s">
        <v>213</v>
      </c>
      <c r="B356" s="812"/>
      <c r="C356" s="298"/>
      <c r="D356" s="308"/>
    </row>
    <row r="357" spans="1:4" x14ac:dyDescent="0.25">
      <c r="A357" s="897" t="s">
        <v>214</v>
      </c>
      <c r="B357" s="898"/>
      <c r="C357" s="298"/>
      <c r="D357" s="308"/>
    </row>
    <row r="358" spans="1:4" ht="13.5" thickBot="1" x14ac:dyDescent="0.3">
      <c r="A358" s="899" t="s">
        <v>138</v>
      </c>
      <c r="B358" s="900"/>
      <c r="C358" s="298"/>
      <c r="D358" s="308"/>
    </row>
    <row r="359" spans="1:4" ht="13.5" thickBot="1" x14ac:dyDescent="0.3">
      <c r="A359" s="901" t="s">
        <v>12</v>
      </c>
      <c r="B359" s="902"/>
      <c r="C359" s="309">
        <f>C346+C354</f>
        <v>17103288.940000001</v>
      </c>
      <c r="D359" s="309">
        <f>D346+D354</f>
        <v>18713281.169999998</v>
      </c>
    </row>
    <row r="362" spans="1:4" ht="26.25" customHeight="1" x14ac:dyDescent="0.25">
      <c r="A362" s="891" t="s">
        <v>215</v>
      </c>
      <c r="B362" s="903"/>
      <c r="C362" s="903"/>
      <c r="D362" s="903"/>
    </row>
    <row r="363" spans="1:4" ht="13.5" thickBot="1" x14ac:dyDescent="0.3">
      <c r="B363" s="270"/>
    </row>
    <row r="364" spans="1:4" ht="13.5" thickBot="1" x14ac:dyDescent="0.3">
      <c r="A364" s="904"/>
      <c r="B364" s="905"/>
      <c r="C364" s="266" t="s">
        <v>104</v>
      </c>
      <c r="D364" s="245" t="s">
        <v>21</v>
      </c>
    </row>
    <row r="365" spans="1:4" ht="13.5" thickBot="1" x14ac:dyDescent="0.3">
      <c r="A365" s="906" t="s">
        <v>216</v>
      </c>
      <c r="B365" s="907"/>
      <c r="C365" s="274">
        <v>16094068.17</v>
      </c>
      <c r="D365" s="240">
        <v>16536248.859999999</v>
      </c>
    </row>
    <row r="366" spans="1:4" ht="13.5" thickBot="1" x14ac:dyDescent="0.3">
      <c r="A366" s="806" t="s">
        <v>99</v>
      </c>
      <c r="B366" s="807"/>
      <c r="C366" s="283">
        <f>SUM(C365:C365)</f>
        <v>16094068.17</v>
      </c>
      <c r="D366" s="283">
        <f>SUM(D365:D365)</f>
        <v>16536248.859999999</v>
      </c>
    </row>
    <row r="369" spans="1:9" ht="14.45" customHeight="1" x14ac:dyDescent="0.25">
      <c r="A369" s="891" t="s">
        <v>217</v>
      </c>
      <c r="B369" s="891"/>
      <c r="C369" s="891"/>
      <c r="D369" s="891"/>
      <c r="E369" s="891"/>
    </row>
    <row r="370" spans="1:9" ht="13.5" thickBot="1" x14ac:dyDescent="0.25">
      <c r="E370" s="2"/>
    </row>
    <row r="371" spans="1:9" ht="26.25" thickBot="1" x14ac:dyDescent="0.25">
      <c r="A371" s="721" t="s">
        <v>32</v>
      </c>
      <c r="B371" s="893"/>
      <c r="C371" s="155" t="s">
        <v>218</v>
      </c>
      <c r="D371" s="155" t="s">
        <v>219</v>
      </c>
      <c r="E371" s="2"/>
    </row>
    <row r="372" spans="1:9" ht="13.5" thickBot="1" x14ac:dyDescent="0.25">
      <c r="A372" s="894" t="s">
        <v>220</v>
      </c>
      <c r="B372" s="895"/>
      <c r="C372" s="310">
        <v>1004769.93</v>
      </c>
      <c r="D372" s="311">
        <v>439751.95</v>
      </c>
      <c r="E372" s="2"/>
    </row>
    <row r="373" spans="1:9" x14ac:dyDescent="0.2">
      <c r="A373" s="2"/>
      <c r="B373" s="2"/>
      <c r="C373" s="2"/>
      <c r="D373" s="2"/>
      <c r="E373" s="2"/>
    </row>
    <row r="374" spans="1:9" ht="29.25" customHeight="1" x14ac:dyDescent="0.2">
      <c r="A374" s="896" t="s">
        <v>221</v>
      </c>
      <c r="B374" s="896"/>
      <c r="C374" s="896"/>
      <c r="D374" s="798"/>
      <c r="E374" s="798"/>
    </row>
    <row r="379" spans="1:9" ht="15" x14ac:dyDescent="0.25">
      <c r="A379" s="885" t="s">
        <v>222</v>
      </c>
      <c r="B379" s="885"/>
      <c r="C379" s="885"/>
      <c r="D379" s="885"/>
      <c r="E379" s="885"/>
      <c r="F379" s="885"/>
      <c r="G379" s="885"/>
      <c r="H379" s="885"/>
      <c r="I379" s="885"/>
    </row>
    <row r="381" spans="1:9" ht="15" x14ac:dyDescent="0.25">
      <c r="A381" s="885" t="s">
        <v>223</v>
      </c>
      <c r="B381" s="885"/>
      <c r="C381" s="885"/>
      <c r="D381" s="885"/>
      <c r="E381" s="885"/>
      <c r="F381" s="885"/>
      <c r="G381" s="885"/>
      <c r="H381" s="885"/>
      <c r="I381" s="885"/>
    </row>
    <row r="382" spans="1:9" ht="13.5" thickBot="1" x14ac:dyDescent="0.3">
      <c r="A382" s="312"/>
      <c r="B382" s="312"/>
      <c r="C382" s="312"/>
      <c r="D382" s="312"/>
      <c r="E382" s="312"/>
      <c r="F382" s="312"/>
      <c r="G382" s="312"/>
      <c r="H382" s="312"/>
      <c r="I382" s="313"/>
    </row>
    <row r="383" spans="1:9" ht="26.25" thickBot="1" x14ac:dyDescent="0.3">
      <c r="A383" s="886" t="s">
        <v>224</v>
      </c>
      <c r="B383" s="888" t="s">
        <v>225</v>
      </c>
      <c r="C383" s="889"/>
      <c r="D383" s="890"/>
      <c r="E383" s="218" t="s">
        <v>59</v>
      </c>
      <c r="F383" s="888" t="s">
        <v>226</v>
      </c>
      <c r="G383" s="889"/>
      <c r="H383" s="890"/>
      <c r="I383" s="314" t="s">
        <v>84</v>
      </c>
    </row>
    <row r="384" spans="1:9" ht="64.5" thickBot="1" x14ac:dyDescent="0.3">
      <c r="A384" s="887"/>
      <c r="B384" s="315" t="s">
        <v>227</v>
      </c>
      <c r="C384" s="316" t="s">
        <v>228</v>
      </c>
      <c r="D384" s="317" t="s">
        <v>63</v>
      </c>
      <c r="E384" s="318" t="s">
        <v>229</v>
      </c>
      <c r="F384" s="315" t="s">
        <v>227</v>
      </c>
      <c r="G384" s="316" t="s">
        <v>230</v>
      </c>
      <c r="H384" s="317" t="s">
        <v>231</v>
      </c>
      <c r="I384" s="319"/>
    </row>
    <row r="385" spans="1:9" ht="26.25" thickBot="1" x14ac:dyDescent="0.3">
      <c r="A385" s="320" t="s">
        <v>232</v>
      </c>
      <c r="B385" s="321"/>
      <c r="C385" s="322"/>
      <c r="D385" s="323"/>
      <c r="E385" s="287"/>
      <c r="F385" s="321"/>
      <c r="G385" s="324"/>
      <c r="H385" s="323"/>
      <c r="I385" s="287">
        <f>SUM(B385:H385)</f>
        <v>0</v>
      </c>
    </row>
    <row r="386" spans="1:9" ht="13.5" thickBot="1" x14ac:dyDescent="0.3">
      <c r="A386" s="325" t="s">
        <v>25</v>
      </c>
      <c r="B386" s="326">
        <f t="shared" ref="B386:I386" si="12">SUM(B387:B389)</f>
        <v>0</v>
      </c>
      <c r="C386" s="327">
        <f t="shared" si="12"/>
        <v>0</v>
      </c>
      <c r="D386" s="328">
        <f t="shared" si="12"/>
        <v>0</v>
      </c>
      <c r="E386" s="325">
        <f t="shared" si="12"/>
        <v>0</v>
      </c>
      <c r="F386" s="326">
        <f t="shared" si="12"/>
        <v>0</v>
      </c>
      <c r="G386" s="326">
        <f t="shared" si="12"/>
        <v>0</v>
      </c>
      <c r="H386" s="325">
        <f t="shared" si="12"/>
        <v>0</v>
      </c>
      <c r="I386" s="325">
        <f t="shared" si="12"/>
        <v>0</v>
      </c>
    </row>
    <row r="387" spans="1:9" x14ac:dyDescent="0.25">
      <c r="A387" s="329" t="s">
        <v>233</v>
      </c>
      <c r="B387" s="330"/>
      <c r="C387" s="331"/>
      <c r="D387" s="332"/>
      <c r="E387" s="273"/>
      <c r="F387" s="330"/>
      <c r="G387" s="333"/>
      <c r="H387" s="332"/>
      <c r="I387" s="238">
        <f>SUM(B387:H387)</f>
        <v>0</v>
      </c>
    </row>
    <row r="388" spans="1:9" x14ac:dyDescent="0.25">
      <c r="A388" s="334" t="s">
        <v>234</v>
      </c>
      <c r="B388" s="335"/>
      <c r="C388" s="222"/>
      <c r="D388" s="336"/>
      <c r="E388" s="240"/>
      <c r="F388" s="335"/>
      <c r="G388" s="337"/>
      <c r="H388" s="336"/>
      <c r="I388" s="238">
        <f>SUM(B388:H388)</f>
        <v>0</v>
      </c>
    </row>
    <row r="389" spans="1:9" ht="13.5" thickBot="1" x14ac:dyDescent="0.3">
      <c r="A389" s="338" t="s">
        <v>235</v>
      </c>
      <c r="B389" s="335"/>
      <c r="C389" s="222"/>
      <c r="D389" s="336"/>
      <c r="E389" s="240"/>
      <c r="F389" s="335"/>
      <c r="G389" s="337"/>
      <c r="H389" s="336"/>
      <c r="I389" s="238">
        <f>SUM(B389:H389)</f>
        <v>0</v>
      </c>
    </row>
    <row r="390" spans="1:9" ht="13.5" thickBot="1" x14ac:dyDescent="0.3">
      <c r="A390" s="325" t="s">
        <v>26</v>
      </c>
      <c r="B390" s="321">
        <f t="shared" ref="B390:I390" si="13">SUM(B391:B394)</f>
        <v>0</v>
      </c>
      <c r="C390" s="322">
        <f t="shared" si="13"/>
        <v>0</v>
      </c>
      <c r="D390" s="324">
        <f t="shared" si="13"/>
        <v>0</v>
      </c>
      <c r="E390" s="287">
        <f t="shared" si="13"/>
        <v>0</v>
      </c>
      <c r="F390" s="321">
        <f t="shared" si="13"/>
        <v>0</v>
      </c>
      <c r="G390" s="321">
        <f t="shared" si="13"/>
        <v>0</v>
      </c>
      <c r="H390" s="287">
        <f t="shared" si="13"/>
        <v>0</v>
      </c>
      <c r="I390" s="287">
        <f t="shared" si="13"/>
        <v>0</v>
      </c>
    </row>
    <row r="391" spans="1:9" ht="13.5" customHeight="1" x14ac:dyDescent="0.25">
      <c r="A391" s="339" t="s">
        <v>236</v>
      </c>
      <c r="B391" s="335"/>
      <c r="C391" s="222"/>
      <c r="D391" s="336"/>
      <c r="E391" s="240"/>
      <c r="F391" s="335"/>
      <c r="G391" s="337"/>
      <c r="H391" s="336"/>
      <c r="I391" s="238">
        <f>SUM(B391:H391)</f>
        <v>0</v>
      </c>
    </row>
    <row r="392" spans="1:9" x14ac:dyDescent="0.25">
      <c r="A392" s="339" t="s">
        <v>237</v>
      </c>
      <c r="B392" s="335"/>
      <c r="C392" s="222"/>
      <c r="D392" s="336"/>
      <c r="E392" s="240"/>
      <c r="F392" s="335"/>
      <c r="G392" s="337"/>
      <c r="H392" s="336"/>
      <c r="I392" s="238">
        <f>SUM(B392:H392)</f>
        <v>0</v>
      </c>
    </row>
    <row r="393" spans="1:9" x14ac:dyDescent="0.25">
      <c r="A393" s="339" t="s">
        <v>238</v>
      </c>
      <c r="B393" s="335"/>
      <c r="C393" s="222"/>
      <c r="D393" s="336"/>
      <c r="E393" s="240"/>
      <c r="F393" s="335"/>
      <c r="G393" s="337"/>
      <c r="H393" s="336"/>
      <c r="I393" s="238">
        <f>SUM(B393:H393)</f>
        <v>0</v>
      </c>
    </row>
    <row r="394" spans="1:9" ht="13.5" thickBot="1" x14ac:dyDescent="0.3">
      <c r="A394" s="340" t="s">
        <v>239</v>
      </c>
      <c r="B394" s="335"/>
      <c r="C394" s="222"/>
      <c r="D394" s="336"/>
      <c r="E394" s="240"/>
      <c r="F394" s="335"/>
      <c r="G394" s="337"/>
      <c r="H394" s="336"/>
      <c r="I394" s="238">
        <f>SUM(B394:H394)</f>
        <v>0</v>
      </c>
    </row>
    <row r="395" spans="1:9" ht="26.25" customHeight="1" thickBot="1" x14ac:dyDescent="0.3">
      <c r="A395" s="341" t="s">
        <v>240</v>
      </c>
      <c r="B395" s="342">
        <f t="shared" ref="B395:I395" si="14">B385+B386-B390</f>
        <v>0</v>
      </c>
      <c r="C395" s="342">
        <f t="shared" si="14"/>
        <v>0</v>
      </c>
      <c r="D395" s="342">
        <f t="shared" si="14"/>
        <v>0</v>
      </c>
      <c r="E395" s="343">
        <f t="shared" si="14"/>
        <v>0</v>
      </c>
      <c r="F395" s="342">
        <f t="shared" si="14"/>
        <v>0</v>
      </c>
      <c r="G395" s="342">
        <f t="shared" si="14"/>
        <v>0</v>
      </c>
      <c r="H395" s="343">
        <f t="shared" si="14"/>
        <v>0</v>
      </c>
      <c r="I395" s="343">
        <f t="shared" si="14"/>
        <v>0</v>
      </c>
    </row>
    <row r="396" spans="1:9" ht="40.5" customHeight="1" thickBot="1" x14ac:dyDescent="0.3">
      <c r="A396" s="320" t="s">
        <v>241</v>
      </c>
      <c r="B396" s="344"/>
      <c r="C396" s="345"/>
      <c r="D396" s="346"/>
      <c r="E396" s="347"/>
      <c r="F396" s="344"/>
      <c r="G396" s="348"/>
      <c r="H396" s="346"/>
      <c r="I396" s="347">
        <f>SUM(B396:H396)</f>
        <v>0</v>
      </c>
    </row>
    <row r="397" spans="1:9" x14ac:dyDescent="0.25">
      <c r="A397" s="349" t="s">
        <v>25</v>
      </c>
      <c r="B397" s="350"/>
      <c r="C397" s="351"/>
      <c r="D397" s="352"/>
      <c r="E397" s="353"/>
      <c r="F397" s="350"/>
      <c r="G397" s="354"/>
      <c r="H397" s="352"/>
      <c r="I397" s="353">
        <f>SUM(B397:H397)</f>
        <v>0</v>
      </c>
    </row>
    <row r="398" spans="1:9" ht="13.5" thickBot="1" x14ac:dyDescent="0.3">
      <c r="A398" s="355" t="s">
        <v>26</v>
      </c>
      <c r="B398" s="356"/>
      <c r="C398" s="357"/>
      <c r="D398" s="358"/>
      <c r="E398" s="359"/>
      <c r="F398" s="356"/>
      <c r="G398" s="360"/>
      <c r="H398" s="358"/>
      <c r="I398" s="359">
        <f>SUM(B398:H398)</f>
        <v>0</v>
      </c>
    </row>
    <row r="399" spans="1:9" ht="41.25" customHeight="1" thickBot="1" x14ac:dyDescent="0.3">
      <c r="A399" s="361" t="s">
        <v>242</v>
      </c>
      <c r="B399" s="344">
        <f>B396+B397-B398</f>
        <v>0</v>
      </c>
      <c r="C399" s="345">
        <f t="shared" ref="C399:I399" si="15">C396+C397-C398</f>
        <v>0</v>
      </c>
      <c r="D399" s="346">
        <f t="shared" si="15"/>
        <v>0</v>
      </c>
      <c r="E399" s="347">
        <f t="shared" si="15"/>
        <v>0</v>
      </c>
      <c r="F399" s="344">
        <f t="shared" si="15"/>
        <v>0</v>
      </c>
      <c r="G399" s="348">
        <f t="shared" si="15"/>
        <v>0</v>
      </c>
      <c r="H399" s="346">
        <f t="shared" si="15"/>
        <v>0</v>
      </c>
      <c r="I399" s="347">
        <f t="shared" si="15"/>
        <v>0</v>
      </c>
    </row>
    <row r="400" spans="1:9" ht="26.25" customHeight="1" thickBot="1" x14ac:dyDescent="0.3">
      <c r="A400" s="75" t="s">
        <v>243</v>
      </c>
      <c r="B400" s="243">
        <f t="shared" ref="B400:I400" si="16">B385-B396</f>
        <v>0</v>
      </c>
      <c r="C400" s="243">
        <f t="shared" si="16"/>
        <v>0</v>
      </c>
      <c r="D400" s="243">
        <f t="shared" si="16"/>
        <v>0</v>
      </c>
      <c r="E400" s="243">
        <f t="shared" si="16"/>
        <v>0</v>
      </c>
      <c r="F400" s="243">
        <f t="shared" si="16"/>
        <v>0</v>
      </c>
      <c r="G400" s="243">
        <f t="shared" si="16"/>
        <v>0</v>
      </c>
      <c r="H400" s="243">
        <f t="shared" si="16"/>
        <v>0</v>
      </c>
      <c r="I400" s="243">
        <f t="shared" si="16"/>
        <v>0</v>
      </c>
    </row>
    <row r="401" spans="1:9" ht="26.25" customHeight="1" thickBot="1" x14ac:dyDescent="0.3">
      <c r="A401" s="362" t="s">
        <v>244</v>
      </c>
      <c r="B401" s="243">
        <f>B395-B399</f>
        <v>0</v>
      </c>
      <c r="C401" s="243">
        <f t="shared" ref="C401:I401" si="17">C395-C399</f>
        <v>0</v>
      </c>
      <c r="D401" s="243">
        <f t="shared" si="17"/>
        <v>0</v>
      </c>
      <c r="E401" s="243">
        <f t="shared" si="17"/>
        <v>0</v>
      </c>
      <c r="F401" s="243">
        <f t="shared" si="17"/>
        <v>0</v>
      </c>
      <c r="G401" s="243">
        <f t="shared" si="17"/>
        <v>0</v>
      </c>
      <c r="H401" s="243">
        <f t="shared" si="17"/>
        <v>0</v>
      </c>
      <c r="I401" s="243">
        <f t="shared" si="17"/>
        <v>0</v>
      </c>
    </row>
    <row r="402" spans="1:9" ht="26.25" customHeight="1" x14ac:dyDescent="0.25">
      <c r="A402" s="363"/>
      <c r="B402" s="364"/>
      <c r="C402" s="364"/>
      <c r="D402" s="364"/>
      <c r="E402" s="364"/>
      <c r="F402" s="364"/>
      <c r="G402" s="364"/>
      <c r="H402" s="364"/>
      <c r="I402" s="364"/>
    </row>
    <row r="404" spans="1:9" ht="15" x14ac:dyDescent="0.25">
      <c r="A404" s="891" t="s">
        <v>245</v>
      </c>
      <c r="B404" s="892"/>
      <c r="C404" s="892"/>
    </row>
    <row r="405" spans="1:9" ht="13.5" thickBot="1" x14ac:dyDescent="0.3">
      <c r="A405" s="190"/>
      <c r="B405" s="365"/>
      <c r="C405" s="365"/>
      <c r="E405" s="366"/>
      <c r="F405" s="366"/>
      <c r="G405" s="366"/>
      <c r="H405" s="366"/>
      <c r="I405" s="366"/>
    </row>
    <row r="406" spans="1:9" ht="13.5" thickBot="1" x14ac:dyDescent="0.3">
      <c r="A406" s="888" t="s">
        <v>103</v>
      </c>
      <c r="B406" s="890"/>
      <c r="C406" s="367" t="s">
        <v>14</v>
      </c>
      <c r="D406" s="219" t="s">
        <v>108</v>
      </c>
    </row>
    <row r="407" spans="1:9" x14ac:dyDescent="0.25">
      <c r="A407" s="881" t="s">
        <v>246</v>
      </c>
      <c r="B407" s="882"/>
      <c r="C407" s="368">
        <v>487.12</v>
      </c>
      <c r="D407" s="368">
        <v>0</v>
      </c>
      <c r="E407" s="366"/>
      <c r="F407" s="366"/>
      <c r="G407" s="366"/>
      <c r="H407" s="366"/>
      <c r="I407" s="366"/>
    </row>
    <row r="408" spans="1:9" x14ac:dyDescent="0.25">
      <c r="A408" s="883" t="s">
        <v>247</v>
      </c>
      <c r="B408" s="884"/>
      <c r="C408" s="369">
        <v>20901.97</v>
      </c>
      <c r="D408" s="369">
        <v>3203.29</v>
      </c>
      <c r="E408" s="370"/>
      <c r="F408" s="370"/>
      <c r="G408" s="370"/>
      <c r="H408" s="370"/>
      <c r="I408" s="370"/>
    </row>
    <row r="409" spans="1:9" x14ac:dyDescent="0.25">
      <c r="A409" s="883" t="s">
        <v>248</v>
      </c>
      <c r="B409" s="884"/>
      <c r="C409" s="369"/>
      <c r="D409" s="369"/>
      <c r="E409" s="371"/>
      <c r="F409" s="371"/>
      <c r="G409" s="371"/>
      <c r="H409" s="371"/>
      <c r="I409" s="371"/>
    </row>
    <row r="410" spans="1:9" x14ac:dyDescent="0.25">
      <c r="A410" s="883" t="s">
        <v>249</v>
      </c>
      <c r="B410" s="884"/>
      <c r="C410" s="372">
        <f>C411+C414+C415+C416+C417</f>
        <v>15779479.920000002</v>
      </c>
      <c r="D410" s="372">
        <f>D411+D414+D415+D416+D417</f>
        <v>28474592.990000002</v>
      </c>
    </row>
    <row r="411" spans="1:9" ht="27" customHeight="1" x14ac:dyDescent="0.25">
      <c r="A411" s="802" t="s">
        <v>250</v>
      </c>
      <c r="B411" s="803"/>
      <c r="C411" s="240">
        <f>C412-C413</f>
        <v>0</v>
      </c>
      <c r="D411" s="240">
        <f>D412-D413</f>
        <v>0</v>
      </c>
    </row>
    <row r="412" spans="1:9" x14ac:dyDescent="0.25">
      <c r="A412" s="877" t="s">
        <v>251</v>
      </c>
      <c r="B412" s="878"/>
      <c r="C412" s="240">
        <v>4003040.77</v>
      </c>
      <c r="D412" s="240">
        <v>4401453.97</v>
      </c>
    </row>
    <row r="413" spans="1:9" ht="25.5" customHeight="1" x14ac:dyDescent="0.25">
      <c r="A413" s="877" t="s">
        <v>252</v>
      </c>
      <c r="B413" s="878"/>
      <c r="C413" s="240">
        <v>4003040.77</v>
      </c>
      <c r="D413" s="240">
        <v>4401453.97</v>
      </c>
    </row>
    <row r="414" spans="1:9" x14ac:dyDescent="0.25">
      <c r="A414" s="802" t="s">
        <v>253</v>
      </c>
      <c r="B414" s="803"/>
      <c r="C414" s="240">
        <v>166933.32</v>
      </c>
      <c r="D414" s="240">
        <v>230311.33</v>
      </c>
    </row>
    <row r="415" spans="1:9" x14ac:dyDescent="0.25">
      <c r="A415" s="802" t="s">
        <v>254</v>
      </c>
      <c r="B415" s="803"/>
      <c r="C415" s="240">
        <v>6578280.79</v>
      </c>
      <c r="D415" s="240">
        <v>11619466.949999999</v>
      </c>
    </row>
    <row r="416" spans="1:9" x14ac:dyDescent="0.25">
      <c r="A416" s="802" t="s">
        <v>255</v>
      </c>
      <c r="B416" s="803"/>
      <c r="C416" s="240"/>
      <c r="D416" s="240"/>
    </row>
    <row r="417" spans="1:4" x14ac:dyDescent="0.25">
      <c r="A417" s="802" t="s">
        <v>256</v>
      </c>
      <c r="B417" s="803"/>
      <c r="C417" s="240">
        <v>9034265.8100000005</v>
      </c>
      <c r="D417" s="240">
        <v>16624814.710000001</v>
      </c>
    </row>
    <row r="418" spans="1:4" ht="24.75" customHeight="1" thickBot="1" x14ac:dyDescent="0.3">
      <c r="A418" s="879" t="s">
        <v>257</v>
      </c>
      <c r="B418" s="880"/>
      <c r="C418" s="369"/>
      <c r="D418" s="369"/>
    </row>
    <row r="419" spans="1:4" ht="13.5" thickBot="1" x14ac:dyDescent="0.3">
      <c r="A419" s="867" t="s">
        <v>99</v>
      </c>
      <c r="B419" s="868"/>
      <c r="C419" s="243">
        <f>SUM(C407+C408+C409+C410+C418)</f>
        <v>15800869.010000002</v>
      </c>
      <c r="D419" s="243">
        <f>SUM(D407+D408+D409+D410+D418)</f>
        <v>28477796.280000001</v>
      </c>
    </row>
    <row r="422" spans="1:4" ht="15" x14ac:dyDescent="0.25">
      <c r="A422" s="373" t="s">
        <v>258</v>
      </c>
      <c r="B422" s="366"/>
      <c r="C422" s="366"/>
      <c r="D422" s="366"/>
    </row>
    <row r="423" spans="1:4" ht="13.5" thickBot="1" x14ac:dyDescent="0.3"/>
    <row r="424" spans="1:4" ht="13.5" thickBot="1" x14ac:dyDescent="0.3">
      <c r="A424" s="374" t="s">
        <v>259</v>
      </c>
      <c r="B424" s="375"/>
      <c r="C424" s="375"/>
      <c r="D424" s="376"/>
    </row>
    <row r="425" spans="1:4" ht="13.5" thickBot="1" x14ac:dyDescent="0.3">
      <c r="A425" s="377" t="s">
        <v>14</v>
      </c>
      <c r="B425" s="378"/>
      <c r="C425" s="869" t="s">
        <v>108</v>
      </c>
      <c r="D425" s="870"/>
    </row>
    <row r="426" spans="1:4" ht="13.5" thickBot="1" x14ac:dyDescent="0.3">
      <c r="A426" s="379"/>
      <c r="B426" s="706">
        <v>0</v>
      </c>
      <c r="C426" s="852">
        <v>0</v>
      </c>
      <c r="D426" s="871"/>
    </row>
    <row r="429" spans="1:4" ht="15" x14ac:dyDescent="0.25">
      <c r="A429" s="872" t="s">
        <v>260</v>
      </c>
      <c r="B429" s="872"/>
      <c r="C429" s="872"/>
      <c r="D429" s="873"/>
    </row>
    <row r="430" spans="1:4" ht="14.25" customHeight="1" x14ac:dyDescent="0.25">
      <c r="A430" s="874" t="s">
        <v>261</v>
      </c>
      <c r="B430" s="874"/>
      <c r="C430" s="874"/>
    </row>
    <row r="431" spans="1:4" ht="13.5" thickBot="1" x14ac:dyDescent="0.3">
      <c r="A431" s="380"/>
      <c r="B431" s="381"/>
      <c r="C431" s="381"/>
    </row>
    <row r="432" spans="1:4" ht="13.5" thickBot="1" x14ac:dyDescent="0.3">
      <c r="A432" s="875" t="s">
        <v>48</v>
      </c>
      <c r="B432" s="876"/>
      <c r="C432" s="158" t="s">
        <v>262</v>
      </c>
      <c r="D432" s="158" t="s">
        <v>263</v>
      </c>
    </row>
    <row r="433" spans="1:4" ht="28.15" customHeight="1" x14ac:dyDescent="0.25">
      <c r="A433" s="856" t="s">
        <v>264</v>
      </c>
      <c r="B433" s="857"/>
      <c r="C433" s="382">
        <v>0</v>
      </c>
      <c r="D433" s="383">
        <v>0</v>
      </c>
    </row>
    <row r="434" spans="1:4" x14ac:dyDescent="0.25">
      <c r="A434" s="858" t="s">
        <v>265</v>
      </c>
      <c r="B434" s="859"/>
      <c r="C434" s="384">
        <v>0</v>
      </c>
      <c r="D434" s="385">
        <v>0</v>
      </c>
    </row>
    <row r="435" spans="1:4" x14ac:dyDescent="0.25">
      <c r="A435" s="860" t="s">
        <v>266</v>
      </c>
      <c r="B435" s="861"/>
      <c r="C435" s="386"/>
      <c r="D435" s="387"/>
    </row>
    <row r="436" spans="1:4" x14ac:dyDescent="0.25">
      <c r="A436" s="862" t="s">
        <v>267</v>
      </c>
      <c r="B436" s="863"/>
      <c r="C436" s="384"/>
      <c r="D436" s="385"/>
    </row>
    <row r="437" spans="1:4" ht="13.5" customHeight="1" thickBot="1" x14ac:dyDescent="0.3">
      <c r="A437" s="864" t="s">
        <v>268</v>
      </c>
      <c r="B437" s="865"/>
      <c r="C437" s="388"/>
      <c r="D437" s="389"/>
    </row>
    <row r="441" spans="1:4" x14ac:dyDescent="0.25">
      <c r="A441" s="390" t="s">
        <v>269</v>
      </c>
      <c r="B441" s="390"/>
      <c r="C441" s="390"/>
    </row>
    <row r="442" spans="1:4" ht="13.5" thickBot="1" x14ac:dyDescent="0.3">
      <c r="A442" s="190"/>
      <c r="B442" s="190"/>
      <c r="C442" s="190"/>
    </row>
    <row r="443" spans="1:4" ht="26.25" thickBot="1" x14ac:dyDescent="0.3">
      <c r="A443" s="391"/>
      <c r="B443" s="367" t="s">
        <v>270</v>
      </c>
      <c r="C443" s="235" t="s">
        <v>271</v>
      </c>
    </row>
    <row r="444" spans="1:4" ht="13.5" thickBot="1" x14ac:dyDescent="0.3">
      <c r="A444" s="392" t="s">
        <v>272</v>
      </c>
      <c r="B444" s="393">
        <f>B445+B450</f>
        <v>0</v>
      </c>
      <c r="C444" s="393">
        <f>C445+C450</f>
        <v>0</v>
      </c>
    </row>
    <row r="445" spans="1:4" x14ac:dyDescent="0.25">
      <c r="A445" s="394" t="s">
        <v>273</v>
      </c>
      <c r="B445" s="197">
        <f>SUM(B447:B449)</f>
        <v>0</v>
      </c>
      <c r="C445" s="197">
        <f>SUM(C447:C449)</f>
        <v>0</v>
      </c>
    </row>
    <row r="446" spans="1:4" x14ac:dyDescent="0.25">
      <c r="A446" s="395" t="s">
        <v>51</v>
      </c>
      <c r="B446" s="205"/>
      <c r="C446" s="396"/>
    </row>
    <row r="447" spans="1:4" x14ac:dyDescent="0.25">
      <c r="A447" s="397"/>
      <c r="B447" s="205"/>
      <c r="C447" s="396"/>
    </row>
    <row r="448" spans="1:4" x14ac:dyDescent="0.25">
      <c r="A448" s="397"/>
      <c r="B448" s="205"/>
      <c r="C448" s="396"/>
    </row>
    <row r="449" spans="1:3" ht="13.5" thickBot="1" x14ac:dyDescent="0.3">
      <c r="A449" s="398"/>
      <c r="B449" s="399"/>
      <c r="C449" s="400"/>
    </row>
    <row r="450" spans="1:3" x14ac:dyDescent="0.25">
      <c r="A450" s="394" t="s">
        <v>274</v>
      </c>
      <c r="B450" s="197">
        <f>SUM(B452:B454)</f>
        <v>0</v>
      </c>
      <c r="C450" s="197">
        <f>SUM(C452:C454)</f>
        <v>0</v>
      </c>
    </row>
    <row r="451" spans="1:3" x14ac:dyDescent="0.25">
      <c r="A451" s="395" t="s">
        <v>51</v>
      </c>
      <c r="B451" s="305"/>
      <c r="C451" s="306"/>
    </row>
    <row r="452" spans="1:3" x14ac:dyDescent="0.25">
      <c r="A452" s="401"/>
      <c r="B452" s="305"/>
      <c r="C452" s="306"/>
    </row>
    <row r="453" spans="1:3" x14ac:dyDescent="0.25">
      <c r="A453" s="401"/>
      <c r="B453" s="205"/>
      <c r="C453" s="396"/>
    </row>
    <row r="454" spans="1:3" ht="13.5" thickBot="1" x14ac:dyDescent="0.3">
      <c r="A454" s="402"/>
      <c r="B454" s="399"/>
      <c r="C454" s="400"/>
    </row>
    <row r="455" spans="1:3" ht="13.5" thickBot="1" x14ac:dyDescent="0.3">
      <c r="A455" s="392" t="s">
        <v>275</v>
      </c>
      <c r="B455" s="393">
        <f>B456+B461</f>
        <v>131345.38</v>
      </c>
      <c r="C455" s="393">
        <f>C456+C461</f>
        <v>26733.32</v>
      </c>
    </row>
    <row r="456" spans="1:3" x14ac:dyDescent="0.25">
      <c r="A456" s="403" t="s">
        <v>273</v>
      </c>
      <c r="B456" s="305">
        <f>SUM(B458:B460)</f>
        <v>0</v>
      </c>
      <c r="C456" s="305">
        <f>SUM(C458:C460)</f>
        <v>0</v>
      </c>
    </row>
    <row r="457" spans="1:3" x14ac:dyDescent="0.25">
      <c r="A457" s="404" t="s">
        <v>51</v>
      </c>
      <c r="B457" s="205"/>
      <c r="C457" s="396"/>
    </row>
    <row r="458" spans="1:3" x14ac:dyDescent="0.25">
      <c r="A458" s="401"/>
      <c r="B458" s="205"/>
      <c r="C458" s="396"/>
    </row>
    <row r="459" spans="1:3" x14ac:dyDescent="0.25">
      <c r="A459" s="401"/>
      <c r="B459" s="205"/>
      <c r="C459" s="396"/>
    </row>
    <row r="460" spans="1:3" ht="13.5" thickBot="1" x14ac:dyDescent="0.3">
      <c r="A460" s="402"/>
      <c r="B460" s="399"/>
      <c r="C460" s="400"/>
    </row>
    <row r="461" spans="1:3" x14ac:dyDescent="0.25">
      <c r="A461" s="405" t="s">
        <v>274</v>
      </c>
      <c r="B461" s="202">
        <f>SUM(B463:B465)</f>
        <v>131345.38</v>
      </c>
      <c r="C461" s="202">
        <f>SUM(C463:C465)</f>
        <v>26733.32</v>
      </c>
    </row>
    <row r="462" spans="1:3" x14ac:dyDescent="0.25">
      <c r="A462" s="404" t="s">
        <v>51</v>
      </c>
      <c r="B462" s="205"/>
      <c r="C462" s="205"/>
    </row>
    <row r="463" spans="1:3" ht="51" x14ac:dyDescent="0.25">
      <c r="A463" s="450" t="s">
        <v>422</v>
      </c>
      <c r="B463" s="205">
        <v>130494.24</v>
      </c>
      <c r="C463" s="205">
        <v>10756.68</v>
      </c>
    </row>
    <row r="464" spans="1:3" ht="51" x14ac:dyDescent="0.25">
      <c r="A464" s="450" t="s">
        <v>423</v>
      </c>
      <c r="B464" s="205">
        <v>851.14</v>
      </c>
      <c r="C464" s="205">
        <v>15976.64</v>
      </c>
    </row>
    <row r="465" spans="1:9" ht="13.5" thickBot="1" x14ac:dyDescent="0.25">
      <c r="A465" s="406"/>
      <c r="B465" s="407"/>
      <c r="C465" s="407"/>
    </row>
    <row r="466" spans="1:9" x14ac:dyDescent="0.25">
      <c r="A466" s="390"/>
      <c r="B466" s="390"/>
      <c r="C466" s="390"/>
    </row>
    <row r="467" spans="1:9" x14ac:dyDescent="0.25">
      <c r="A467" s="390"/>
      <c r="B467" s="390"/>
      <c r="C467" s="390"/>
    </row>
    <row r="468" spans="1:9" ht="43.5" customHeight="1" x14ac:dyDescent="0.25">
      <c r="A468" s="718" t="s">
        <v>276</v>
      </c>
      <c r="B468" s="718"/>
      <c r="C468" s="718"/>
      <c r="D468" s="718"/>
      <c r="E468" s="866"/>
      <c r="F468" s="866"/>
      <c r="G468" s="866"/>
      <c r="H468" s="866"/>
      <c r="I468" s="866"/>
    </row>
    <row r="469" spans="1:9" ht="13.5" thickBot="1" x14ac:dyDescent="0.3">
      <c r="A469" s="408"/>
      <c r="B469" s="408"/>
      <c r="C469" s="408"/>
      <c r="D469" s="408"/>
      <c r="E469" s="19"/>
      <c r="F469" s="19"/>
      <c r="G469" s="19"/>
      <c r="H469" s="19"/>
      <c r="I469" s="19"/>
    </row>
    <row r="470" spans="1:9" ht="55.5" customHeight="1" thickBot="1" x14ac:dyDescent="0.3">
      <c r="A470" s="846" t="s">
        <v>277</v>
      </c>
      <c r="B470" s="847"/>
      <c r="C470" s="847"/>
      <c r="D470" s="847"/>
      <c r="E470" s="848"/>
    </row>
    <row r="471" spans="1:9" ht="24.75" customHeight="1" thickBot="1" x14ac:dyDescent="0.3">
      <c r="A471" s="725" t="s">
        <v>14</v>
      </c>
      <c r="B471" s="849"/>
      <c r="C471" s="850" t="s">
        <v>21</v>
      </c>
      <c r="D471" s="851"/>
      <c r="E471" s="409" t="s">
        <v>49</v>
      </c>
    </row>
    <row r="472" spans="1:9" ht="20.25" customHeight="1" thickBot="1" x14ac:dyDescent="0.3">
      <c r="A472" s="852"/>
      <c r="B472" s="853"/>
      <c r="C472" s="854"/>
      <c r="D472" s="855"/>
      <c r="E472" s="410"/>
    </row>
    <row r="473" spans="1:9" x14ac:dyDescent="0.25">
      <c r="A473" s="390"/>
      <c r="B473" s="390"/>
      <c r="C473" s="390"/>
    </row>
    <row r="474" spans="1:9" x14ac:dyDescent="0.25">
      <c r="A474" s="390"/>
      <c r="B474" s="390"/>
      <c r="C474" s="390"/>
    </row>
    <row r="475" spans="1:9" x14ac:dyDescent="0.25">
      <c r="A475" s="390"/>
      <c r="B475" s="390"/>
      <c r="C475" s="390"/>
    </row>
    <row r="476" spans="1:9" x14ac:dyDescent="0.25">
      <c r="A476" s="390" t="s">
        <v>278</v>
      </c>
      <c r="B476" s="390"/>
      <c r="C476" s="390"/>
    </row>
    <row r="477" spans="1:9" x14ac:dyDescent="0.25">
      <c r="A477" s="291" t="s">
        <v>279</v>
      </c>
      <c r="B477" s="291"/>
      <c r="C477" s="291"/>
    </row>
    <row r="478" spans="1:9" ht="13.5" thickBot="1" x14ac:dyDescent="0.3">
      <c r="A478" s="390"/>
      <c r="B478" s="390"/>
      <c r="C478" s="390"/>
    </row>
    <row r="479" spans="1:9" ht="26.25" thickBot="1" x14ac:dyDescent="0.3">
      <c r="A479" s="759" t="s">
        <v>280</v>
      </c>
      <c r="B479" s="760"/>
      <c r="C479" s="760"/>
      <c r="D479" s="761"/>
      <c r="E479" s="367" t="s">
        <v>270</v>
      </c>
      <c r="F479" s="235" t="s">
        <v>271</v>
      </c>
      <c r="G479" s="411"/>
    </row>
    <row r="480" spans="1:9" ht="14.25" customHeight="1" thickBot="1" x14ac:dyDescent="0.3">
      <c r="A480" s="743" t="s">
        <v>281</v>
      </c>
      <c r="B480" s="744"/>
      <c r="C480" s="744"/>
      <c r="D480" s="745"/>
      <c r="E480" s="393">
        <f>SUM(E481:E488)</f>
        <v>4665796.5900000008</v>
      </c>
      <c r="F480" s="393">
        <f>SUM(F481:F488)</f>
        <v>4741895.03</v>
      </c>
      <c r="G480" s="412"/>
    </row>
    <row r="481" spans="1:7" x14ac:dyDescent="0.25">
      <c r="A481" s="840" t="s">
        <v>282</v>
      </c>
      <c r="B481" s="841"/>
      <c r="C481" s="841"/>
      <c r="D481" s="842"/>
      <c r="E481" s="305">
        <v>1796140.63</v>
      </c>
      <c r="F481" s="306">
        <v>2151389.08</v>
      </c>
      <c r="G481" s="190"/>
    </row>
    <row r="482" spans="1:7" x14ac:dyDescent="0.25">
      <c r="A482" s="837" t="s">
        <v>283</v>
      </c>
      <c r="B482" s="838"/>
      <c r="C482" s="838"/>
      <c r="D482" s="839"/>
      <c r="E482" s="205">
        <v>1892438.78</v>
      </c>
      <c r="F482" s="396">
        <v>1647233.37</v>
      </c>
      <c r="G482" s="190"/>
    </row>
    <row r="483" spans="1:7" x14ac:dyDescent="0.25">
      <c r="A483" s="837" t="s">
        <v>284</v>
      </c>
      <c r="B483" s="838"/>
      <c r="C483" s="838"/>
      <c r="D483" s="839"/>
      <c r="E483" s="205">
        <v>905764.56</v>
      </c>
      <c r="F483" s="396">
        <v>950351.85</v>
      </c>
      <c r="G483" s="190"/>
    </row>
    <row r="484" spans="1:7" x14ac:dyDescent="0.25">
      <c r="A484" s="752" t="s">
        <v>285</v>
      </c>
      <c r="B484" s="753"/>
      <c r="C484" s="753"/>
      <c r="D484" s="754"/>
      <c r="E484" s="205"/>
      <c r="F484" s="396"/>
      <c r="G484" s="190"/>
    </row>
    <row r="485" spans="1:7" x14ac:dyDescent="0.25">
      <c r="A485" s="837" t="s">
        <v>286</v>
      </c>
      <c r="B485" s="838"/>
      <c r="C485" s="838"/>
      <c r="D485" s="839"/>
      <c r="E485" s="205">
        <v>8.44</v>
      </c>
      <c r="F485" s="396">
        <v>242.08</v>
      </c>
      <c r="G485" s="190"/>
    </row>
    <row r="486" spans="1:7" ht="24.75" customHeight="1" x14ac:dyDescent="0.25">
      <c r="A486" s="783" t="s">
        <v>287</v>
      </c>
      <c r="B486" s="784"/>
      <c r="C486" s="784"/>
      <c r="D486" s="785"/>
      <c r="E486" s="205"/>
      <c r="F486" s="396"/>
      <c r="G486" s="190"/>
    </row>
    <row r="487" spans="1:7" x14ac:dyDescent="0.25">
      <c r="A487" s="783" t="s">
        <v>288</v>
      </c>
      <c r="B487" s="784"/>
      <c r="C487" s="784"/>
      <c r="D487" s="785"/>
      <c r="E487" s="205">
        <v>71444.179999999993</v>
      </c>
      <c r="F487" s="396">
        <v>-7321.35</v>
      </c>
      <c r="G487" s="190"/>
    </row>
    <row r="488" spans="1:7" ht="13.5" thickBot="1" x14ac:dyDescent="0.3">
      <c r="A488" s="843" t="s">
        <v>289</v>
      </c>
      <c r="B488" s="844"/>
      <c r="C488" s="844"/>
      <c r="D488" s="845"/>
      <c r="E488" s="413"/>
      <c r="F488" s="414"/>
      <c r="G488" s="190"/>
    </row>
    <row r="489" spans="1:7" ht="13.5" thickBot="1" x14ac:dyDescent="0.3">
      <c r="A489" s="743" t="s">
        <v>290</v>
      </c>
      <c r="B489" s="744"/>
      <c r="C489" s="744"/>
      <c r="D489" s="745"/>
      <c r="E489" s="415">
        <v>-5771.61</v>
      </c>
      <c r="F489" s="416">
        <v>2421.62</v>
      </c>
      <c r="G489" s="291"/>
    </row>
    <row r="490" spans="1:7" ht="13.5" thickBot="1" x14ac:dyDescent="0.3">
      <c r="A490" s="788" t="s">
        <v>291</v>
      </c>
      <c r="B490" s="789"/>
      <c r="C490" s="789"/>
      <c r="D490" s="790"/>
      <c r="E490" s="417"/>
      <c r="F490" s="418"/>
      <c r="G490" s="291"/>
    </row>
    <row r="491" spans="1:7" ht="13.5" thickBot="1" x14ac:dyDescent="0.3">
      <c r="A491" s="788" t="s">
        <v>292</v>
      </c>
      <c r="B491" s="789"/>
      <c r="C491" s="789"/>
      <c r="D491" s="790"/>
      <c r="E491" s="415"/>
      <c r="F491" s="416"/>
      <c r="G491" s="291"/>
    </row>
    <row r="492" spans="1:7" ht="13.5" thickBot="1" x14ac:dyDescent="0.3">
      <c r="A492" s="788" t="s">
        <v>293</v>
      </c>
      <c r="B492" s="789"/>
      <c r="C492" s="789"/>
      <c r="D492" s="790"/>
      <c r="E492" s="415"/>
      <c r="F492" s="416"/>
      <c r="G492" s="291"/>
    </row>
    <row r="493" spans="1:7" ht="13.5" thickBot="1" x14ac:dyDescent="0.3">
      <c r="A493" s="788" t="s">
        <v>294</v>
      </c>
      <c r="B493" s="789"/>
      <c r="C493" s="789"/>
      <c r="D493" s="790"/>
      <c r="E493" s="393">
        <f>E494+E502+E505+E508</f>
        <v>14352010.16</v>
      </c>
      <c r="F493" s="393">
        <f>SUM(F494+F502+F505+F508)</f>
        <v>2393433.4400000004</v>
      </c>
      <c r="G493" s="412"/>
    </row>
    <row r="494" spans="1:7" x14ac:dyDescent="0.25">
      <c r="A494" s="840" t="s">
        <v>295</v>
      </c>
      <c r="B494" s="841"/>
      <c r="C494" s="841"/>
      <c r="D494" s="842"/>
      <c r="E494" s="260">
        <f>SUM(E495:E501)</f>
        <v>91459.08</v>
      </c>
      <c r="F494" s="260">
        <f>SUM(F495:F501)</f>
        <v>198878.49</v>
      </c>
    </row>
    <row r="495" spans="1:7" x14ac:dyDescent="0.25">
      <c r="A495" s="825" t="s">
        <v>296</v>
      </c>
      <c r="B495" s="826"/>
      <c r="C495" s="826"/>
      <c r="D495" s="827"/>
      <c r="E495" s="419"/>
      <c r="F495" s="420"/>
      <c r="G495" s="421"/>
    </row>
    <row r="496" spans="1:7" x14ac:dyDescent="0.25">
      <c r="A496" s="825" t="s">
        <v>297</v>
      </c>
      <c r="B496" s="826"/>
      <c r="C496" s="826"/>
      <c r="D496" s="827"/>
      <c r="E496" s="419"/>
      <c r="F496" s="420"/>
      <c r="G496" s="421"/>
    </row>
    <row r="497" spans="1:7" x14ac:dyDescent="0.25">
      <c r="A497" s="825" t="s">
        <v>298</v>
      </c>
      <c r="B497" s="826"/>
      <c r="C497" s="826"/>
      <c r="D497" s="827"/>
      <c r="E497" s="419"/>
      <c r="F497" s="420"/>
      <c r="G497" s="421"/>
    </row>
    <row r="498" spans="1:7" x14ac:dyDescent="0.25">
      <c r="A498" s="825" t="s">
        <v>299</v>
      </c>
      <c r="B498" s="826"/>
      <c r="C498" s="826"/>
      <c r="D498" s="827"/>
      <c r="E498" s="419"/>
      <c r="F498" s="420"/>
      <c r="G498" s="421"/>
    </row>
    <row r="499" spans="1:7" x14ac:dyDescent="0.25">
      <c r="A499" s="825" t="s">
        <v>300</v>
      </c>
      <c r="B499" s="826"/>
      <c r="C499" s="826"/>
      <c r="D499" s="827"/>
      <c r="E499" s="419"/>
      <c r="F499" s="420"/>
      <c r="G499" s="421"/>
    </row>
    <row r="500" spans="1:7" x14ac:dyDescent="0.25">
      <c r="A500" s="825" t="s">
        <v>301</v>
      </c>
      <c r="B500" s="826"/>
      <c r="C500" s="826"/>
      <c r="D500" s="827"/>
      <c r="E500" s="419"/>
      <c r="F500" s="420"/>
      <c r="G500" s="421"/>
    </row>
    <row r="501" spans="1:7" x14ac:dyDescent="0.25">
      <c r="A501" s="825" t="s">
        <v>256</v>
      </c>
      <c r="B501" s="826"/>
      <c r="C501" s="826"/>
      <c r="D501" s="827"/>
      <c r="E501" s="419">
        <v>91459.08</v>
      </c>
      <c r="F501" s="420">
        <v>198878.49</v>
      </c>
      <c r="G501" s="421"/>
    </row>
    <row r="502" spans="1:7" x14ac:dyDescent="0.25">
      <c r="A502" s="783" t="s">
        <v>302</v>
      </c>
      <c r="B502" s="784"/>
      <c r="C502" s="784"/>
      <c r="D502" s="785"/>
      <c r="E502" s="171">
        <f>SUM(E503:E504)</f>
        <v>0</v>
      </c>
      <c r="F502" s="171">
        <f>SUM(F503:F504)</f>
        <v>0</v>
      </c>
    </row>
    <row r="503" spans="1:7" x14ac:dyDescent="0.25">
      <c r="A503" s="825" t="s">
        <v>303</v>
      </c>
      <c r="B503" s="826"/>
      <c r="C503" s="826"/>
      <c r="D503" s="827"/>
      <c r="E503" s="419"/>
      <c r="F503" s="420"/>
      <c r="G503" s="421"/>
    </row>
    <row r="504" spans="1:7" x14ac:dyDescent="0.25">
      <c r="A504" s="825" t="s">
        <v>304</v>
      </c>
      <c r="B504" s="826"/>
      <c r="C504" s="826"/>
      <c r="D504" s="827"/>
      <c r="E504" s="419"/>
      <c r="F504" s="420"/>
      <c r="G504" s="421"/>
    </row>
    <row r="505" spans="1:7" x14ac:dyDescent="0.25">
      <c r="A505" s="837" t="s">
        <v>305</v>
      </c>
      <c r="B505" s="838"/>
      <c r="C505" s="838"/>
      <c r="D505" s="839"/>
      <c r="E505" s="171">
        <f>SUM(E506:E507)</f>
        <v>0</v>
      </c>
      <c r="F505" s="171">
        <f>SUM(F506:F507)</f>
        <v>0</v>
      </c>
    </row>
    <row r="506" spans="1:7" x14ac:dyDescent="0.25">
      <c r="A506" s="825" t="s">
        <v>306</v>
      </c>
      <c r="B506" s="826"/>
      <c r="C506" s="826"/>
      <c r="D506" s="827"/>
      <c r="E506" s="419"/>
      <c r="F506" s="420"/>
      <c r="G506" s="421"/>
    </row>
    <row r="507" spans="1:7" x14ac:dyDescent="0.25">
      <c r="A507" s="825" t="s">
        <v>307</v>
      </c>
      <c r="B507" s="826"/>
      <c r="C507" s="826"/>
      <c r="D507" s="827"/>
      <c r="E507" s="419"/>
      <c r="F507" s="420"/>
      <c r="G507" s="421"/>
    </row>
    <row r="508" spans="1:7" x14ac:dyDescent="0.25">
      <c r="A508" s="837" t="s">
        <v>308</v>
      </c>
      <c r="B508" s="838"/>
      <c r="C508" s="838"/>
      <c r="D508" s="839"/>
      <c r="E508" s="171">
        <f>SUM(E509:E522)</f>
        <v>14260551.08</v>
      </c>
      <c r="F508" s="171">
        <f>SUM(F509:F522)</f>
        <v>2194554.9500000002</v>
      </c>
    </row>
    <row r="509" spans="1:7" x14ac:dyDescent="0.25">
      <c r="A509" s="825" t="s">
        <v>309</v>
      </c>
      <c r="B509" s="826"/>
      <c r="C509" s="826"/>
      <c r="D509" s="827"/>
      <c r="E509" s="205">
        <v>12838457.470000001</v>
      </c>
      <c r="F509" s="396">
        <v>854962.11</v>
      </c>
      <c r="G509" s="190"/>
    </row>
    <row r="510" spans="1:7" x14ac:dyDescent="0.25">
      <c r="A510" s="825" t="s">
        <v>310</v>
      </c>
      <c r="B510" s="826"/>
      <c r="C510" s="826"/>
      <c r="D510" s="827"/>
      <c r="E510" s="205"/>
      <c r="F510" s="396"/>
      <c r="G510" s="190"/>
    </row>
    <row r="511" spans="1:7" x14ac:dyDescent="0.25">
      <c r="A511" s="834" t="s">
        <v>311</v>
      </c>
      <c r="B511" s="835"/>
      <c r="C511" s="835"/>
      <c r="D511" s="836"/>
      <c r="E511" s="205"/>
      <c r="F511" s="396"/>
      <c r="G511" s="422"/>
    </row>
    <row r="512" spans="1:7" x14ac:dyDescent="0.25">
      <c r="A512" s="825" t="s">
        <v>312</v>
      </c>
      <c r="B512" s="826"/>
      <c r="C512" s="826"/>
      <c r="D512" s="827"/>
      <c r="E512" s="205"/>
      <c r="F512" s="396"/>
      <c r="G512" s="190"/>
    </row>
    <row r="513" spans="1:9" x14ac:dyDescent="0.25">
      <c r="A513" s="825" t="s">
        <v>313</v>
      </c>
      <c r="B513" s="826"/>
      <c r="C513" s="826"/>
      <c r="D513" s="827"/>
      <c r="E513" s="205"/>
      <c r="F513" s="396"/>
      <c r="G513" s="190"/>
    </row>
    <row r="514" spans="1:9" x14ac:dyDescent="0.25">
      <c r="A514" s="825" t="s">
        <v>314</v>
      </c>
      <c r="B514" s="826"/>
      <c r="C514" s="826"/>
      <c r="D514" s="827"/>
      <c r="E514" s="205"/>
      <c r="F514" s="396"/>
      <c r="G514" s="190"/>
    </row>
    <row r="515" spans="1:9" x14ac:dyDescent="0.25">
      <c r="A515" s="825" t="s">
        <v>315</v>
      </c>
      <c r="B515" s="826"/>
      <c r="C515" s="826"/>
      <c r="D515" s="827"/>
      <c r="E515" s="205"/>
      <c r="F515" s="396"/>
      <c r="G515" s="190"/>
    </row>
    <row r="516" spans="1:9" x14ac:dyDescent="0.25">
      <c r="A516" s="825" t="s">
        <v>316</v>
      </c>
      <c r="B516" s="826"/>
      <c r="C516" s="826"/>
      <c r="D516" s="827"/>
      <c r="E516" s="205"/>
      <c r="F516" s="396"/>
      <c r="G516" s="190"/>
    </row>
    <row r="517" spans="1:9" x14ac:dyDescent="0.25">
      <c r="A517" s="825" t="s">
        <v>317</v>
      </c>
      <c r="B517" s="826"/>
      <c r="C517" s="826"/>
      <c r="D517" s="827"/>
      <c r="E517" s="205"/>
      <c r="F517" s="396"/>
      <c r="G517" s="190"/>
    </row>
    <row r="518" spans="1:9" x14ac:dyDescent="0.25">
      <c r="A518" s="828" t="s">
        <v>318</v>
      </c>
      <c r="B518" s="829"/>
      <c r="C518" s="829"/>
      <c r="D518" s="830"/>
      <c r="E518" s="205">
        <v>1422093.61</v>
      </c>
      <c r="F518" s="396">
        <v>1339592.8400000001</v>
      </c>
      <c r="G518" s="190"/>
    </row>
    <row r="519" spans="1:9" x14ac:dyDescent="0.25">
      <c r="A519" s="828" t="s">
        <v>319</v>
      </c>
      <c r="B519" s="829"/>
      <c r="C519" s="829"/>
      <c r="D519" s="830"/>
      <c r="E519" s="205"/>
      <c r="F519" s="396"/>
      <c r="G519" s="190"/>
    </row>
    <row r="520" spans="1:9" x14ac:dyDescent="0.25">
      <c r="A520" s="828" t="s">
        <v>320</v>
      </c>
      <c r="B520" s="829"/>
      <c r="C520" s="829"/>
      <c r="D520" s="830"/>
      <c r="E520" s="205"/>
      <c r="F520" s="396"/>
      <c r="G520" s="190"/>
    </row>
    <row r="521" spans="1:9" x14ac:dyDescent="0.25">
      <c r="A521" s="831" t="s">
        <v>321</v>
      </c>
      <c r="B521" s="832"/>
      <c r="C521" s="832"/>
      <c r="D521" s="833"/>
      <c r="E521" s="205"/>
      <c r="F521" s="396"/>
      <c r="G521" s="190"/>
    </row>
    <row r="522" spans="1:9" ht="15.75" customHeight="1" thickBot="1" x14ac:dyDescent="0.3">
      <c r="A522" s="815" t="s">
        <v>322</v>
      </c>
      <c r="B522" s="816"/>
      <c r="C522" s="816"/>
      <c r="D522" s="817"/>
      <c r="E522" s="205"/>
      <c r="F522" s="396"/>
      <c r="G522" s="190"/>
      <c r="I522" s="422"/>
    </row>
    <row r="523" spans="1:9" ht="13.5" thickBot="1" x14ac:dyDescent="0.3">
      <c r="A523" s="818" t="s">
        <v>323</v>
      </c>
      <c r="B523" s="819"/>
      <c r="C523" s="819"/>
      <c r="D523" s="820"/>
      <c r="E523" s="309">
        <f>SUM(E480+E489+E490+E491+E492+E493)</f>
        <v>19012035.140000001</v>
      </c>
      <c r="F523" s="309">
        <f>SUM(F480+F489+F490+F491+F492+F493)</f>
        <v>7137750.0900000008</v>
      </c>
      <c r="G523" s="412"/>
    </row>
    <row r="525" spans="1:9" x14ac:dyDescent="0.2">
      <c r="A525" s="797" t="s">
        <v>324</v>
      </c>
      <c r="B525" s="798"/>
      <c r="C525" s="798"/>
      <c r="D525" s="798"/>
    </row>
    <row r="526" spans="1:9" ht="13.5" thickBot="1" x14ac:dyDescent="0.25">
      <c r="A526" s="390"/>
      <c r="B526" s="390"/>
      <c r="C526" s="38"/>
    </row>
    <row r="527" spans="1:9" ht="38.25" customHeight="1" thickBot="1" x14ac:dyDescent="0.3">
      <c r="A527" s="821" t="s">
        <v>325</v>
      </c>
      <c r="B527" s="822"/>
      <c r="C527" s="191" t="s">
        <v>270</v>
      </c>
      <c r="D527" s="191" t="s">
        <v>271</v>
      </c>
    </row>
    <row r="528" spans="1:9" x14ac:dyDescent="0.25">
      <c r="A528" s="823" t="s">
        <v>326</v>
      </c>
      <c r="B528" s="824"/>
      <c r="C528" s="305">
        <v>10065460.91</v>
      </c>
      <c r="D528" s="306">
        <v>8222772.8799999999</v>
      </c>
    </row>
    <row r="529" spans="1:6" x14ac:dyDescent="0.25">
      <c r="A529" s="811" t="s">
        <v>327</v>
      </c>
      <c r="B529" s="812"/>
      <c r="C529" s="205"/>
      <c r="D529" s="396"/>
    </row>
    <row r="530" spans="1:6" x14ac:dyDescent="0.25">
      <c r="A530" s="811" t="s">
        <v>328</v>
      </c>
      <c r="B530" s="812"/>
      <c r="C530" s="205">
        <v>5773843.1200000001</v>
      </c>
      <c r="D530" s="396">
        <v>6101009.3700000001</v>
      </c>
    </row>
    <row r="531" spans="1:6" ht="30" customHeight="1" x14ac:dyDescent="0.25">
      <c r="A531" s="802" t="s">
        <v>329</v>
      </c>
      <c r="B531" s="803"/>
      <c r="C531" s="205"/>
      <c r="D531" s="396"/>
    </row>
    <row r="532" spans="1:6" ht="43.9" customHeight="1" x14ac:dyDescent="0.25">
      <c r="A532" s="802" t="s">
        <v>330</v>
      </c>
      <c r="B532" s="803"/>
      <c r="C532" s="205"/>
      <c r="D532" s="396"/>
    </row>
    <row r="533" spans="1:6" ht="27" customHeight="1" x14ac:dyDescent="0.25">
      <c r="A533" s="802" t="s">
        <v>331</v>
      </c>
      <c r="B533" s="803"/>
      <c r="C533" s="205">
        <v>9510.9500000000007</v>
      </c>
      <c r="D533" s="396">
        <v>14878.1</v>
      </c>
    </row>
    <row r="534" spans="1:6" x14ac:dyDescent="0.25">
      <c r="A534" s="813" t="s">
        <v>332</v>
      </c>
      <c r="B534" s="814"/>
      <c r="C534" s="395"/>
      <c r="D534" s="423"/>
      <c r="E534" s="422"/>
    </row>
    <row r="535" spans="1:6" ht="28.9" customHeight="1" x14ac:dyDescent="0.25">
      <c r="A535" s="802" t="s">
        <v>333</v>
      </c>
      <c r="B535" s="803"/>
      <c r="C535" s="205">
        <v>111200.65</v>
      </c>
      <c r="D535" s="396">
        <v>307554.32</v>
      </c>
    </row>
    <row r="536" spans="1:6" ht="35.450000000000003" customHeight="1" x14ac:dyDescent="0.25">
      <c r="A536" s="802" t="s">
        <v>334</v>
      </c>
      <c r="B536" s="803"/>
      <c r="C536" s="339">
        <v>23207.07</v>
      </c>
      <c r="D536" s="396"/>
    </row>
    <row r="537" spans="1:6" ht="13.5" thickBot="1" x14ac:dyDescent="0.3">
      <c r="A537" s="804" t="s">
        <v>17</v>
      </c>
      <c r="B537" s="805"/>
      <c r="C537" s="424"/>
      <c r="D537" s="425"/>
    </row>
    <row r="538" spans="1:6" ht="13.5" thickBot="1" x14ac:dyDescent="0.3">
      <c r="A538" s="806" t="s">
        <v>84</v>
      </c>
      <c r="B538" s="807"/>
      <c r="C538" s="309">
        <f>SUM(C528:C537)</f>
        <v>15983222.700000001</v>
      </c>
      <c r="D538" s="309">
        <f>SUM(D528:D537)</f>
        <v>14646214.67</v>
      </c>
    </row>
    <row r="541" spans="1:6" x14ac:dyDescent="0.25">
      <c r="A541" s="758" t="s">
        <v>335</v>
      </c>
      <c r="B541" s="758"/>
      <c r="C541" s="758"/>
    </row>
    <row r="542" spans="1:6" ht="7.9" customHeight="1" thickBot="1" x14ac:dyDescent="0.3">
      <c r="A542" s="390"/>
      <c r="B542" s="390"/>
      <c r="C542" s="390"/>
    </row>
    <row r="543" spans="1:6" ht="26.25" thickBot="1" x14ac:dyDescent="0.3">
      <c r="A543" s="808" t="s">
        <v>336</v>
      </c>
      <c r="B543" s="809"/>
      <c r="C543" s="809"/>
      <c r="D543" s="810"/>
      <c r="E543" s="367" t="s">
        <v>270</v>
      </c>
      <c r="F543" s="235" t="s">
        <v>271</v>
      </c>
    </row>
    <row r="544" spans="1:6" ht="13.5" thickBot="1" x14ac:dyDescent="0.3">
      <c r="A544" s="743" t="s">
        <v>337</v>
      </c>
      <c r="B544" s="744"/>
      <c r="C544" s="744"/>
      <c r="D544" s="745"/>
      <c r="E544" s="426">
        <f>E545+E546+E547</f>
        <v>446524.26</v>
      </c>
      <c r="F544" s="426">
        <f>F545+F546+F547</f>
        <v>6228889.8600000003</v>
      </c>
    </row>
    <row r="545" spans="1:6" x14ac:dyDescent="0.25">
      <c r="A545" s="777" t="s">
        <v>338</v>
      </c>
      <c r="B545" s="778"/>
      <c r="C545" s="778"/>
      <c r="D545" s="779"/>
      <c r="E545" s="197">
        <v>529629.67000000004</v>
      </c>
      <c r="F545" s="427">
        <v>6085262.2800000003</v>
      </c>
    </row>
    <row r="546" spans="1:6" x14ac:dyDescent="0.25">
      <c r="A546" s="734" t="s">
        <v>339</v>
      </c>
      <c r="B546" s="735"/>
      <c r="C546" s="735"/>
      <c r="D546" s="736"/>
      <c r="E546" s="205">
        <v>0</v>
      </c>
      <c r="F546" s="396">
        <v>4770.8500000000004</v>
      </c>
    </row>
    <row r="547" spans="1:6" ht="13.5" thickBot="1" x14ac:dyDescent="0.3">
      <c r="A547" s="768" t="s">
        <v>340</v>
      </c>
      <c r="B547" s="769"/>
      <c r="C547" s="769"/>
      <c r="D547" s="770"/>
      <c r="E547" s="399">
        <v>-83105.41</v>
      </c>
      <c r="F547" s="400">
        <v>138856.73000000001</v>
      </c>
    </row>
    <row r="548" spans="1:6" ht="13.5" thickBot="1" x14ac:dyDescent="0.3">
      <c r="A548" s="765" t="s">
        <v>341</v>
      </c>
      <c r="B548" s="766"/>
      <c r="C548" s="766"/>
      <c r="D548" s="767"/>
      <c r="E548" s="426">
        <v>0</v>
      </c>
      <c r="F548" s="428">
        <v>0</v>
      </c>
    </row>
    <row r="549" spans="1:6" ht="13.5" thickBot="1" x14ac:dyDescent="0.3">
      <c r="A549" s="799" t="s">
        <v>342</v>
      </c>
      <c r="B549" s="800"/>
      <c r="C549" s="800"/>
      <c r="D549" s="801"/>
      <c r="E549" s="429">
        <f>SUM(E550:E559)</f>
        <v>1233110.28</v>
      </c>
      <c r="F549" s="429">
        <f>SUM(F550:F559)</f>
        <v>1491827.76</v>
      </c>
    </row>
    <row r="550" spans="1:6" x14ac:dyDescent="0.25">
      <c r="A550" s="746" t="s">
        <v>343</v>
      </c>
      <c r="B550" s="747"/>
      <c r="C550" s="747"/>
      <c r="D550" s="748"/>
      <c r="E550" s="430"/>
      <c r="F550" s="430"/>
    </row>
    <row r="551" spans="1:6" x14ac:dyDescent="0.25">
      <c r="A551" s="752" t="s">
        <v>344</v>
      </c>
      <c r="B551" s="753"/>
      <c r="C551" s="753"/>
      <c r="D551" s="754"/>
      <c r="E551" s="171"/>
      <c r="F551" s="171"/>
    </row>
    <row r="552" spans="1:6" x14ac:dyDescent="0.25">
      <c r="A552" s="752" t="s">
        <v>345</v>
      </c>
      <c r="B552" s="753"/>
      <c r="C552" s="753"/>
      <c r="D552" s="754"/>
      <c r="E552" s="205">
        <v>640744.37</v>
      </c>
      <c r="F552" s="205">
        <v>233443.74</v>
      </c>
    </row>
    <row r="553" spans="1:6" x14ac:dyDescent="0.25">
      <c r="A553" s="752" t="s">
        <v>346</v>
      </c>
      <c r="B553" s="753"/>
      <c r="C553" s="753"/>
      <c r="D553" s="754"/>
      <c r="E553" s="205"/>
      <c r="F553" s="396"/>
    </row>
    <row r="554" spans="1:6" x14ac:dyDescent="0.25">
      <c r="A554" s="752" t="s">
        <v>347</v>
      </c>
      <c r="B554" s="753"/>
      <c r="C554" s="753"/>
      <c r="D554" s="754"/>
      <c r="E554" s="205"/>
      <c r="F554" s="396"/>
    </row>
    <row r="555" spans="1:6" x14ac:dyDescent="0.25">
      <c r="A555" s="752" t="s">
        <v>348</v>
      </c>
      <c r="B555" s="753"/>
      <c r="C555" s="753"/>
      <c r="D555" s="754"/>
      <c r="E555" s="424">
        <v>160070.57</v>
      </c>
      <c r="F555" s="425">
        <v>716089.29</v>
      </c>
    </row>
    <row r="556" spans="1:6" x14ac:dyDescent="0.25">
      <c r="A556" s="752" t="s">
        <v>349</v>
      </c>
      <c r="B556" s="753"/>
      <c r="C556" s="753"/>
      <c r="D556" s="754"/>
      <c r="E556" s="424">
        <v>185475.99</v>
      </c>
      <c r="F556" s="425">
        <v>231473.77</v>
      </c>
    </row>
    <row r="557" spans="1:6" ht="31.15" customHeight="1" x14ac:dyDescent="0.25">
      <c r="A557" s="734" t="s">
        <v>350</v>
      </c>
      <c r="B557" s="735"/>
      <c r="C557" s="735"/>
      <c r="D557" s="736"/>
      <c r="E557" s="205"/>
      <c r="F557" s="396"/>
    </row>
    <row r="558" spans="1:6" ht="54.6" customHeight="1" x14ac:dyDescent="0.25">
      <c r="A558" s="734" t="s">
        <v>351</v>
      </c>
      <c r="B558" s="735"/>
      <c r="C558" s="735"/>
      <c r="D558" s="736"/>
      <c r="E558" s="424"/>
      <c r="F558" s="425"/>
    </row>
    <row r="559" spans="1:6" ht="63.6" customHeight="1" thickBot="1" x14ac:dyDescent="0.3">
      <c r="A559" s="768" t="s">
        <v>352</v>
      </c>
      <c r="B559" s="769"/>
      <c r="C559" s="769"/>
      <c r="D559" s="770"/>
      <c r="E559" s="424">
        <v>246819.35</v>
      </c>
      <c r="F559" s="425">
        <v>310820.96000000002</v>
      </c>
    </row>
    <row r="560" spans="1:6" ht="13.5" thickBot="1" x14ac:dyDescent="0.3">
      <c r="A560" s="740" t="s">
        <v>84</v>
      </c>
      <c r="B560" s="741"/>
      <c r="C560" s="741"/>
      <c r="D560" s="742"/>
      <c r="E560" s="283">
        <f>SUM(E544+E548+E549)</f>
        <v>1679634.54</v>
      </c>
      <c r="F560" s="283">
        <f>SUM(F544+F548+F549)</f>
        <v>7720717.6200000001</v>
      </c>
    </row>
    <row r="561" spans="1:9" ht="18" customHeight="1" x14ac:dyDescent="0.25"/>
    <row r="562" spans="1:9" ht="18" customHeight="1" x14ac:dyDescent="0.25"/>
    <row r="563" spans="1:9" x14ac:dyDescent="0.2">
      <c r="A563" s="797" t="s">
        <v>353</v>
      </c>
      <c r="B563" s="798"/>
      <c r="C563" s="798"/>
      <c r="D563" s="798"/>
    </row>
    <row r="564" spans="1:9" ht="17.45" customHeight="1" thickBot="1" x14ac:dyDescent="0.25">
      <c r="A564" s="390"/>
      <c r="B564" s="390"/>
      <c r="C564" s="38"/>
      <c r="D564" s="38"/>
    </row>
    <row r="565" spans="1:9" ht="26.25" thickBot="1" x14ac:dyDescent="0.3">
      <c r="A565" s="759" t="s">
        <v>354</v>
      </c>
      <c r="B565" s="760"/>
      <c r="C565" s="760"/>
      <c r="D565" s="761"/>
      <c r="E565" s="367" t="s">
        <v>270</v>
      </c>
      <c r="F565" s="235" t="s">
        <v>271</v>
      </c>
    </row>
    <row r="566" spans="1:9" ht="30.75" customHeight="1" thickBot="1" x14ac:dyDescent="0.3">
      <c r="A566" s="788" t="s">
        <v>355</v>
      </c>
      <c r="B566" s="789"/>
      <c r="C566" s="789"/>
      <c r="D566" s="790"/>
      <c r="E566" s="415"/>
      <c r="F566" s="415"/>
    </row>
    <row r="567" spans="1:9" ht="13.5" thickBot="1" x14ac:dyDescent="0.3">
      <c r="A567" s="743" t="s">
        <v>356</v>
      </c>
      <c r="B567" s="744"/>
      <c r="C567" s="744"/>
      <c r="D567" s="745"/>
      <c r="E567" s="393">
        <f>SUM(E568+E569+E573)</f>
        <v>13588596.720000001</v>
      </c>
      <c r="F567" s="393">
        <f>SUM(F568+F569+F573)</f>
        <v>1939652.28</v>
      </c>
    </row>
    <row r="568" spans="1:9" x14ac:dyDescent="0.25">
      <c r="A568" s="791" t="s">
        <v>357</v>
      </c>
      <c r="B568" s="792"/>
      <c r="C568" s="792"/>
      <c r="D568" s="793"/>
      <c r="E568" s="201"/>
      <c r="F568" s="201">
        <v>15500</v>
      </c>
    </row>
    <row r="569" spans="1:9" x14ac:dyDescent="0.25">
      <c r="A569" s="794" t="s">
        <v>358</v>
      </c>
      <c r="B569" s="795"/>
      <c r="C569" s="795"/>
      <c r="D569" s="796"/>
      <c r="E569" s="165">
        <f>SUM(E570:E572)</f>
        <v>12607290.130000001</v>
      </c>
      <c r="F569" s="165">
        <f>SUM(F570:F572)</f>
        <v>1449407.84</v>
      </c>
    </row>
    <row r="570" spans="1:9" ht="27.6" customHeight="1" x14ac:dyDescent="0.25">
      <c r="A570" s="734" t="s">
        <v>359</v>
      </c>
      <c r="B570" s="735"/>
      <c r="C570" s="735"/>
      <c r="D570" s="736"/>
      <c r="E570" s="171"/>
      <c r="F570" s="171"/>
    </row>
    <row r="571" spans="1:9" x14ac:dyDescent="0.25">
      <c r="A571" s="734" t="s">
        <v>360</v>
      </c>
      <c r="B571" s="735"/>
      <c r="C571" s="735"/>
      <c r="D571" s="736"/>
      <c r="E571" s="171"/>
      <c r="F571" s="171"/>
    </row>
    <row r="572" spans="1:9" x14ac:dyDescent="0.25">
      <c r="A572" s="734" t="s">
        <v>361</v>
      </c>
      <c r="B572" s="735"/>
      <c r="C572" s="735"/>
      <c r="D572" s="736"/>
      <c r="E572" s="205">
        <v>12607290.130000001</v>
      </c>
      <c r="F572" s="205">
        <v>1449407.84</v>
      </c>
    </row>
    <row r="573" spans="1:9" x14ac:dyDescent="0.25">
      <c r="A573" s="780" t="s">
        <v>362</v>
      </c>
      <c r="B573" s="781"/>
      <c r="C573" s="781"/>
      <c r="D573" s="782"/>
      <c r="E573" s="165">
        <f>SUM(E575:E578)</f>
        <v>981306.59000000008</v>
      </c>
      <c r="F573" s="165">
        <f>SUM(F575:F578)</f>
        <v>474744.44</v>
      </c>
    </row>
    <row r="574" spans="1:9" x14ac:dyDescent="0.25">
      <c r="A574" s="734" t="s">
        <v>363</v>
      </c>
      <c r="B574" s="735"/>
      <c r="C574" s="735"/>
      <c r="D574" s="736"/>
      <c r="E574" s="165"/>
      <c r="F574" s="165"/>
      <c r="G574" s="300"/>
      <c r="H574" s="300"/>
      <c r="I574" s="431"/>
    </row>
    <row r="575" spans="1:9" x14ac:dyDescent="0.25">
      <c r="A575" s="783" t="s">
        <v>364</v>
      </c>
      <c r="B575" s="784"/>
      <c r="C575" s="784"/>
      <c r="D575" s="785"/>
      <c r="E575" s="205">
        <v>76128.11</v>
      </c>
      <c r="F575" s="205">
        <v>163105</v>
      </c>
    </row>
    <row r="576" spans="1:9" x14ac:dyDescent="0.25">
      <c r="A576" s="786" t="s">
        <v>365</v>
      </c>
      <c r="B576" s="787"/>
      <c r="C576" s="787"/>
      <c r="D576" s="733"/>
      <c r="E576" s="205">
        <v>787650.17</v>
      </c>
      <c r="F576" s="205">
        <v>197661.2</v>
      </c>
    </row>
    <row r="577" spans="1:6" x14ac:dyDescent="0.25">
      <c r="A577" s="786" t="s">
        <v>366</v>
      </c>
      <c r="B577" s="787"/>
      <c r="C577" s="787"/>
      <c r="D577" s="733"/>
      <c r="E577" s="205"/>
      <c r="F577" s="205"/>
    </row>
    <row r="578" spans="1:6" ht="55.15" customHeight="1" thickBot="1" x14ac:dyDescent="0.3">
      <c r="A578" s="768" t="s">
        <v>367</v>
      </c>
      <c r="B578" s="769"/>
      <c r="C578" s="769"/>
      <c r="D578" s="770"/>
      <c r="E578" s="399">
        <v>117528.31</v>
      </c>
      <c r="F578" s="399">
        <v>113978.24000000001</v>
      </c>
    </row>
    <row r="579" spans="1:6" ht="13.5" thickBot="1" x14ac:dyDescent="0.3">
      <c r="A579" s="740" t="s">
        <v>368</v>
      </c>
      <c r="B579" s="741"/>
      <c r="C579" s="741"/>
      <c r="D579" s="742"/>
      <c r="E579" s="283">
        <f>SUM(E566+E567)</f>
        <v>13588596.720000001</v>
      </c>
      <c r="F579" s="283">
        <f>SUM(F566+F567)</f>
        <v>1939652.28</v>
      </c>
    </row>
    <row r="582" spans="1:6" x14ac:dyDescent="0.2">
      <c r="A582" s="41" t="s">
        <v>369</v>
      </c>
      <c r="B582" s="2"/>
      <c r="C582" s="2"/>
    </row>
    <row r="583" spans="1:6" ht="13.5" thickBot="1" x14ac:dyDescent="0.25">
      <c r="A583" s="2"/>
      <c r="B583" s="2"/>
      <c r="C583" s="2"/>
    </row>
    <row r="584" spans="1:6" ht="26.25" thickBot="1" x14ac:dyDescent="0.3">
      <c r="A584" s="771"/>
      <c r="B584" s="772"/>
      <c r="C584" s="772"/>
      <c r="D584" s="773"/>
      <c r="E584" s="367" t="s">
        <v>270</v>
      </c>
      <c r="F584" s="235" t="s">
        <v>271</v>
      </c>
    </row>
    <row r="585" spans="1:6" ht="13.5" thickBot="1" x14ac:dyDescent="0.3">
      <c r="A585" s="774" t="s">
        <v>370</v>
      </c>
      <c r="B585" s="775"/>
      <c r="C585" s="775"/>
      <c r="D585" s="776"/>
      <c r="E585" s="393"/>
      <c r="F585" s="393"/>
    </row>
    <row r="586" spans="1:6" ht="13.5" thickBot="1" x14ac:dyDescent="0.3">
      <c r="A586" s="765" t="s">
        <v>371</v>
      </c>
      <c r="B586" s="766"/>
      <c r="C586" s="766"/>
      <c r="D586" s="767"/>
      <c r="E586" s="393">
        <f>SUM(E587:E588)</f>
        <v>4201769.38</v>
      </c>
      <c r="F586" s="393">
        <f>SUM(F587:F588)</f>
        <v>2094568</v>
      </c>
    </row>
    <row r="587" spans="1:6" ht="26.45" customHeight="1" x14ac:dyDescent="0.25">
      <c r="A587" s="777" t="s">
        <v>372</v>
      </c>
      <c r="B587" s="778"/>
      <c r="C587" s="778"/>
      <c r="D587" s="779"/>
      <c r="E587" s="305">
        <v>4201769.38</v>
      </c>
      <c r="F587" s="306">
        <v>2094568</v>
      </c>
    </row>
    <row r="588" spans="1:6" ht="16.149999999999999" customHeight="1" thickBot="1" x14ac:dyDescent="0.3">
      <c r="A588" s="762" t="s">
        <v>373</v>
      </c>
      <c r="B588" s="763"/>
      <c r="C588" s="763"/>
      <c r="D588" s="764"/>
      <c r="E588" s="424"/>
      <c r="F588" s="425"/>
    </row>
    <row r="589" spans="1:6" ht="13.5" thickBot="1" x14ac:dyDescent="0.3">
      <c r="A589" s="765" t="s">
        <v>374</v>
      </c>
      <c r="B589" s="766"/>
      <c r="C589" s="766"/>
      <c r="D589" s="767"/>
      <c r="E589" s="393">
        <f>SUM(E590:E596)</f>
        <v>0</v>
      </c>
      <c r="F589" s="393">
        <f>SUM(F590:F596)</f>
        <v>0</v>
      </c>
    </row>
    <row r="590" spans="1:6" x14ac:dyDescent="0.25">
      <c r="A590" s="746" t="s">
        <v>375</v>
      </c>
      <c r="B590" s="747"/>
      <c r="C590" s="747"/>
      <c r="D590" s="748"/>
      <c r="E590" s="160"/>
      <c r="F590" s="162"/>
    </row>
    <row r="591" spans="1:6" x14ac:dyDescent="0.25">
      <c r="A591" s="749" t="s">
        <v>376</v>
      </c>
      <c r="B591" s="750"/>
      <c r="C591" s="750"/>
      <c r="D591" s="751"/>
      <c r="E591" s="305"/>
      <c r="F591" s="306"/>
    </row>
    <row r="592" spans="1:6" x14ac:dyDescent="0.25">
      <c r="A592" s="752" t="s">
        <v>377</v>
      </c>
      <c r="B592" s="753"/>
      <c r="C592" s="753"/>
      <c r="D592" s="754"/>
      <c r="E592" s="305"/>
      <c r="F592" s="306"/>
    </row>
    <row r="593" spans="1:6" x14ac:dyDescent="0.25">
      <c r="A593" s="734" t="s">
        <v>378</v>
      </c>
      <c r="B593" s="735"/>
      <c r="C593" s="735"/>
      <c r="D593" s="736"/>
      <c r="E593" s="205"/>
      <c r="F593" s="396"/>
    </row>
    <row r="594" spans="1:6" x14ac:dyDescent="0.25">
      <c r="A594" s="734" t="s">
        <v>379</v>
      </c>
      <c r="B594" s="735"/>
      <c r="C594" s="735"/>
      <c r="D594" s="736"/>
      <c r="E594" s="424"/>
      <c r="F594" s="425"/>
    </row>
    <row r="595" spans="1:6" x14ac:dyDescent="0.25">
      <c r="A595" s="734" t="s">
        <v>380</v>
      </c>
      <c r="B595" s="735"/>
      <c r="C595" s="735"/>
      <c r="D595" s="736"/>
      <c r="E595" s="424"/>
      <c r="F595" s="425"/>
    </row>
    <row r="596" spans="1:6" ht="13.5" thickBot="1" x14ac:dyDescent="0.3">
      <c r="A596" s="755" t="s">
        <v>138</v>
      </c>
      <c r="B596" s="756"/>
      <c r="C596" s="756"/>
      <c r="D596" s="757"/>
      <c r="E596" s="424"/>
      <c r="F596" s="425"/>
    </row>
    <row r="597" spans="1:6" ht="13.5" thickBot="1" x14ac:dyDescent="0.3">
      <c r="A597" s="740" t="s">
        <v>84</v>
      </c>
      <c r="B597" s="741"/>
      <c r="C597" s="741"/>
      <c r="D597" s="742"/>
      <c r="E597" s="283">
        <f>E585+E586+E589</f>
        <v>4201769.38</v>
      </c>
      <c r="F597" s="283">
        <f>F585+F586+F589</f>
        <v>2094568</v>
      </c>
    </row>
    <row r="600" spans="1:6" x14ac:dyDescent="0.25">
      <c r="A600" s="758" t="s">
        <v>381</v>
      </c>
      <c r="B600" s="758"/>
      <c r="C600" s="758"/>
    </row>
    <row r="601" spans="1:6" ht="13.5" thickBot="1" x14ac:dyDescent="0.3">
      <c r="A601" s="190"/>
      <c r="B601" s="190"/>
      <c r="C601" s="190"/>
    </row>
    <row r="602" spans="1:6" ht="26.25" thickBot="1" x14ac:dyDescent="0.3">
      <c r="A602" s="759"/>
      <c r="B602" s="760"/>
      <c r="C602" s="760"/>
      <c r="D602" s="761"/>
      <c r="E602" s="367" t="s">
        <v>270</v>
      </c>
      <c r="F602" s="235" t="s">
        <v>271</v>
      </c>
    </row>
    <row r="603" spans="1:6" ht="13.5" thickBot="1" x14ac:dyDescent="0.3">
      <c r="A603" s="743" t="s">
        <v>371</v>
      </c>
      <c r="B603" s="744"/>
      <c r="C603" s="744"/>
      <c r="D603" s="745"/>
      <c r="E603" s="393">
        <f>E604+E605</f>
        <v>287942.83</v>
      </c>
      <c r="F603" s="393">
        <f>F604+F605</f>
        <v>4367.0600000000004</v>
      </c>
    </row>
    <row r="604" spans="1:6" x14ac:dyDescent="0.25">
      <c r="A604" s="746" t="s">
        <v>382</v>
      </c>
      <c r="B604" s="747"/>
      <c r="C604" s="747"/>
      <c r="D604" s="748"/>
      <c r="E604" s="197"/>
      <c r="F604" s="427"/>
    </row>
    <row r="605" spans="1:6" ht="13.5" thickBot="1" x14ac:dyDescent="0.3">
      <c r="A605" s="749" t="s">
        <v>383</v>
      </c>
      <c r="B605" s="750"/>
      <c r="C605" s="750"/>
      <c r="D605" s="751"/>
      <c r="E605" s="399">
        <v>287942.83</v>
      </c>
      <c r="F605" s="400">
        <v>4367.0600000000004</v>
      </c>
    </row>
    <row r="606" spans="1:6" ht="13.5" thickBot="1" x14ac:dyDescent="0.3">
      <c r="A606" s="743" t="s">
        <v>384</v>
      </c>
      <c r="B606" s="744"/>
      <c r="C606" s="744"/>
      <c r="D606" s="745"/>
      <c r="E606" s="393">
        <f>SUM(E607:E612)</f>
        <v>3973115.56</v>
      </c>
      <c r="F606" s="393">
        <f>SUM(F607:F612)</f>
        <v>1841979.16</v>
      </c>
    </row>
    <row r="607" spans="1:6" x14ac:dyDescent="0.25">
      <c r="A607" s="752" t="s">
        <v>385</v>
      </c>
      <c r="B607" s="753"/>
      <c r="C607" s="753"/>
      <c r="D607" s="754"/>
      <c r="E607" s="205"/>
      <c r="F607" s="205"/>
    </row>
    <row r="608" spans="1:6" x14ac:dyDescent="0.25">
      <c r="A608" s="734" t="s">
        <v>386</v>
      </c>
      <c r="B608" s="735"/>
      <c r="C608" s="735"/>
      <c r="D608" s="736"/>
      <c r="E608" s="205"/>
      <c r="F608" s="205"/>
    </row>
    <row r="609" spans="1:6" x14ac:dyDescent="0.25">
      <c r="A609" s="734" t="s">
        <v>387</v>
      </c>
      <c r="B609" s="735"/>
      <c r="C609" s="735"/>
      <c r="D609" s="736"/>
      <c r="E609" s="424">
        <v>3973115.56</v>
      </c>
      <c r="F609" s="424">
        <v>1825633.46</v>
      </c>
    </row>
    <row r="610" spans="1:6" x14ac:dyDescent="0.25">
      <c r="A610" s="734" t="s">
        <v>388</v>
      </c>
      <c r="B610" s="735"/>
      <c r="C610" s="735"/>
      <c r="D610" s="736"/>
      <c r="E610" s="424"/>
      <c r="F610" s="424"/>
    </row>
    <row r="611" spans="1:6" x14ac:dyDescent="0.25">
      <c r="A611" s="734" t="s">
        <v>389</v>
      </c>
      <c r="B611" s="735"/>
      <c r="C611" s="735"/>
      <c r="D611" s="736"/>
      <c r="E611" s="424">
        <v>0</v>
      </c>
      <c r="F611" s="424">
        <v>16345.7</v>
      </c>
    </row>
    <row r="612" spans="1:6" ht="13.5" thickBot="1" x14ac:dyDescent="0.3">
      <c r="A612" s="737" t="s">
        <v>138</v>
      </c>
      <c r="B612" s="738"/>
      <c r="C612" s="738"/>
      <c r="D612" s="739"/>
      <c r="E612" s="424"/>
      <c r="F612" s="424"/>
    </row>
    <row r="613" spans="1:6" ht="13.5" thickBot="1" x14ac:dyDescent="0.3">
      <c r="A613" s="740" t="s">
        <v>84</v>
      </c>
      <c r="B613" s="741"/>
      <c r="C613" s="741"/>
      <c r="D613" s="742"/>
      <c r="E613" s="283">
        <f>SUM(E603+E606)</f>
        <v>4261058.3899999997</v>
      </c>
      <c r="F613" s="283">
        <f>SUM(F603+F606)</f>
        <v>1846346.22</v>
      </c>
    </row>
    <row r="620" spans="1:6" x14ac:dyDescent="0.25">
      <c r="A620" s="720" t="s">
        <v>390</v>
      </c>
      <c r="B620" s="720"/>
      <c r="C620" s="720"/>
      <c r="D620" s="720"/>
      <c r="E620" s="720"/>
      <c r="F620" s="720"/>
    </row>
    <row r="621" spans="1:6" ht="13.5" thickBot="1" x14ac:dyDescent="0.3">
      <c r="A621" s="432"/>
    </row>
    <row r="622" spans="1:6" ht="13.5" thickBot="1" x14ac:dyDescent="0.3">
      <c r="A622" s="723" t="s">
        <v>391</v>
      </c>
      <c r="B622" s="724"/>
      <c r="C622" s="727" t="s">
        <v>108</v>
      </c>
      <c r="D622" s="728"/>
      <c r="E622" s="728"/>
      <c r="F622" s="729"/>
    </row>
    <row r="623" spans="1:6" ht="13.5" thickBot="1" x14ac:dyDescent="0.3">
      <c r="A623" s="725"/>
      <c r="B623" s="726"/>
      <c r="C623" s="433" t="s">
        <v>392</v>
      </c>
      <c r="D623" s="434" t="s">
        <v>393</v>
      </c>
      <c r="E623" s="435" t="s">
        <v>272</v>
      </c>
      <c r="F623" s="434" t="s">
        <v>275</v>
      </c>
    </row>
    <row r="624" spans="1:6" x14ac:dyDescent="0.25">
      <c r="A624" s="730" t="s">
        <v>394</v>
      </c>
      <c r="B624" s="731"/>
      <c r="C624" s="436">
        <f>SUM(C625:C627)</f>
        <v>0</v>
      </c>
      <c r="D624" s="436">
        <f>SUM(D625:D627)</f>
        <v>8627.84</v>
      </c>
      <c r="E624" s="436">
        <f>SUM(E625:E627)</f>
        <v>0</v>
      </c>
      <c r="F624" s="205">
        <f>SUM(F625:F627)</f>
        <v>0</v>
      </c>
    </row>
    <row r="625" spans="1:6" ht="27" customHeight="1" x14ac:dyDescent="0.25">
      <c r="A625" s="732" t="s">
        <v>424</v>
      </c>
      <c r="B625" s="733"/>
      <c r="C625" s="436"/>
      <c r="D625" s="205">
        <v>8627.84</v>
      </c>
      <c r="E625" s="437"/>
      <c r="F625" s="205"/>
    </row>
    <row r="626" spans="1:6" x14ac:dyDescent="0.25">
      <c r="A626" s="732" t="s">
        <v>395</v>
      </c>
      <c r="B626" s="733"/>
      <c r="C626" s="436"/>
      <c r="D626" s="205"/>
      <c r="E626" s="437"/>
      <c r="F626" s="205"/>
    </row>
    <row r="627" spans="1:6" x14ac:dyDescent="0.25">
      <c r="A627" s="732" t="s">
        <v>395</v>
      </c>
      <c r="B627" s="733"/>
      <c r="C627" s="436"/>
      <c r="D627" s="205"/>
      <c r="E627" s="437"/>
      <c r="F627" s="205"/>
    </row>
    <row r="628" spans="1:6" x14ac:dyDescent="0.25">
      <c r="A628" s="712" t="s">
        <v>396</v>
      </c>
      <c r="B628" s="713"/>
      <c r="C628" s="436"/>
      <c r="D628" s="205"/>
      <c r="E628" s="437"/>
      <c r="F628" s="205"/>
    </row>
    <row r="629" spans="1:6" ht="13.5" thickBot="1" x14ac:dyDescent="0.3">
      <c r="A629" s="714" t="s">
        <v>397</v>
      </c>
      <c r="B629" s="715"/>
      <c r="C629" s="438"/>
      <c r="D629" s="424"/>
      <c r="E629" s="439"/>
      <c r="F629" s="424"/>
    </row>
    <row r="630" spans="1:6" ht="13.5" thickBot="1" x14ac:dyDescent="0.3">
      <c r="A630" s="716" t="s">
        <v>139</v>
      </c>
      <c r="B630" s="717"/>
      <c r="C630" s="283">
        <f>C624+C628+C629</f>
        <v>0</v>
      </c>
      <c r="D630" s="283">
        <f>D624+D628+D629</f>
        <v>8627.84</v>
      </c>
      <c r="E630" s="283">
        <f>E624+E628+E629</f>
        <v>0</v>
      </c>
      <c r="F630" s="283">
        <f>F624+F628+F629</f>
        <v>0</v>
      </c>
    </row>
    <row r="633" spans="1:6" ht="30" customHeight="1" x14ac:dyDescent="0.25">
      <c r="A633" s="718" t="s">
        <v>398</v>
      </c>
      <c r="B633" s="718"/>
      <c r="C633" s="718"/>
      <c r="D633" s="718"/>
      <c r="E633" s="719"/>
      <c r="F633" s="719"/>
    </row>
    <row r="635" spans="1:6" x14ac:dyDescent="0.25">
      <c r="A635" s="720" t="s">
        <v>399</v>
      </c>
      <c r="B635" s="720"/>
      <c r="C635" s="720"/>
      <c r="D635" s="720"/>
    </row>
    <row r="636" spans="1:6" ht="13.5" thickBot="1" x14ac:dyDescent="0.3"/>
    <row r="637" spans="1:6" ht="51.75" thickBot="1" x14ac:dyDescent="0.3">
      <c r="A637" s="721" t="s">
        <v>32</v>
      </c>
      <c r="B637" s="722"/>
      <c r="C637" s="253" t="s">
        <v>400</v>
      </c>
      <c r="D637" s="253" t="s">
        <v>401</v>
      </c>
    </row>
    <row r="638" spans="1:6" ht="13.5" thickBot="1" x14ac:dyDescent="0.3">
      <c r="A638" s="707" t="s">
        <v>402</v>
      </c>
      <c r="B638" s="708"/>
      <c r="C638" s="440">
        <v>205</v>
      </c>
      <c r="D638" s="441">
        <v>212</v>
      </c>
    </row>
    <row r="641" spans="1:5" x14ac:dyDescent="0.25">
      <c r="A641" s="366" t="s">
        <v>403</v>
      </c>
      <c r="B641" s="19"/>
      <c r="C641" s="19"/>
      <c r="D641" s="19"/>
      <c r="E641" s="19"/>
    </row>
    <row r="642" spans="1:5" ht="13.5" thickBot="1" x14ac:dyDescent="0.3">
      <c r="B642" s="412"/>
      <c r="C642" s="412"/>
    </row>
    <row r="643" spans="1:5" ht="51.75" thickBot="1" x14ac:dyDescent="0.3">
      <c r="A643" s="433" t="s">
        <v>404</v>
      </c>
      <c r="B643" s="434" t="s">
        <v>405</v>
      </c>
      <c r="C643" s="434" t="s">
        <v>154</v>
      </c>
      <c r="D643" s="156" t="s">
        <v>406</v>
      </c>
      <c r="E643" s="155" t="s">
        <v>407</v>
      </c>
    </row>
    <row r="644" spans="1:5" x14ac:dyDescent="0.25">
      <c r="A644" s="442" t="s">
        <v>81</v>
      </c>
      <c r="B644" s="201"/>
      <c r="C644" s="201"/>
      <c r="D644" s="443"/>
      <c r="E644" s="201"/>
    </row>
    <row r="645" spans="1:5" x14ac:dyDescent="0.25">
      <c r="A645" s="444" t="s">
        <v>82</v>
      </c>
      <c r="B645" s="171"/>
      <c r="C645" s="171"/>
      <c r="D645" s="170"/>
      <c r="E645" s="171"/>
    </row>
    <row r="646" spans="1:5" x14ac:dyDescent="0.25">
      <c r="A646" s="444" t="s">
        <v>408</v>
      </c>
      <c r="B646" s="171"/>
      <c r="C646" s="171"/>
      <c r="D646" s="170"/>
      <c r="E646" s="171"/>
    </row>
    <row r="647" spans="1:5" x14ac:dyDescent="0.25">
      <c r="A647" s="444" t="s">
        <v>409</v>
      </c>
      <c r="B647" s="171"/>
      <c r="C647" s="171"/>
      <c r="D647" s="170"/>
      <c r="E647" s="171"/>
    </row>
    <row r="648" spans="1:5" x14ac:dyDescent="0.25">
      <c r="A648" s="444" t="s">
        <v>410</v>
      </c>
      <c r="B648" s="171"/>
      <c r="C648" s="171"/>
      <c r="D648" s="170"/>
      <c r="E648" s="171"/>
    </row>
    <row r="649" spans="1:5" x14ac:dyDescent="0.25">
      <c r="A649" s="444" t="s">
        <v>411</v>
      </c>
      <c r="B649" s="171"/>
      <c r="C649" s="171"/>
      <c r="D649" s="170"/>
      <c r="E649" s="171"/>
    </row>
    <row r="650" spans="1:5" x14ac:dyDescent="0.25">
      <c r="A650" s="444" t="s">
        <v>412</v>
      </c>
      <c r="B650" s="171"/>
      <c r="C650" s="171"/>
      <c r="D650" s="170"/>
      <c r="E650" s="171"/>
    </row>
    <row r="651" spans="1:5" ht="13.5" thickBot="1" x14ac:dyDescent="0.3">
      <c r="A651" s="445" t="s">
        <v>413</v>
      </c>
      <c r="B651" s="446"/>
      <c r="C651" s="446"/>
      <c r="D651" s="447"/>
      <c r="E651" s="446"/>
    </row>
    <row r="654" spans="1:5" x14ac:dyDescent="0.25">
      <c r="A654" s="366" t="s">
        <v>414</v>
      </c>
      <c r="B654" s="448"/>
      <c r="C654" s="448"/>
      <c r="D654" s="448"/>
      <c r="E654" s="448"/>
    </row>
    <row r="655" spans="1:5" ht="13.5" thickBot="1" x14ac:dyDescent="0.3">
      <c r="B655" s="412"/>
      <c r="C655" s="412"/>
    </row>
    <row r="656" spans="1:5" ht="51.75" thickBot="1" x14ac:dyDescent="0.3">
      <c r="A656" s="433" t="s">
        <v>404</v>
      </c>
      <c r="B656" s="434" t="s">
        <v>405</v>
      </c>
      <c r="C656" s="434" t="s">
        <v>154</v>
      </c>
      <c r="D656" s="156" t="s">
        <v>415</v>
      </c>
      <c r="E656" s="155" t="s">
        <v>407</v>
      </c>
    </row>
    <row r="657" spans="1:6" x14ac:dyDescent="0.25">
      <c r="A657" s="442" t="s">
        <v>81</v>
      </c>
      <c r="B657" s="201"/>
      <c r="C657" s="201"/>
      <c r="D657" s="443"/>
      <c r="E657" s="201"/>
    </row>
    <row r="658" spans="1:6" x14ac:dyDescent="0.25">
      <c r="A658" s="444" t="s">
        <v>82</v>
      </c>
      <c r="B658" s="171"/>
      <c r="C658" s="171"/>
      <c r="D658" s="170"/>
      <c r="E658" s="171"/>
    </row>
    <row r="659" spans="1:6" x14ac:dyDescent="0.25">
      <c r="A659" s="444" t="s">
        <v>408</v>
      </c>
      <c r="B659" s="171"/>
      <c r="C659" s="171"/>
      <c r="D659" s="170"/>
      <c r="E659" s="171"/>
    </row>
    <row r="660" spans="1:6" x14ac:dyDescent="0.25">
      <c r="A660" s="444" t="s">
        <v>409</v>
      </c>
      <c r="B660" s="171"/>
      <c r="C660" s="171"/>
      <c r="D660" s="170"/>
      <c r="E660" s="171"/>
    </row>
    <row r="661" spans="1:6" x14ac:dyDescent="0.25">
      <c r="A661" s="444" t="s">
        <v>410</v>
      </c>
      <c r="B661" s="171"/>
      <c r="C661" s="171"/>
      <c r="D661" s="170"/>
      <c r="E661" s="171"/>
    </row>
    <row r="662" spans="1:6" x14ac:dyDescent="0.25">
      <c r="A662" s="444" t="s">
        <v>411</v>
      </c>
      <c r="B662" s="171"/>
      <c r="C662" s="171"/>
      <c r="D662" s="170"/>
      <c r="E662" s="171"/>
    </row>
    <row r="663" spans="1:6" x14ac:dyDescent="0.25">
      <c r="A663" s="444" t="s">
        <v>412</v>
      </c>
      <c r="B663" s="171"/>
      <c r="C663" s="171"/>
      <c r="D663" s="170"/>
      <c r="E663" s="171"/>
    </row>
    <row r="664" spans="1:6" ht="13.5" thickBot="1" x14ac:dyDescent="0.3">
      <c r="A664" s="445" t="s">
        <v>413</v>
      </c>
      <c r="B664" s="446"/>
      <c r="C664" s="446"/>
      <c r="D664" s="447"/>
      <c r="E664" s="446"/>
    </row>
    <row r="672" spans="1:6" x14ac:dyDescent="0.2">
      <c r="A672" s="11"/>
      <c r="B672" s="11"/>
      <c r="C672" s="709"/>
      <c r="D672" s="710"/>
      <c r="E672" s="11"/>
      <c r="F672" s="11"/>
    </row>
    <row r="673" spans="1:7" x14ac:dyDescent="0.2">
      <c r="A673" s="449" t="s">
        <v>416</v>
      </c>
      <c r="B673" s="449"/>
      <c r="C673" s="709" t="s">
        <v>417</v>
      </c>
      <c r="D673" s="710"/>
      <c r="E673" s="449"/>
      <c r="F673" s="710" t="s">
        <v>418</v>
      </c>
      <c r="G673" s="710"/>
    </row>
    <row r="674" spans="1:7" x14ac:dyDescent="0.2">
      <c r="A674" s="449" t="s">
        <v>419</v>
      </c>
      <c r="B674" s="38"/>
      <c r="C674" s="710" t="s">
        <v>420</v>
      </c>
      <c r="D674" s="711"/>
      <c r="E674" s="449"/>
      <c r="F674" s="710" t="s">
        <v>421</v>
      </c>
      <c r="G674" s="710"/>
    </row>
  </sheetData>
  <mergeCells count="370">
    <mergeCell ref="B6:G6"/>
    <mergeCell ref="A7:A8"/>
    <mergeCell ref="B7:B8"/>
    <mergeCell ref="C7:C8"/>
    <mergeCell ref="D7:D8"/>
    <mergeCell ref="E7:E8"/>
    <mergeCell ref="F7:F8"/>
    <mergeCell ref="G7:G8"/>
    <mergeCell ref="A102:C102"/>
    <mergeCell ref="A109:G109"/>
    <mergeCell ref="A110:C110"/>
    <mergeCell ref="A111:A112"/>
    <mergeCell ref="A119:C119"/>
    <mergeCell ref="A120:C120"/>
    <mergeCell ref="H7:H8"/>
    <mergeCell ref="I7:I8"/>
    <mergeCell ref="A40:B42"/>
    <mergeCell ref="C40:C42"/>
    <mergeCell ref="A76:E76"/>
    <mergeCell ref="A101:D101"/>
    <mergeCell ref="A132:B132"/>
    <mergeCell ref="A133:B133"/>
    <mergeCell ref="A134:B134"/>
    <mergeCell ref="A135:B135"/>
    <mergeCell ref="A142:I142"/>
    <mergeCell ref="A144:B144"/>
    <mergeCell ref="A126:D126"/>
    <mergeCell ref="A127:C127"/>
    <mergeCell ref="A128:B128"/>
    <mergeCell ref="A129:B129"/>
    <mergeCell ref="A130:B130"/>
    <mergeCell ref="A131:B131"/>
    <mergeCell ref="B164:D164"/>
    <mergeCell ref="B165:D165"/>
    <mergeCell ref="B166:D166"/>
    <mergeCell ref="B167:D167"/>
    <mergeCell ref="B168:D168"/>
    <mergeCell ref="A174:G174"/>
    <mergeCell ref="A145:B145"/>
    <mergeCell ref="A152:B152"/>
    <mergeCell ref="A160:I160"/>
    <mergeCell ref="A162:D163"/>
    <mergeCell ref="E162:E163"/>
    <mergeCell ref="F162:H162"/>
    <mergeCell ref="A182:B182"/>
    <mergeCell ref="A183:B183"/>
    <mergeCell ref="A184:B184"/>
    <mergeCell ref="A185:B185"/>
    <mergeCell ref="A186:B186"/>
    <mergeCell ref="A187:B187"/>
    <mergeCell ref="A176:B176"/>
    <mergeCell ref="A177:B177"/>
    <mergeCell ref="A178:B178"/>
    <mergeCell ref="A179:B179"/>
    <mergeCell ref="A180:B180"/>
    <mergeCell ref="A181:B181"/>
    <mergeCell ref="A194:B194"/>
    <mergeCell ref="A195:B195"/>
    <mergeCell ref="A196:B196"/>
    <mergeCell ref="A197:B197"/>
    <mergeCell ref="A198:B198"/>
    <mergeCell ref="A199:B199"/>
    <mergeCell ref="A188:B188"/>
    <mergeCell ref="A189:B189"/>
    <mergeCell ref="A190:B190"/>
    <mergeCell ref="A191:B191"/>
    <mergeCell ref="A192:B192"/>
    <mergeCell ref="A193:B193"/>
    <mergeCell ref="A206:B206"/>
    <mergeCell ref="A207:B207"/>
    <mergeCell ref="A210:E210"/>
    <mergeCell ref="A212:B212"/>
    <mergeCell ref="A213:B213"/>
    <mergeCell ref="A214:B214"/>
    <mergeCell ref="A200:B200"/>
    <mergeCell ref="A201:B201"/>
    <mergeCell ref="A202:B202"/>
    <mergeCell ref="A203:B203"/>
    <mergeCell ref="A204:B204"/>
    <mergeCell ref="A205:B205"/>
    <mergeCell ref="A221:B221"/>
    <mergeCell ref="A222:B222"/>
    <mergeCell ref="A223:B223"/>
    <mergeCell ref="A224:B224"/>
    <mergeCell ref="A225:B225"/>
    <mergeCell ref="A228:D228"/>
    <mergeCell ref="A215:B215"/>
    <mergeCell ref="A216:B216"/>
    <mergeCell ref="A217:B217"/>
    <mergeCell ref="A218:B218"/>
    <mergeCell ref="A219:B219"/>
    <mergeCell ref="A220:B220"/>
    <mergeCell ref="A262:E262"/>
    <mergeCell ref="A264:B264"/>
    <mergeCell ref="A265:B265"/>
    <mergeCell ref="A266:B266"/>
    <mergeCell ref="A267:B267"/>
    <mergeCell ref="A268:B268"/>
    <mergeCell ref="A230:B230"/>
    <mergeCell ref="A231:B231"/>
    <mergeCell ref="A232:B232"/>
    <mergeCell ref="A233:B233"/>
    <mergeCell ref="A239:E239"/>
    <mergeCell ref="B241:C241"/>
    <mergeCell ref="D241:E241"/>
    <mergeCell ref="A277:B277"/>
    <mergeCell ref="A278:B278"/>
    <mergeCell ref="A279:B279"/>
    <mergeCell ref="A280:B280"/>
    <mergeCell ref="A281:B281"/>
    <mergeCell ref="A282:B282"/>
    <mergeCell ref="A269:B269"/>
    <mergeCell ref="A270:B270"/>
    <mergeCell ref="A271:B271"/>
    <mergeCell ref="A272:B272"/>
    <mergeCell ref="A273:B273"/>
    <mergeCell ref="A274:B274"/>
    <mergeCell ref="A289:B289"/>
    <mergeCell ref="A290:B290"/>
    <mergeCell ref="A291:B291"/>
    <mergeCell ref="A292:B292"/>
    <mergeCell ref="A293:B293"/>
    <mergeCell ref="A294:B294"/>
    <mergeCell ref="A283:B283"/>
    <mergeCell ref="A284:B284"/>
    <mergeCell ref="A285:B285"/>
    <mergeCell ref="A286:B286"/>
    <mergeCell ref="A287:B287"/>
    <mergeCell ref="A288:B288"/>
    <mergeCell ref="A301:B301"/>
    <mergeCell ref="A302:B302"/>
    <mergeCell ref="A303:B303"/>
    <mergeCell ref="A304:B304"/>
    <mergeCell ref="A305:B305"/>
    <mergeCell ref="A306:B306"/>
    <mergeCell ref="A295:B295"/>
    <mergeCell ref="A296:B296"/>
    <mergeCell ref="A297:B297"/>
    <mergeCell ref="A298:B298"/>
    <mergeCell ref="A299:B299"/>
    <mergeCell ref="A300:B300"/>
    <mergeCell ref="A317:B317"/>
    <mergeCell ref="G317:H317"/>
    <mergeCell ref="A318:B318"/>
    <mergeCell ref="A319:B319"/>
    <mergeCell ref="A320:B320"/>
    <mergeCell ref="A321:B321"/>
    <mergeCell ref="A307:B307"/>
    <mergeCell ref="A310:C310"/>
    <mergeCell ref="A313:C313"/>
    <mergeCell ref="A315:B315"/>
    <mergeCell ref="G315:H315"/>
    <mergeCell ref="A316:B316"/>
    <mergeCell ref="G316:H316"/>
    <mergeCell ref="A328:B328"/>
    <mergeCell ref="A329:B329"/>
    <mergeCell ref="A330:B330"/>
    <mergeCell ref="A331:B331"/>
    <mergeCell ref="A332:B332"/>
    <mergeCell ref="A333:B333"/>
    <mergeCell ref="A322:B322"/>
    <mergeCell ref="A323:B323"/>
    <mergeCell ref="A324:B324"/>
    <mergeCell ref="A325:B325"/>
    <mergeCell ref="A326:B326"/>
    <mergeCell ref="A327:B327"/>
    <mergeCell ref="A345:B345"/>
    <mergeCell ref="A346:B346"/>
    <mergeCell ref="A347:B347"/>
    <mergeCell ref="A348:B348"/>
    <mergeCell ref="A349:B349"/>
    <mergeCell ref="A350:B350"/>
    <mergeCell ref="A334:B334"/>
    <mergeCell ref="A335:B335"/>
    <mergeCell ref="A336:B336"/>
    <mergeCell ref="A337:B337"/>
    <mergeCell ref="A338:B338"/>
    <mergeCell ref="A343:E343"/>
    <mergeCell ref="A357:B357"/>
    <mergeCell ref="A358:B358"/>
    <mergeCell ref="A359:B359"/>
    <mergeCell ref="A362:D362"/>
    <mergeCell ref="A364:B364"/>
    <mergeCell ref="A365:B365"/>
    <mergeCell ref="A351:B351"/>
    <mergeCell ref="A352:B352"/>
    <mergeCell ref="A353:B353"/>
    <mergeCell ref="A354:B354"/>
    <mergeCell ref="A355:B355"/>
    <mergeCell ref="A356:B356"/>
    <mergeCell ref="A381:I381"/>
    <mergeCell ref="A383:A384"/>
    <mergeCell ref="B383:D383"/>
    <mergeCell ref="F383:H383"/>
    <mergeCell ref="A404:C404"/>
    <mergeCell ref="A406:B406"/>
    <mergeCell ref="A366:B366"/>
    <mergeCell ref="A369:E369"/>
    <mergeCell ref="A371:B371"/>
    <mergeCell ref="A372:B372"/>
    <mergeCell ref="A374:E374"/>
    <mergeCell ref="A379:I379"/>
    <mergeCell ref="A413:B413"/>
    <mergeCell ref="A414:B414"/>
    <mergeCell ref="A415:B415"/>
    <mergeCell ref="A416:B416"/>
    <mergeCell ref="A417:B417"/>
    <mergeCell ref="A418:B418"/>
    <mergeCell ref="A407:B407"/>
    <mergeCell ref="A408:B408"/>
    <mergeCell ref="A409:B409"/>
    <mergeCell ref="A410:B410"/>
    <mergeCell ref="A411:B411"/>
    <mergeCell ref="A412:B412"/>
    <mergeCell ref="A433:B433"/>
    <mergeCell ref="A434:B434"/>
    <mergeCell ref="A435:B435"/>
    <mergeCell ref="A436:B436"/>
    <mergeCell ref="A437:B437"/>
    <mergeCell ref="A468:I468"/>
    <mergeCell ref="A419:B419"/>
    <mergeCell ref="C425:D425"/>
    <mergeCell ref="C426:D426"/>
    <mergeCell ref="A429:D429"/>
    <mergeCell ref="A430:C430"/>
    <mergeCell ref="A432:B432"/>
    <mergeCell ref="A480:D480"/>
    <mergeCell ref="A481:D481"/>
    <mergeCell ref="A482:D482"/>
    <mergeCell ref="A483:D483"/>
    <mergeCell ref="A484:D484"/>
    <mergeCell ref="A485:D485"/>
    <mergeCell ref="A470:E470"/>
    <mergeCell ref="A471:B471"/>
    <mergeCell ref="C471:D471"/>
    <mergeCell ref="A472:B472"/>
    <mergeCell ref="C472:D472"/>
    <mergeCell ref="A479:D479"/>
    <mergeCell ref="A492:D492"/>
    <mergeCell ref="A493:D493"/>
    <mergeCell ref="A494:D494"/>
    <mergeCell ref="A495:D495"/>
    <mergeCell ref="A496:D496"/>
    <mergeCell ref="A497:D497"/>
    <mergeCell ref="A486:D486"/>
    <mergeCell ref="A487:D487"/>
    <mergeCell ref="A488:D488"/>
    <mergeCell ref="A489:D489"/>
    <mergeCell ref="A490:D490"/>
    <mergeCell ref="A491:D491"/>
    <mergeCell ref="A504:D504"/>
    <mergeCell ref="A505:D505"/>
    <mergeCell ref="A506:D506"/>
    <mergeCell ref="A507:D507"/>
    <mergeCell ref="A508:D508"/>
    <mergeCell ref="A509:D509"/>
    <mergeCell ref="A498:D498"/>
    <mergeCell ref="A499:D499"/>
    <mergeCell ref="A500:D500"/>
    <mergeCell ref="A501:D501"/>
    <mergeCell ref="A502:D502"/>
    <mergeCell ref="A503:D503"/>
    <mergeCell ref="A516:D516"/>
    <mergeCell ref="A517:D517"/>
    <mergeCell ref="A518:D518"/>
    <mergeCell ref="A519:D519"/>
    <mergeCell ref="A520:D520"/>
    <mergeCell ref="A521:D521"/>
    <mergeCell ref="A510:D510"/>
    <mergeCell ref="A511:D511"/>
    <mergeCell ref="A512:D512"/>
    <mergeCell ref="A513:D513"/>
    <mergeCell ref="A514:D514"/>
    <mergeCell ref="A515:D515"/>
    <mergeCell ref="A530:B530"/>
    <mergeCell ref="A531:B531"/>
    <mergeCell ref="A532:B532"/>
    <mergeCell ref="A533:B533"/>
    <mergeCell ref="A534:B534"/>
    <mergeCell ref="A535:B535"/>
    <mergeCell ref="A522:D522"/>
    <mergeCell ref="A523:D523"/>
    <mergeCell ref="A525:D525"/>
    <mergeCell ref="A527:B527"/>
    <mergeCell ref="A528:B528"/>
    <mergeCell ref="A529:B529"/>
    <mergeCell ref="A545:D545"/>
    <mergeCell ref="A546:D546"/>
    <mergeCell ref="A547:D547"/>
    <mergeCell ref="A548:D548"/>
    <mergeCell ref="A549:D549"/>
    <mergeCell ref="A550:D550"/>
    <mergeCell ref="A536:B536"/>
    <mergeCell ref="A537:B537"/>
    <mergeCell ref="A538:B538"/>
    <mergeCell ref="A541:C541"/>
    <mergeCell ref="A543:D543"/>
    <mergeCell ref="A544:D544"/>
    <mergeCell ref="A557:D557"/>
    <mergeCell ref="A558:D558"/>
    <mergeCell ref="A559:D559"/>
    <mergeCell ref="A560:D560"/>
    <mergeCell ref="A563:D563"/>
    <mergeCell ref="A565:D565"/>
    <mergeCell ref="A551:D551"/>
    <mergeCell ref="A552:D552"/>
    <mergeCell ref="A553:D553"/>
    <mergeCell ref="A554:D554"/>
    <mergeCell ref="A555:D555"/>
    <mergeCell ref="A556:D556"/>
    <mergeCell ref="A572:D572"/>
    <mergeCell ref="A573:D573"/>
    <mergeCell ref="A574:D574"/>
    <mergeCell ref="A575:D575"/>
    <mergeCell ref="A576:D576"/>
    <mergeCell ref="A577:D577"/>
    <mergeCell ref="A566:D566"/>
    <mergeCell ref="A567:D567"/>
    <mergeCell ref="A568:D568"/>
    <mergeCell ref="A569:D569"/>
    <mergeCell ref="A570:D570"/>
    <mergeCell ref="A571:D571"/>
    <mergeCell ref="A588:D588"/>
    <mergeCell ref="A589:D589"/>
    <mergeCell ref="A590:D590"/>
    <mergeCell ref="A591:D591"/>
    <mergeCell ref="A592:D592"/>
    <mergeCell ref="A593:D593"/>
    <mergeCell ref="A578:D578"/>
    <mergeCell ref="A579:D579"/>
    <mergeCell ref="A584:D584"/>
    <mergeCell ref="A585:D585"/>
    <mergeCell ref="A586:D586"/>
    <mergeCell ref="A587:D587"/>
    <mergeCell ref="A603:D603"/>
    <mergeCell ref="A604:D604"/>
    <mergeCell ref="A605:D605"/>
    <mergeCell ref="A606:D606"/>
    <mergeCell ref="A607:D607"/>
    <mergeCell ref="A608:D608"/>
    <mergeCell ref="A594:D594"/>
    <mergeCell ref="A595:D595"/>
    <mergeCell ref="A596:D596"/>
    <mergeCell ref="A597:D597"/>
    <mergeCell ref="A600:C600"/>
    <mergeCell ref="A602:D602"/>
    <mergeCell ref="A622:B623"/>
    <mergeCell ref="C622:F622"/>
    <mergeCell ref="A624:B624"/>
    <mergeCell ref="A625:B625"/>
    <mergeCell ref="A626:B626"/>
    <mergeCell ref="A627:B627"/>
    <mergeCell ref="A609:D609"/>
    <mergeCell ref="A610:D610"/>
    <mergeCell ref="A611:D611"/>
    <mergeCell ref="A612:D612"/>
    <mergeCell ref="A613:D613"/>
    <mergeCell ref="A620:F620"/>
    <mergeCell ref="A638:B638"/>
    <mergeCell ref="C672:D672"/>
    <mergeCell ref="C673:D673"/>
    <mergeCell ref="F673:G673"/>
    <mergeCell ref="C674:D674"/>
    <mergeCell ref="F674:G674"/>
    <mergeCell ref="A628:B628"/>
    <mergeCell ref="A629:B629"/>
    <mergeCell ref="A630:B630"/>
    <mergeCell ref="A633:F633"/>
    <mergeCell ref="A635:D635"/>
    <mergeCell ref="A637:B637"/>
  </mergeCells>
  <pageMargins left="0.11811023622047245" right="0.11811023622047245" top="0.86614173228346458" bottom="0.15748031496062992" header="0.31496062992125984" footer="0.31496062992125984"/>
  <pageSetup paperSize="9" scale="77" orientation="landscape" r:id="rId1"/>
  <headerFooter>
    <oddHeader>&amp;C&amp;"-,Standardowy"Urząd Dzielnicy Wawer m.st. Warszawy
Informacja dodatkowa do sprawozdania finansowego za rok obrotowy zakończony 31 grudnia 20... r.
II. Dodatkowe informacje i objaśnienia</oddHeader>
    <oddFooter>&amp;CWprowadzenie oraz dodatkowe  informacje i objaśnienia stanowią integralną część sprawozdania finansowego</oddFooter>
  </headerFooter>
  <rowBreaks count="23" manualBreakCount="23">
    <brk id="37" max="16383" man="1"/>
    <brk id="73" max="16383" man="1"/>
    <brk id="99" max="8" man="1"/>
    <brk id="123" max="16383" man="1"/>
    <brk id="141" max="8" man="1"/>
    <brk id="172" max="16383" man="1"/>
    <brk id="209" max="16383" man="1"/>
    <brk id="238" max="16383" man="1"/>
    <brk id="261" max="16383" man="1"/>
    <brk id="274" max="16383" man="1"/>
    <brk id="311" max="16383" man="1"/>
    <brk id="341" max="16383" man="1"/>
    <brk id="378" max="16383" man="1"/>
    <brk id="402" max="16383" man="1"/>
    <brk id="428" max="16383" man="1"/>
    <brk id="439" max="16383" man="1"/>
    <brk id="475" max="8" man="1"/>
    <brk id="523" max="16383" man="1"/>
    <brk id="540" max="16383" man="1"/>
    <brk id="561" max="16383" man="1"/>
    <brk id="580" max="16383" man="1"/>
    <brk id="618" max="16383" man="1"/>
    <brk id="6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Bilans 2021</vt:lpstr>
      <vt:lpstr>Rachunek zysków i strat 2021</vt:lpstr>
      <vt:lpstr>Zest.zmian w fund.2021</vt:lpstr>
      <vt:lpstr>Załącznik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Jenda Iwona</dc:creator>
  <cp:lastModifiedBy>Jenda Iwona</cp:lastModifiedBy>
  <dcterms:created xsi:type="dcterms:W3CDTF">2015-06-05T18:19:34Z</dcterms:created>
  <dcterms:modified xsi:type="dcterms:W3CDTF">2022-06-07T10:43:11Z</dcterms:modified>
</cp:coreProperties>
</file>