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04\files_ud_wlochy$\Home_branches\WBK\Sprawozdania finansowe UD Włochy\BILANS 2022\"/>
    </mc:Choice>
  </mc:AlternateContent>
  <xr:revisionPtr revIDLastSave="0" documentId="13_ncr:1_{7A1E35D8-9944-4373-9B7A-2D30F01C9C78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BExRepositorySheet" sheetId="2" state="veryHidden" r:id="rId1"/>
    <sheet name="Załącznik 21" sheetId="67" r:id="rId2"/>
  </sheet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67" l="1"/>
  <c r="E642" i="67"/>
  <c r="E648" i="67" s="1"/>
  <c r="D642" i="67"/>
  <c r="C411" i="67" l="1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D95" i="67"/>
  <c r="C95" i="67"/>
  <c r="B95" i="67"/>
  <c r="I402" i="67"/>
  <c r="I403" i="67"/>
  <c r="I404" i="67"/>
  <c r="I405" i="67"/>
  <c r="I399" i="67"/>
  <c r="I400" i="67"/>
  <c r="I398" i="67"/>
  <c r="I396" i="67"/>
  <c r="H401" i="67"/>
  <c r="G401" i="67"/>
  <c r="F401" i="67"/>
  <c r="H397" i="67"/>
  <c r="G397" i="67"/>
  <c r="G406" i="67" s="1"/>
  <c r="G412" i="67" s="1"/>
  <c r="F397" i="67"/>
  <c r="E401" i="67"/>
  <c r="E397" i="67"/>
  <c r="E406" i="67" s="1"/>
  <c r="E92" i="67"/>
  <c r="E91" i="67"/>
  <c r="E93" i="67" s="1"/>
  <c r="F607" i="67"/>
  <c r="E607" i="67"/>
  <c r="F587" i="67"/>
  <c r="E587" i="67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D129" i="67"/>
  <c r="C129" i="67"/>
  <c r="I30" i="67"/>
  <c r="I20" i="67"/>
  <c r="I32" i="67"/>
  <c r="I31" i="67"/>
  <c r="I27" i="67"/>
  <c r="I26" i="67"/>
  <c r="I24" i="67"/>
  <c r="I23" i="67"/>
  <c r="I22" i="67"/>
  <c r="I17" i="67"/>
  <c r="I15" i="67" s="1"/>
  <c r="I16" i="67"/>
  <c r="I13" i="67"/>
  <c r="I14" i="67"/>
  <c r="I12" i="67"/>
  <c r="I10" i="67"/>
  <c r="F116" i="67"/>
  <c r="G116" i="67"/>
  <c r="H116" i="67"/>
  <c r="I116" i="67"/>
  <c r="C472" i="67"/>
  <c r="B472" i="67"/>
  <c r="C467" i="67"/>
  <c r="B467" i="67"/>
  <c r="C461" i="67"/>
  <c r="C455" i="67" s="1"/>
  <c r="B461" i="67"/>
  <c r="C456" i="67"/>
  <c r="B456" i="67"/>
  <c r="B455" i="67" s="1"/>
  <c r="F642" i="67"/>
  <c r="F648" i="67" s="1"/>
  <c r="D648" i="67"/>
  <c r="C642" i="67"/>
  <c r="C648" i="67" s="1"/>
  <c r="F624" i="67"/>
  <c r="E624" i="67"/>
  <c r="F621" i="67"/>
  <c r="E621" i="67"/>
  <c r="F604" i="67"/>
  <c r="E604" i="67"/>
  <c r="F591" i="67"/>
  <c r="E591" i="67"/>
  <c r="F567" i="67"/>
  <c r="E567" i="67"/>
  <c r="F562" i="67"/>
  <c r="E562" i="67"/>
  <c r="D556" i="67"/>
  <c r="C556" i="67"/>
  <c r="F525" i="67"/>
  <c r="E525" i="67"/>
  <c r="F522" i="67"/>
  <c r="E522" i="67"/>
  <c r="F519" i="67"/>
  <c r="E519" i="67"/>
  <c r="F511" i="67"/>
  <c r="F497" i="67"/>
  <c r="E497" i="67"/>
  <c r="C421" i="67"/>
  <c r="C430" i="67" s="1"/>
  <c r="D421" i="67"/>
  <c r="D430" i="67" s="1"/>
  <c r="D401" i="67"/>
  <c r="C401" i="67"/>
  <c r="B401" i="67"/>
  <c r="D397" i="67"/>
  <c r="C397" i="67"/>
  <c r="B397" i="67"/>
  <c r="E116" i="67"/>
  <c r="D116" i="67"/>
  <c r="C116" i="67"/>
  <c r="B116" i="67"/>
  <c r="D377" i="67"/>
  <c r="C377" i="67"/>
  <c r="C244" i="67"/>
  <c r="D244" i="67"/>
  <c r="C228" i="67"/>
  <c r="D228" i="67"/>
  <c r="D236" i="67" s="1"/>
  <c r="C232" i="67"/>
  <c r="D232" i="67"/>
  <c r="C67" i="67"/>
  <c r="C65" i="67"/>
  <c r="C57" i="67"/>
  <c r="C54" i="67"/>
  <c r="C48" i="67"/>
  <c r="C45" i="67"/>
  <c r="C51" i="67" s="1"/>
  <c r="C357" i="67"/>
  <c r="C370" i="67" s="1"/>
  <c r="D357" i="67"/>
  <c r="C365" i="67"/>
  <c r="D365" i="67"/>
  <c r="C327" i="67"/>
  <c r="D327" i="67"/>
  <c r="C338" i="67"/>
  <c r="D338" i="67"/>
  <c r="D297" i="67"/>
  <c r="D318" i="67" s="1"/>
  <c r="C297" i="67"/>
  <c r="C318" i="67" s="1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199" i="67"/>
  <c r="G198" i="67"/>
  <c r="F197" i="67"/>
  <c r="F218" i="67" s="1"/>
  <c r="E197" i="67"/>
  <c r="E218" i="67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H180" i="67"/>
  <c r="G180" i="67"/>
  <c r="F180" i="67"/>
  <c r="E180" i="67"/>
  <c r="I179" i="67"/>
  <c r="I178" i="67"/>
  <c r="I177" i="67"/>
  <c r="I176" i="67"/>
  <c r="I175" i="67"/>
  <c r="G168" i="67"/>
  <c r="F168" i="67"/>
  <c r="E168" i="67"/>
  <c r="G161" i="67"/>
  <c r="F161" i="67"/>
  <c r="E161" i="67"/>
  <c r="D93" i="67"/>
  <c r="C93" i="67"/>
  <c r="B93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E95" i="67"/>
  <c r="H35" i="67"/>
  <c r="G35" i="67"/>
  <c r="F35" i="67"/>
  <c r="E35" i="67"/>
  <c r="D35" i="67"/>
  <c r="C35" i="67"/>
  <c r="B35" i="67"/>
  <c r="H33" i="67"/>
  <c r="G33" i="67"/>
  <c r="F33" i="67"/>
  <c r="E33" i="67"/>
  <c r="D33" i="67"/>
  <c r="C33" i="67"/>
  <c r="B33" i="67"/>
  <c r="H25" i="67"/>
  <c r="G25" i="67"/>
  <c r="F25" i="67"/>
  <c r="E25" i="67"/>
  <c r="D25" i="67"/>
  <c r="C25" i="67"/>
  <c r="B25" i="67"/>
  <c r="H21" i="67"/>
  <c r="G21" i="67"/>
  <c r="F21" i="67"/>
  <c r="F28" i="67" s="1"/>
  <c r="E21" i="67"/>
  <c r="D21" i="67"/>
  <c r="C21" i="67"/>
  <c r="B21" i="67"/>
  <c r="B28" i="67" s="1"/>
  <c r="H15" i="67"/>
  <c r="G15" i="67"/>
  <c r="F15" i="67"/>
  <c r="E15" i="67"/>
  <c r="E18" i="67" s="1"/>
  <c r="D15" i="67"/>
  <c r="C15" i="67"/>
  <c r="B15" i="67"/>
  <c r="H11" i="67"/>
  <c r="G11" i="67"/>
  <c r="F11" i="67"/>
  <c r="E11" i="67"/>
  <c r="D11" i="67"/>
  <c r="C11" i="67"/>
  <c r="B11" i="67"/>
  <c r="I401" i="67"/>
  <c r="H28" i="67"/>
  <c r="C236" i="67"/>
  <c r="E585" i="67" l="1"/>
  <c r="E597" i="67" s="1"/>
  <c r="C349" i="67"/>
  <c r="D349" i="67"/>
  <c r="H18" i="67"/>
  <c r="H36" i="67" s="1"/>
  <c r="F18" i="67"/>
  <c r="F36" i="67" s="1"/>
  <c r="G197" i="67"/>
  <c r="G218" i="67" s="1"/>
  <c r="H406" i="67"/>
  <c r="H412" i="67" s="1"/>
  <c r="E615" i="67"/>
  <c r="E412" i="67"/>
  <c r="C88" i="67"/>
  <c r="C96" i="67" s="1"/>
  <c r="B18" i="67"/>
  <c r="B36" i="67" s="1"/>
  <c r="D370" i="67"/>
  <c r="C406" i="67"/>
  <c r="C412" i="67" s="1"/>
  <c r="E578" i="67"/>
  <c r="F578" i="67"/>
  <c r="F631" i="67"/>
  <c r="E631" i="67"/>
  <c r="F615" i="67"/>
  <c r="F585" i="67"/>
  <c r="F597" i="67" s="1"/>
  <c r="F510" i="67"/>
  <c r="F540" i="67" s="1"/>
  <c r="E510" i="67"/>
  <c r="E540" i="67" s="1"/>
  <c r="C466" i="67"/>
  <c r="B466" i="67"/>
  <c r="F406" i="67"/>
  <c r="F412" i="67" s="1"/>
  <c r="D406" i="67"/>
  <c r="D412" i="67" s="1"/>
  <c r="I410" i="67"/>
  <c r="B406" i="67"/>
  <c r="B412" i="67" s="1"/>
  <c r="I397" i="67"/>
  <c r="I406" i="67" s="1"/>
  <c r="I411" i="67"/>
  <c r="I180" i="67"/>
  <c r="D88" i="67"/>
  <c r="D96" i="67" s="1"/>
  <c r="E84" i="67"/>
  <c r="B88" i="67"/>
  <c r="B96" i="67" s="1"/>
  <c r="E81" i="67"/>
  <c r="C60" i="67"/>
  <c r="C68" i="67" s="1"/>
  <c r="I33" i="67"/>
  <c r="E28" i="67"/>
  <c r="E36" i="67" s="1"/>
  <c r="C28" i="67"/>
  <c r="G28" i="67"/>
  <c r="I25" i="67"/>
  <c r="D28" i="67"/>
  <c r="I21" i="67"/>
  <c r="I28" i="67" s="1"/>
  <c r="C18" i="67"/>
  <c r="G18" i="67"/>
  <c r="I11" i="67"/>
  <c r="I18" i="67" s="1"/>
  <c r="D18" i="67"/>
  <c r="I35" i="67"/>
  <c r="I412" i="67" l="1"/>
  <c r="G36" i="67"/>
  <c r="E88" i="67"/>
  <c r="E96" i="67" s="1"/>
  <c r="C36" i="67"/>
  <c r="D36" i="67"/>
  <c r="I36" i="67"/>
</calcChain>
</file>

<file path=xl/sharedStrings.xml><?xml version="1.0" encoding="utf-8"?>
<sst xmlns="http://schemas.openxmlformats.org/spreadsheetml/2006/main" count="646" uniqueCount="428">
  <si>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</si>
  <si>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</si>
  <si>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</si>
  <si>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</si>
  <si>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</si>
  <si>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</si>
  <si>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</si>
  <si>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</si>
  <si>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</si>
  <si>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</si>
  <si>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</si>
  <si>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</si>
  <si>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</si>
  <si>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</si>
  <si>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</si>
  <si>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</si>
  <si>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</si>
  <si>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</si>
  <si>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</si>
  <si>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</si>
  <si>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</si>
  <si>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</si>
  <si>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</si>
  <si>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</si>
  <si>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</si>
  <si>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</si>
  <si>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</si>
  <si>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</si>
  <si>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</si>
  <si>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</si>
  <si>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</si>
  <si>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</si>
  <si>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</si>
  <si>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</si>
  <si>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</si>
  <si>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</si>
  <si>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</si>
  <si>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</si>
  <si>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</si>
  <si>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</si>
  <si>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</si>
  <si>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</si>
  <si>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</si>
  <si>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</si>
  <si>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</si>
  <si>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</si>
  <si>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</si>
  <si>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</si>
  <si>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</si>
  <si>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</si>
  <si>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</si>
  <si>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</si>
  <si>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</si>
  <si>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</si>
  <si>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</si>
  <si>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</si>
  <si>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</si>
  <si>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</si>
  <si>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</si>
  <si>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</si>
  <si>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</si>
  <si>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</si>
  <si>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</si>
  <si>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</si>
  <si>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</si>
  <si>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</si>
  <si>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</si>
  <si>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</si>
  <si>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</si>
  <si>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</si>
  <si>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</si>
  <si>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</si>
  <si>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</si>
  <si>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</si>
  <si>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</si>
  <si>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</si>
  <si>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</si>
  <si>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</si>
  <si>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</si>
  <si>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</si>
  <si>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</si>
  <si>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</si>
  <si>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</si>
  <si>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</si>
  <si>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</si>
  <si>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</si>
  <si>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</si>
  <si>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</si>
  <si>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</si>
  <si>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</si>
  <si>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</si>
  <si>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</si>
  <si>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</si>
  <si>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</si>
  <si>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</si>
  <si>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</si>
  <si>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</si>
  <si>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</si>
  <si>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</si>
  <si>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</si>
  <si>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</si>
  <si>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</si>
  <si>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</si>
  <si>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</si>
  <si>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</si>
  <si>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</si>
  <si>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</si>
  <si>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</si>
  <si>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</si>
  <si>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</si>
  <si>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</si>
  <si>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</si>
  <si>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</si>
  <si>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</si>
  <si>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</si>
  <si>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</si>
  <si>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</si>
  <si>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</si>
  <si>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</si>
  <si>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</si>
  <si>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</si>
  <si>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</si>
  <si>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</si>
  <si>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</si>
  <si>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</si>
  <si>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</si>
  <si>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</si>
  <si>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</si>
  <si>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</si>
  <si>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</si>
  <si>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</si>
  <si>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</si>
  <si>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</si>
  <si>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</si>
  <si>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</si>
  <si>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</si>
  <si>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</si>
  <si>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</si>
  <si>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</si>
  <si>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</si>
  <si>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</si>
  <si>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</si>
  <si>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</si>
  <si>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</si>
  <si>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</si>
  <si>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</si>
  <si>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</si>
  <si>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</si>
  <si>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</si>
  <si>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</si>
  <si>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</si>
  <si>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</si>
  <si>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</si>
  <si>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</si>
  <si>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</si>
  <si>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</si>
  <si>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</si>
  <si>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</si>
  <si>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</si>
  <si>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</si>
  <si>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</si>
  <si>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</si>
  <si>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</si>
  <si>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</si>
  <si>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</si>
  <si>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</si>
  <si>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</si>
  <si>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</si>
  <si>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</si>
  <si>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</si>
  <si>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</si>
  <si>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</si>
  <si>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</si>
  <si>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</si>
  <si>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</si>
  <si>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</si>
  <si>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</si>
  <si>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</si>
  <si>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</si>
  <si>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</si>
  <si>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</si>
  <si>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</si>
  <si>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</si>
  <si>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</si>
  <si>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</si>
  <si>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</si>
  <si>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</si>
  <si>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</si>
  <si>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</si>
  <si>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</si>
  <si>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</si>
  <si>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</si>
  <si>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</si>
  <si>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</si>
  <si>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</si>
  <si>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</si>
  <si>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</si>
  <si>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</si>
  <si>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</si>
  <si>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</si>
  <si>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</si>
  <si>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</si>
  <si>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</si>
  <si>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</si>
  <si>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</si>
  <si>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</si>
  <si>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</si>
  <si>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</si>
  <si>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</si>
  <si>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</si>
  <si>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</si>
  <si>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</si>
  <si>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</si>
  <si>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</si>
  <si>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</si>
  <si>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</si>
  <si>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</si>
  <si>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</si>
  <si>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</si>
  <si>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</si>
  <si>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</si>
  <si>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</si>
  <si>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</si>
  <si>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</si>
  <si>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</si>
  <si>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</si>
  <si>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</si>
  <si>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</si>
  <si>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</si>
  <si>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</si>
  <si>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</si>
  <si>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</si>
  <si>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</si>
  <si>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</si>
  <si>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</si>
  <si>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</si>
  <si>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</si>
  <si>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</si>
  <si>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</si>
  <si>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</si>
  <si>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</si>
  <si>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</si>
  <si>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</si>
  <si>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</si>
  <si>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</si>
  <si>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</si>
  <si>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</si>
  <si>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</si>
  <si>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</si>
  <si>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</si>
  <si>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</si>
  <si>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</si>
  <si>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</si>
  <si>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</si>
  <si>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</si>
  <si>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</si>
  <si>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</si>
  <si>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</si>
  <si>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</si>
  <si>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</si>
  <si>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</si>
  <si>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</si>
  <si>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</si>
  <si>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</si>
  <si>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</si>
  <si>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</si>
  <si>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</si>
  <si>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</si>
  <si>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</si>
  <si>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</si>
  <si>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</si>
  <si>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</si>
  <si>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</si>
  <si>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</si>
  <si>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</si>
  <si>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</si>
  <si>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</si>
  <si>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</si>
  <si>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</si>
  <si>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</si>
  <si>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</si>
  <si>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</si>
  <si>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</si>
  <si>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</si>
  <si>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</si>
  <si>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</si>
  <si>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</si>
  <si>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</si>
  <si>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</si>
  <si>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</si>
  <si>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</si>
  <si>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</si>
  <si>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</si>
  <si>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</si>
  <si>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</si>
  <si>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</si>
  <si>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</si>
  <si>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</si>
  <si>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</si>
  <si>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</si>
  <si>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</si>
  <si>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</si>
  <si>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</si>
  <si>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</si>
  <si>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</si>
  <si>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</si>
  <si>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</si>
  <si>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</si>
  <si>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</si>
  <si>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</si>
  <si>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</si>
  <si>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</si>
  <si>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</si>
  <si>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</si>
  <si>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</si>
  <si>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</si>
  <si>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</si>
  <si>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</si>
  <si>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</si>
  <si>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</si>
  <si>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</si>
  <si>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</si>
  <si>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</si>
  <si>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</si>
  <si>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</si>
  <si>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</si>
  <si>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</si>
  <si>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</si>
  <si>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</si>
  <si>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</si>
  <si>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</si>
  <si>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</si>
  <si>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</si>
  <si>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</si>
  <si>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</si>
  <si>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</si>
  <si>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</si>
  <si>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</si>
  <si>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</si>
  <si>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</si>
  <si>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</si>
  <si>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</si>
  <si>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</si>
  <si>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</si>
  <si>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</si>
  <si>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</si>
  <si>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</si>
  <si>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</si>
  <si>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</si>
  <si>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</si>
  <si>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</si>
  <si>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</si>
  <si>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</si>
  <si>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</si>
  <si>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</si>
  <si>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</si>
  <si>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</si>
  <si>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</si>
  <si>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</si>
  <si>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</si>
  <si>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</si>
  <si>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</si>
  <si>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</si>
  <si>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</si>
  <si>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</si>
  <si>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</si>
  <si>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</si>
  <si>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</si>
  <si>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</si>
  <si>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</si>
  <si>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</si>
  <si>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</si>
  <si>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</si>
  <si>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</si>
  <si>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</si>
  <si>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</si>
  <si>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</si>
  <si>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</si>
  <si>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</si>
  <si>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</si>
  <si>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</si>
  <si>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</si>
  <si>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</si>
  <si>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</si>
  <si>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</si>
  <si>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</si>
  <si>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</si>
  <si>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</si>
  <si>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</si>
  <si>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</si>
  <si>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</si>
  <si>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</si>
  <si>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</si>
  <si>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</si>
  <si>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</si>
  <si>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</si>
  <si>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</si>
  <si>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</si>
  <si>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</si>
  <si>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</si>
  <si>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</si>
  <si>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</si>
  <si>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</si>
  <si>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</si>
  <si>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</si>
  <si>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</si>
  <si>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</si>
  <si>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</si>
  <si>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</si>
  <si>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</si>
  <si>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</si>
  <si>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</si>
  <si>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</si>
  <si>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</si>
  <si>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</si>
  <si>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</si>
  <si>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</si>
  <si>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</si>
  <si>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</si>
  <si>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wsparcie seniorów z terenu Dziel</t>
  </si>
  <si>
    <t>dodatkowa wypłata do czyn.</t>
  </si>
  <si>
    <t xml:space="preserve">Miejskie Przedsiebiorstwo Wodociagów i Kanalizacji </t>
  </si>
  <si>
    <t>Miejskie Przedsiebiorstwo Realizacji Inwestycji Sp.zoo</t>
  </si>
  <si>
    <t>Miejskie Zakłady Autobusowe SP.z o.o</t>
  </si>
  <si>
    <t>Miejskie Przedsiebiorstwo Oczyszczania w m.st. Warszawie Spoółka  z o.o.</t>
  </si>
  <si>
    <t>nie wystąpiły</t>
  </si>
  <si>
    <t>wydatki-UKRAINA</t>
  </si>
  <si>
    <t>Tramwaje Warszawskie Spólka z 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</si>
</sst>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#,##0.00;[Red]#,##0.00"/>
  </numFmts>
  <fonts count="55" x14ac:knownFonts="1">
    <font>
      <sz val="10"/>
      <name val="Arial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9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88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8" borderId="1" applyNumberFormat="0" applyAlignment="0" applyProtection="0"/>
    <xf numFmtId="0" fontId="7" fillId="17" borderId="2" applyNumberForma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7" applyNumberFormat="0" applyFill="0" applyAlignment="0" applyProtection="0"/>
    <xf numFmtId="0" fontId="16" fillId="25" borderId="0" applyNumberFormat="0" applyBorder="0" applyAlignment="0" applyProtection="0"/>
    <xf numFmtId="0" fontId="20" fillId="0" borderId="0"/>
    <xf numFmtId="0" fontId="1" fillId="0" borderId="0"/>
    <xf numFmtId="0" fontId="8" fillId="0" borderId="0"/>
    <xf numFmtId="0" fontId="1" fillId="0" borderId="0"/>
    <xf numFmtId="0" fontId="8" fillId="24" borderId="8" applyNumberFormat="0" applyFont="0" applyAlignment="0" applyProtection="0"/>
    <xf numFmtId="0" fontId="17" fillId="28" borderId="3" applyNumberFormat="0" applyAlignment="0" applyProtection="0"/>
    <xf numFmtId="4" fontId="18" fillId="34" borderId="9" applyNumberFormat="0" applyProtection="0">
      <alignment vertical="center"/>
    </xf>
    <xf numFmtId="4" fontId="19" fillId="34" borderId="9" applyNumberFormat="0" applyProtection="0">
      <alignment vertical="center"/>
    </xf>
    <xf numFmtId="4" fontId="18" fillId="34" borderId="9" applyNumberFormat="0" applyProtection="0">
      <alignment horizontal="left" vertical="center" indent="1"/>
    </xf>
    <xf numFmtId="0" fontId="18" fillId="34" borderId="9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0" fillId="27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39" borderId="9" applyNumberFormat="0" applyProtection="0">
      <alignment horizontal="left" vertical="center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20" fillId="39" borderId="9" applyNumberFormat="0" applyProtection="0">
      <alignment horizontal="right" vertical="center"/>
    </xf>
    <xf numFmtId="4" fontId="23" fillId="39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164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80">
    <xf numFmtId="0" fontId="0" fillId="0" borderId="0" xfId="0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31" fillId="0" borderId="0" xfId="42" applyFont="1" applyAlignment="1">
      <alignment horizontal="left" wrapText="1"/>
    </xf>
    <xf numFmtId="4" fontId="33" fillId="0" borderId="0" xfId="0" applyNumberFormat="1" applyFont="1" applyAlignment="1">
      <alignment vertical="center"/>
    </xf>
    <xf numFmtId="0" fontId="47" fillId="0" borderId="13" xfId="0" applyFont="1" applyBorder="1" applyAlignment="1">
      <alignment horizontal="center" wrapText="1"/>
    </xf>
    <xf numFmtId="0" fontId="47" fillId="0" borderId="14" xfId="0" applyFont="1" applyBorder="1" applyAlignment="1">
      <alignment horizontal="center" wrapText="1"/>
    </xf>
    <xf numFmtId="0" fontId="31" fillId="0" borderId="0" xfId="0" applyFont="1" applyAlignment="1">
      <alignment vertical="center"/>
    </xf>
    <xf numFmtId="4" fontId="47" fillId="0" borderId="82" xfId="0" applyNumberFormat="1" applyFont="1" applyBorder="1" applyAlignment="1">
      <alignment horizontal="right"/>
    </xf>
    <xf numFmtId="4" fontId="47" fillId="0" borderId="83" xfId="0" applyNumberFormat="1" applyFont="1" applyBorder="1" applyAlignment="1">
      <alignment horizontal="right"/>
    </xf>
    <xf numFmtId="0" fontId="47" fillId="0" borderId="84" xfId="0" applyFont="1" applyBorder="1"/>
    <xf numFmtId="4" fontId="47" fillId="0" borderId="11" xfId="0" applyNumberFormat="1" applyFont="1" applyBorder="1" applyAlignment="1">
      <alignment horizontal="right"/>
    </xf>
    <xf numFmtId="4" fontId="47" fillId="0" borderId="85" xfId="0" applyNumberFormat="1" applyFont="1" applyBorder="1" applyAlignment="1">
      <alignment horizontal="right"/>
    </xf>
    <xf numFmtId="0" fontId="47" fillId="42" borderId="84" xfId="0" applyFont="1" applyFill="1" applyBorder="1"/>
    <xf numFmtId="4" fontId="47" fillId="42" borderId="82" xfId="0" applyNumberFormat="1" applyFont="1" applyFill="1" applyBorder="1" applyAlignment="1">
      <alignment horizontal="right"/>
    </xf>
    <xf numFmtId="4" fontId="47" fillId="42" borderId="83" xfId="0" applyNumberFormat="1" applyFont="1" applyFill="1" applyBorder="1" applyAlignment="1">
      <alignment horizontal="right"/>
    </xf>
    <xf numFmtId="0" fontId="47" fillId="42" borderId="86" xfId="0" applyFont="1" applyFill="1" applyBorder="1"/>
    <xf numFmtId="4" fontId="47" fillId="42" borderId="87" xfId="0" applyNumberFormat="1" applyFont="1" applyFill="1" applyBorder="1" applyAlignment="1">
      <alignment horizontal="right"/>
    </xf>
    <xf numFmtId="4" fontId="47" fillId="42" borderId="88" xfId="0" applyNumberFormat="1" applyFont="1" applyFill="1" applyBorder="1" applyAlignment="1">
      <alignment horizontal="right"/>
    </xf>
    <xf numFmtId="0" fontId="48" fillId="0" borderId="0" xfId="0" applyFont="1"/>
    <xf numFmtId="4" fontId="47" fillId="0" borderId="0" xfId="0" applyNumberFormat="1" applyFont="1" applyAlignment="1">
      <alignment horizontal="right"/>
    </xf>
    <xf numFmtId="0" fontId="49" fillId="0" borderId="0" xfId="0" applyFont="1" applyAlignment="1">
      <alignment horizontal="left"/>
    </xf>
    <xf numFmtId="4" fontId="47" fillId="43" borderId="89" xfId="0" applyNumberFormat="1" applyFont="1" applyFill="1" applyBorder="1" applyAlignment="1">
      <alignment horizontal="right"/>
    </xf>
    <xf numFmtId="4" fontId="47" fillId="44" borderId="89" xfId="0" applyNumberFormat="1" applyFont="1" applyFill="1" applyBorder="1" applyAlignment="1">
      <alignment horizontal="right"/>
    </xf>
    <xf numFmtId="4" fontId="47" fillId="44" borderId="90" xfId="0" applyNumberFormat="1" applyFont="1" applyFill="1" applyBorder="1" applyAlignment="1">
      <alignment horizontal="right"/>
    </xf>
    <xf numFmtId="4" fontId="47" fillId="0" borderId="89" xfId="0" applyNumberFormat="1" applyFont="1" applyBorder="1" applyAlignment="1">
      <alignment horizontal="right"/>
    </xf>
    <xf numFmtId="4" fontId="47" fillId="43" borderId="91" xfId="0" applyNumberFormat="1" applyFont="1" applyFill="1" applyBorder="1" applyAlignment="1">
      <alignment horizontal="right"/>
    </xf>
    <xf numFmtId="0" fontId="31" fillId="0" borderId="0" xfId="40" applyFont="1" applyAlignment="1">
      <alignment vertical="center" wrapText="1"/>
    </xf>
    <xf numFmtId="0" fontId="31" fillId="0" borderId="0" xfId="40" applyFont="1" applyAlignment="1">
      <alignment vertical="center"/>
    </xf>
    <xf numFmtId="0" fontId="32" fillId="42" borderId="15" xfId="40" applyFont="1" applyFill="1" applyBorder="1" applyAlignment="1">
      <alignment horizontal="center" vertical="center" wrapText="1"/>
    </xf>
    <xf numFmtId="4" fontId="32" fillId="42" borderId="15" xfId="40" applyNumberFormat="1" applyFont="1" applyFill="1" applyBorder="1" applyAlignment="1">
      <alignment horizontal="center" vertical="center" wrapText="1"/>
    </xf>
    <xf numFmtId="0" fontId="32" fillId="42" borderId="16" xfId="40" applyFont="1" applyFill="1" applyBorder="1" applyAlignment="1">
      <alignment horizontal="center" vertical="center" wrapText="1"/>
    </xf>
    <xf numFmtId="4" fontId="32" fillId="0" borderId="17" xfId="40" applyNumberFormat="1" applyFont="1" applyBorder="1" applyAlignment="1">
      <alignment horizontal="center" vertical="center" wrapText="1"/>
    </xf>
    <xf numFmtId="0" fontId="32" fillId="0" borderId="18" xfId="40" applyFont="1" applyBorder="1" applyAlignment="1">
      <alignment horizontal="center" vertical="center" wrapText="1"/>
    </xf>
    <xf numFmtId="4" fontId="32" fillId="42" borderId="19" xfId="40" applyNumberFormat="1" applyFont="1" applyFill="1" applyBorder="1" applyAlignment="1">
      <alignment vertical="center"/>
    </xf>
    <xf numFmtId="4" fontId="32" fillId="42" borderId="20" xfId="40" applyNumberFormat="1" applyFont="1" applyFill="1" applyBorder="1" applyAlignment="1">
      <alignment vertical="center"/>
    </xf>
    <xf numFmtId="0" fontId="32" fillId="0" borderId="21" xfId="40" applyFont="1" applyBorder="1" applyAlignment="1">
      <alignment vertical="center" wrapText="1"/>
    </xf>
    <xf numFmtId="4" fontId="32" fillId="0" borderId="21" xfId="40" applyNumberFormat="1" applyFont="1" applyBorder="1" applyAlignment="1">
      <alignment vertical="center"/>
    </xf>
    <xf numFmtId="4" fontId="32" fillId="0" borderId="22" xfId="40" applyNumberFormat="1" applyFont="1" applyBorder="1" applyAlignment="1">
      <alignment vertical="center"/>
    </xf>
    <xf numFmtId="4" fontId="32" fillId="42" borderId="23" xfId="40" applyNumberFormat="1" applyFont="1" applyFill="1" applyBorder="1" applyAlignment="1">
      <alignment vertical="center"/>
    </xf>
    <xf numFmtId="4" fontId="32" fillId="42" borderId="24" xfId="40" applyNumberFormat="1" applyFont="1" applyFill="1" applyBorder="1" applyAlignment="1">
      <alignment vertical="center"/>
    </xf>
    <xf numFmtId="0" fontId="31" fillId="0" borderId="18" xfId="40" applyFont="1" applyBorder="1" applyAlignment="1">
      <alignment vertical="center"/>
    </xf>
    <xf numFmtId="4" fontId="39" fillId="0" borderId="21" xfId="40" applyNumberFormat="1" applyFont="1" applyBorder="1" applyAlignment="1">
      <alignment vertical="center"/>
    </xf>
    <xf numFmtId="0" fontId="47" fillId="43" borderId="92" xfId="0" applyFont="1" applyFill="1" applyBorder="1" applyAlignment="1">
      <alignment horizontal="center" wrapText="1"/>
    </xf>
    <xf numFmtId="0" fontId="47" fillId="43" borderId="93" xfId="0" applyFont="1" applyFill="1" applyBorder="1" applyAlignment="1">
      <alignment horizontal="center" wrapText="1"/>
    </xf>
    <xf numFmtId="0" fontId="47" fillId="43" borderId="94" xfId="0" applyFont="1" applyFill="1" applyBorder="1" applyAlignment="1">
      <alignment horizontal="center" wrapText="1"/>
    </xf>
    <xf numFmtId="0" fontId="48" fillId="0" borderId="84" xfId="0" applyFont="1" applyBorder="1" applyAlignment="1">
      <alignment wrapText="1"/>
    </xf>
    <xf numFmtId="4" fontId="48" fillId="0" borderId="82" xfId="0" applyNumberFormat="1" applyFont="1" applyBorder="1" applyAlignment="1">
      <alignment horizontal="right"/>
    </xf>
    <xf numFmtId="4" fontId="48" fillId="0" borderId="83" xfId="0" applyNumberFormat="1" applyFont="1" applyBorder="1" applyAlignment="1">
      <alignment horizontal="right"/>
    </xf>
    <xf numFmtId="0" fontId="48" fillId="0" borderId="95" xfId="0" applyFont="1" applyBorder="1" applyAlignment="1">
      <alignment wrapText="1"/>
    </xf>
    <xf numFmtId="0" fontId="48" fillId="0" borderId="96" xfId="0" applyFont="1" applyBorder="1" applyAlignment="1">
      <alignment wrapText="1"/>
    </xf>
    <xf numFmtId="0" fontId="48" fillId="0" borderId="97" xfId="0" applyFont="1" applyBorder="1" applyAlignment="1">
      <alignment wrapText="1"/>
    </xf>
    <xf numFmtId="0" fontId="48" fillId="0" borderId="98" xfId="0" applyFont="1" applyBorder="1" applyAlignment="1">
      <alignment wrapText="1"/>
    </xf>
    <xf numFmtId="4" fontId="48" fillId="0" borderId="99" xfId="0" applyNumberFormat="1" applyFont="1" applyBorder="1" applyAlignment="1">
      <alignment horizontal="right"/>
    </xf>
    <xf numFmtId="2" fontId="48" fillId="0" borderId="99" xfId="0" applyNumberFormat="1" applyFont="1" applyBorder="1" applyAlignment="1">
      <alignment horizontal="right"/>
    </xf>
    <xf numFmtId="2" fontId="48" fillId="0" borderId="100" xfId="0" applyNumberFormat="1" applyFont="1" applyBorder="1" applyAlignment="1">
      <alignment horizontal="right"/>
    </xf>
    <xf numFmtId="0" fontId="47" fillId="43" borderId="25" xfId="0" applyFont="1" applyFill="1" applyBorder="1" applyAlignment="1">
      <alignment horizontal="center" wrapText="1"/>
    </xf>
    <xf numFmtId="0" fontId="47" fillId="43" borderId="11" xfId="0" applyFont="1" applyFill="1" applyBorder="1" applyAlignment="1">
      <alignment horizontal="center" wrapText="1"/>
    </xf>
    <xf numFmtId="0" fontId="47" fillId="43" borderId="22" xfId="0" applyFont="1" applyFill="1" applyBorder="1" applyAlignment="1">
      <alignment horizontal="center" wrapText="1"/>
    </xf>
    <xf numFmtId="0" fontId="47" fillId="43" borderId="26" xfId="0" applyFont="1" applyFill="1" applyBorder="1" applyAlignment="1">
      <alignment horizontal="center" wrapText="1"/>
    </xf>
    <xf numFmtId="0" fontId="47" fillId="43" borderId="27" xfId="0" applyFont="1" applyFill="1" applyBorder="1" applyAlignment="1">
      <alignment horizontal="center" wrapText="1"/>
    </xf>
    <xf numFmtId="0" fontId="47" fillId="43" borderId="28" xfId="0" applyFont="1" applyFill="1" applyBorder="1" applyAlignment="1">
      <alignment horizontal="center" wrapText="1"/>
    </xf>
    <xf numFmtId="0" fontId="47" fillId="0" borderId="21" xfId="0" applyFont="1" applyBorder="1" applyAlignment="1">
      <alignment wrapText="1"/>
    </xf>
    <xf numFmtId="4" fontId="47" fillId="0" borderId="25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4" fontId="33" fillId="0" borderId="29" xfId="0" applyNumberFormat="1" applyFont="1" applyBorder="1" applyAlignment="1">
      <alignment vertical="center"/>
    </xf>
    <xf numFmtId="4" fontId="47" fillId="0" borderId="22" xfId="0" applyNumberFormat="1" applyFont="1" applyBorder="1" applyAlignment="1">
      <alignment horizontal="right"/>
    </xf>
    <xf numFmtId="2" fontId="48" fillId="0" borderId="25" xfId="0" applyNumberFormat="1" applyFont="1" applyBorder="1" applyAlignment="1">
      <alignment wrapText="1"/>
    </xf>
    <xf numFmtId="2" fontId="48" fillId="0" borderId="11" xfId="0" applyNumberFormat="1" applyFont="1" applyBorder="1" applyAlignment="1">
      <alignment wrapText="1"/>
    </xf>
    <xf numFmtId="2" fontId="48" fillId="0" borderId="22" xfId="0" applyNumberFormat="1" applyFont="1" applyBorder="1" applyAlignment="1">
      <alignment wrapText="1"/>
    </xf>
    <xf numFmtId="4" fontId="48" fillId="0" borderId="30" xfId="0" applyNumberFormat="1" applyFont="1" applyBorder="1" applyAlignment="1">
      <alignment horizontal="right"/>
    </xf>
    <xf numFmtId="2" fontId="48" fillId="0" borderId="31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vertical="center"/>
    </xf>
    <xf numFmtId="2" fontId="48" fillId="0" borderId="24" xfId="0" applyNumberFormat="1" applyFont="1" applyBorder="1" applyAlignment="1">
      <alignment horizontal="right"/>
    </xf>
    <xf numFmtId="0" fontId="47" fillId="42" borderId="23" xfId="0" applyFont="1" applyFill="1" applyBorder="1" applyAlignment="1">
      <alignment wrapText="1"/>
    </xf>
    <xf numFmtId="4" fontId="47" fillId="42" borderId="32" xfId="0" applyNumberFormat="1" applyFont="1" applyFill="1" applyBorder="1" applyAlignment="1">
      <alignment horizontal="right"/>
    </xf>
    <xf numFmtId="4" fontId="47" fillId="42" borderId="33" xfId="0" applyNumberFormat="1" applyFont="1" applyFill="1" applyBorder="1" applyAlignment="1">
      <alignment horizontal="right"/>
    </xf>
    <xf numFmtId="4" fontId="47" fillId="42" borderId="34" xfId="0" applyNumberFormat="1" applyFont="1" applyFill="1" applyBorder="1" applyAlignment="1">
      <alignment horizontal="right"/>
    </xf>
    <xf numFmtId="4" fontId="47" fillId="42" borderId="13" xfId="0" applyNumberFormat="1" applyFont="1" applyFill="1" applyBorder="1" applyAlignment="1">
      <alignment horizontal="right"/>
    </xf>
    <xf numFmtId="4" fontId="47" fillId="42" borderId="35" xfId="0" applyNumberFormat="1" applyFont="1" applyFill="1" applyBorder="1" applyAlignment="1">
      <alignment horizontal="right"/>
    </xf>
    <xf numFmtId="0" fontId="48" fillId="43" borderId="36" xfId="0" applyFont="1" applyFill="1" applyBorder="1" applyAlignment="1">
      <alignment horizontal="center" wrapText="1"/>
    </xf>
    <xf numFmtId="0" fontId="48" fillId="0" borderId="30" xfId="0" applyFont="1" applyBorder="1" applyAlignment="1">
      <alignment wrapText="1"/>
    </xf>
    <xf numFmtId="4" fontId="48" fillId="0" borderId="31" xfId="0" applyNumberFormat="1" applyFont="1" applyBorder="1" applyAlignment="1">
      <alignment horizontal="right"/>
    </xf>
    <xf numFmtId="4" fontId="48" fillId="0" borderId="37" xfId="0" applyNumberFormat="1" applyFont="1" applyBorder="1" applyAlignment="1">
      <alignment horizontal="right"/>
    </xf>
    <xf numFmtId="4" fontId="48" fillId="0" borderId="96" xfId="0" applyNumberFormat="1" applyFont="1" applyBorder="1" applyAlignment="1">
      <alignment horizontal="right"/>
    </xf>
    <xf numFmtId="4" fontId="48" fillId="0" borderId="97" xfId="0" applyNumberFormat="1" applyFont="1" applyBorder="1" applyAlignment="1">
      <alignment horizontal="right"/>
    </xf>
    <xf numFmtId="4" fontId="48" fillId="0" borderId="101" xfId="0" applyNumberFormat="1" applyFont="1" applyBorder="1" applyAlignment="1">
      <alignment horizontal="right"/>
    </xf>
    <xf numFmtId="4" fontId="48" fillId="0" borderId="102" xfId="0" applyNumberFormat="1" applyFont="1" applyBorder="1" applyAlignment="1">
      <alignment horizontal="right"/>
    </xf>
    <xf numFmtId="4" fontId="40" fillId="41" borderId="15" xfId="0" applyNumberFormat="1" applyFont="1" applyFill="1" applyBorder="1" applyAlignment="1">
      <alignment horizontal="center" vertical="center" wrapText="1"/>
    </xf>
    <xf numFmtId="4" fontId="40" fillId="41" borderId="38" xfId="0" applyNumberFormat="1" applyFont="1" applyFill="1" applyBorder="1" applyAlignment="1">
      <alignment horizontal="center" vertical="center" wrapText="1"/>
    </xf>
    <xf numFmtId="4" fontId="32" fillId="42" borderId="38" xfId="0" applyNumberFormat="1" applyFont="1" applyFill="1" applyBorder="1" applyAlignment="1">
      <alignment horizontal="center" vertical="center" wrapText="1"/>
    </xf>
    <xf numFmtId="4" fontId="40" fillId="0" borderId="19" xfId="0" applyNumberFormat="1" applyFont="1" applyBorder="1" applyAlignment="1">
      <alignment vertical="center"/>
    </xf>
    <xf numFmtId="4" fontId="40" fillId="0" borderId="39" xfId="0" applyNumberFormat="1" applyFont="1" applyBorder="1" applyAlignment="1">
      <alignment vertical="center"/>
    </xf>
    <xf numFmtId="4" fontId="40" fillId="0" borderId="20" xfId="0" applyNumberFormat="1" applyFont="1" applyBorder="1" applyAlignment="1">
      <alignment vertical="center"/>
    </xf>
    <xf numFmtId="4" fontId="40" fillId="0" borderId="29" xfId="0" applyNumberFormat="1" applyFont="1" applyBorder="1" applyAlignment="1">
      <alignment vertical="center"/>
    </xf>
    <xf numFmtId="4" fontId="40" fillId="0" borderId="40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0" fillId="0" borderId="41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33" fillId="0" borderId="40" xfId="0" applyNumberFormat="1" applyFont="1" applyBorder="1" applyAlignment="1">
      <alignment vertical="center"/>
    </xf>
    <xf numFmtId="3" fontId="33" fillId="0" borderId="21" xfId="0" applyNumberFormat="1" applyFont="1" applyBorder="1" applyAlignment="1">
      <alignment vertical="center"/>
    </xf>
    <xf numFmtId="4" fontId="33" fillId="0" borderId="41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4" fontId="33" fillId="0" borderId="42" xfId="0" applyNumberFormat="1" applyFont="1" applyBorder="1" applyAlignment="1">
      <alignment vertical="center"/>
    </xf>
    <xf numFmtId="4" fontId="33" fillId="0" borderId="43" xfId="0" applyNumberFormat="1" applyFont="1" applyBorder="1" applyAlignment="1">
      <alignment vertical="center"/>
    </xf>
    <xf numFmtId="3" fontId="33" fillId="0" borderId="44" xfId="0" applyNumberFormat="1" applyFont="1" applyBorder="1" applyAlignment="1">
      <alignment vertical="center"/>
    </xf>
    <xf numFmtId="4" fontId="33" fillId="0" borderId="45" xfId="0" applyNumberFormat="1" applyFont="1" applyBorder="1" applyAlignment="1">
      <alignment vertical="center"/>
    </xf>
    <xf numFmtId="4" fontId="33" fillId="0" borderId="44" xfId="0" applyNumberFormat="1" applyFont="1" applyBorder="1" applyAlignment="1">
      <alignment vertical="center"/>
    </xf>
    <xf numFmtId="4" fontId="33" fillId="0" borderId="46" xfId="0" applyNumberFormat="1" applyFont="1" applyBorder="1" applyAlignment="1">
      <alignment vertical="center"/>
    </xf>
    <xf numFmtId="4" fontId="40" fillId="41" borderId="47" xfId="0" applyNumberFormat="1" applyFont="1" applyFill="1" applyBorder="1" applyAlignment="1">
      <alignment vertical="center"/>
    </xf>
    <xf numFmtId="4" fontId="40" fillId="41" borderId="48" xfId="0" applyNumberFormat="1" applyFont="1" applyFill="1" applyBorder="1" applyAlignment="1">
      <alignment vertical="center"/>
    </xf>
    <xf numFmtId="4" fontId="40" fillId="41" borderId="15" xfId="0" applyNumberFormat="1" applyFont="1" applyFill="1" applyBorder="1" applyAlignment="1">
      <alignment vertical="center"/>
    </xf>
    <xf numFmtId="4" fontId="40" fillId="0" borderId="49" xfId="0" applyNumberFormat="1" applyFont="1" applyBorder="1" applyAlignment="1">
      <alignment vertical="center"/>
    </xf>
    <xf numFmtId="4" fontId="40" fillId="0" borderId="50" xfId="0" applyNumberFormat="1" applyFont="1" applyBorder="1" applyAlignment="1">
      <alignment vertical="center"/>
    </xf>
    <xf numFmtId="4" fontId="40" fillId="0" borderId="28" xfId="0" applyNumberFormat="1" applyFont="1" applyBorder="1" applyAlignment="1">
      <alignment vertical="center"/>
    </xf>
    <xf numFmtId="4" fontId="40" fillId="0" borderId="26" xfId="0" applyNumberFormat="1" applyFont="1" applyBorder="1" applyAlignment="1">
      <alignment vertical="center"/>
    </xf>
    <xf numFmtId="4" fontId="40" fillId="0" borderId="51" xfId="0" applyNumberFormat="1" applyFont="1" applyBorder="1" applyAlignment="1">
      <alignment vertical="center"/>
    </xf>
    <xf numFmtId="4" fontId="40" fillId="41" borderId="3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Border="1" applyAlignment="1" applyProtection="1">
      <alignment vertical="center"/>
      <protection locked="0"/>
    </xf>
    <xf numFmtId="4" fontId="40" fillId="0" borderId="54" xfId="0" applyNumberFormat="1" applyFont="1" applyBorder="1" applyAlignment="1" applyProtection="1">
      <alignment vertical="center"/>
      <protection locked="0"/>
    </xf>
    <xf numFmtId="4" fontId="33" fillId="0" borderId="19" xfId="0" applyNumberFormat="1" applyFont="1" applyBorder="1" applyAlignment="1" applyProtection="1">
      <alignment vertical="center"/>
      <protection locked="0"/>
    </xf>
    <xf numFmtId="4" fontId="40" fillId="0" borderId="19" xfId="0" applyNumberFormat="1" applyFont="1" applyBorder="1" applyAlignment="1" applyProtection="1">
      <alignment vertical="center"/>
      <protection locked="0"/>
    </xf>
    <xf numFmtId="49" fontId="40" fillId="0" borderId="49" xfId="0" applyNumberFormat="1" applyFont="1" applyBorder="1" applyAlignment="1" applyProtection="1">
      <alignment vertical="center"/>
      <protection locked="0"/>
    </xf>
    <xf numFmtId="4" fontId="40" fillId="0" borderId="55" xfId="0" applyNumberFormat="1" applyFont="1" applyBorder="1" applyAlignment="1" applyProtection="1">
      <alignment vertical="center"/>
      <protection locked="0"/>
    </xf>
    <xf numFmtId="4" fontId="40" fillId="0" borderId="49" xfId="0" applyNumberFormat="1" applyFont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vertical="center"/>
      <protection locked="0"/>
    </xf>
    <xf numFmtId="49" fontId="33" fillId="0" borderId="49" xfId="0" applyNumberFormat="1" applyFont="1" applyBorder="1" applyAlignment="1" applyProtection="1">
      <alignment vertical="center"/>
      <protection locked="0"/>
    </xf>
    <xf numFmtId="4" fontId="40" fillId="0" borderId="56" xfId="0" applyNumberFormat="1" applyFont="1" applyBorder="1" applyAlignment="1">
      <alignment vertical="center"/>
    </xf>
    <xf numFmtId="4" fontId="33" fillId="0" borderId="21" xfId="0" applyNumberFormat="1" applyFont="1" applyBorder="1" applyAlignment="1" applyProtection="1">
      <alignment vertical="center"/>
      <protection locked="0"/>
    </xf>
    <xf numFmtId="4" fontId="40" fillId="0" borderId="21" xfId="0" applyNumberFormat="1" applyFont="1" applyBorder="1" applyAlignment="1" applyProtection="1">
      <alignment vertical="center"/>
      <protection locked="0"/>
    </xf>
    <xf numFmtId="4" fontId="33" fillId="0" borderId="56" xfId="0" applyNumberFormat="1" applyFont="1" applyBorder="1" applyAlignment="1">
      <alignment vertical="center"/>
    </xf>
    <xf numFmtId="49" fontId="33" fillId="0" borderId="21" xfId="0" applyNumberFormat="1" applyFont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0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8" xfId="0" applyNumberFormat="1" applyFont="1" applyBorder="1" applyAlignment="1" applyProtection="1">
      <alignment horizontal="right" vertical="center" wrapText="1"/>
      <protection locked="0"/>
    </xf>
    <xf numFmtId="4" fontId="40" fillId="0" borderId="59" xfId="0" applyNumberFormat="1" applyFont="1" applyBorder="1" applyAlignment="1">
      <alignment horizontal="right" vertical="center" wrapText="1"/>
    </xf>
    <xf numFmtId="4" fontId="33" fillId="0" borderId="11" xfId="0" applyNumberFormat="1" applyFont="1" applyBorder="1" applyAlignment="1" applyProtection="1">
      <alignment horizontal="right" vertical="center" wrapText="1"/>
      <protection locked="0"/>
    </xf>
    <xf numFmtId="4" fontId="40" fillId="0" borderId="60" xfId="0" applyNumberFormat="1" applyFont="1" applyBorder="1" applyAlignment="1">
      <alignment horizontal="right" vertical="center" wrapText="1"/>
    </xf>
    <xf numFmtId="4" fontId="33" fillId="0" borderId="31" xfId="0" applyNumberFormat="1" applyFont="1" applyBorder="1" applyAlignment="1" applyProtection="1">
      <alignment horizontal="right" vertical="center" wrapText="1"/>
      <protection locked="0"/>
    </xf>
    <xf numFmtId="4" fontId="40" fillId="0" borderId="61" xfId="0" applyNumberFormat="1" applyFont="1" applyBorder="1" applyAlignment="1">
      <alignment horizontal="right" vertical="center" wrapText="1"/>
    </xf>
    <xf numFmtId="4" fontId="33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40" fillId="42" borderId="62" xfId="0" applyNumberFormat="1" applyFont="1" applyFill="1" applyBorder="1" applyAlignment="1">
      <alignment horizontal="right" vertical="center" wrapText="1"/>
    </xf>
    <xf numFmtId="4" fontId="33" fillId="0" borderId="60" xfId="0" applyNumberFormat="1" applyFont="1" applyBorder="1" applyAlignment="1">
      <alignment horizontal="right" vertical="center" wrapText="1"/>
    </xf>
    <xf numFmtId="4" fontId="41" fillId="0" borderId="56" xfId="0" applyNumberFormat="1" applyFont="1" applyBorder="1" applyAlignment="1">
      <alignment horizontal="left" vertical="center" wrapText="1"/>
    </xf>
    <xf numFmtId="4" fontId="33" fillId="0" borderId="37" xfId="0" applyNumberFormat="1" applyFont="1" applyBorder="1" applyAlignment="1">
      <alignment horizontal="right" vertical="center" wrapText="1"/>
    </xf>
    <xf numFmtId="4" fontId="40" fillId="41" borderId="34" xfId="0" applyNumberFormat="1" applyFont="1" applyFill="1" applyBorder="1" applyAlignment="1">
      <alignment horizontal="right" vertical="center" wrapText="1"/>
    </xf>
    <xf numFmtId="4" fontId="40" fillId="41" borderId="33" xfId="0" applyNumberFormat="1" applyFont="1" applyFill="1" applyBorder="1" applyAlignment="1">
      <alignment horizontal="right" vertical="center" wrapText="1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>
      <alignment horizontal="right" vertical="center" wrapText="1"/>
    </xf>
    <xf numFmtId="4" fontId="33" fillId="0" borderId="50" xfId="0" applyNumberFormat="1" applyFont="1" applyBorder="1" applyAlignment="1" applyProtection="1">
      <alignment horizontal="right" vertical="center" wrapText="1"/>
      <protection locked="0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1" borderId="38" xfId="0" applyNumberFormat="1" applyFont="1" applyFill="1" applyBorder="1" applyAlignment="1">
      <alignment horizontal="right" vertical="center" wrapText="1"/>
    </xf>
    <xf numFmtId="4" fontId="40" fillId="41" borderId="38" xfId="0" applyNumberFormat="1" applyFont="1" applyFill="1" applyBorder="1" applyAlignment="1">
      <alignment horizontal="right" vertical="center" wrapText="1"/>
    </xf>
    <xf numFmtId="4" fontId="40" fillId="42" borderId="15" xfId="0" applyNumberFormat="1" applyFont="1" applyFill="1" applyBorder="1" applyAlignment="1">
      <alignment horizontal="right" vertical="center" wrapText="1"/>
    </xf>
    <xf numFmtId="4" fontId="40" fillId="41" borderId="1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3" fillId="0" borderId="39" xfId="0" applyNumberFormat="1" applyFont="1" applyBorder="1" applyAlignment="1">
      <alignment horizontal="right" vertical="center" wrapText="1"/>
    </xf>
    <xf numFmtId="4" fontId="33" fillId="0" borderId="19" xfId="0" applyNumberFormat="1" applyFont="1" applyBorder="1" applyAlignment="1">
      <alignment horizontal="right" vertical="center" wrapText="1"/>
    </xf>
    <xf numFmtId="4" fontId="33" fillId="0" borderId="24" xfId="0" applyNumberFormat="1" applyFont="1" applyBorder="1" applyAlignment="1">
      <alignment horizontal="right" vertical="center" wrapText="1"/>
    </xf>
    <xf numFmtId="4" fontId="33" fillId="0" borderId="49" xfId="0" applyNumberFormat="1" applyFont="1" applyBorder="1" applyAlignment="1">
      <alignment horizontal="right" vertical="center" wrapText="1"/>
    </xf>
    <xf numFmtId="4" fontId="40" fillId="41" borderId="14" xfId="0" applyNumberFormat="1" applyFont="1" applyFill="1" applyBorder="1" applyAlignment="1">
      <alignment horizontal="right" vertical="center" wrapText="1"/>
    </xf>
    <xf numFmtId="4" fontId="40" fillId="41" borderId="15" xfId="0" applyNumberFormat="1" applyFont="1" applyFill="1" applyBorder="1" applyAlignment="1">
      <alignment horizontal="right" vertical="center" wrapText="1"/>
    </xf>
    <xf numFmtId="4" fontId="40" fillId="41" borderId="63" xfId="0" applyNumberFormat="1" applyFont="1" applyFill="1" applyBorder="1" applyAlignment="1">
      <alignment horizontal="center" vertical="center"/>
    </xf>
    <xf numFmtId="4" fontId="32" fillId="42" borderId="15" xfId="0" applyNumberFormat="1" applyFont="1" applyFill="1" applyBorder="1" applyAlignment="1">
      <alignment horizontal="center" vertical="center" wrapText="1"/>
    </xf>
    <xf numFmtId="4" fontId="40" fillId="42" borderId="15" xfId="0" applyNumberFormat="1" applyFont="1" applyFill="1" applyBorder="1" applyAlignment="1">
      <alignment horizontal="center" vertical="center" wrapText="1"/>
    </xf>
    <xf numFmtId="4" fontId="40" fillId="42" borderId="38" xfId="0" applyNumberFormat="1" applyFont="1" applyFill="1" applyBorder="1" applyAlignment="1">
      <alignment horizontal="center" vertical="center" wrapText="1"/>
    </xf>
    <xf numFmtId="4" fontId="32" fillId="42" borderId="63" xfId="0" applyNumberFormat="1" applyFont="1" applyFill="1" applyBorder="1" applyAlignment="1">
      <alignment horizontal="left" vertical="center" wrapText="1"/>
    </xf>
    <xf numFmtId="4" fontId="33" fillId="0" borderId="21" xfId="0" applyNumberFormat="1" applyFont="1" applyBorder="1" applyAlignment="1">
      <alignment horizontal="left" vertical="center" wrapText="1"/>
    </xf>
    <xf numFmtId="4" fontId="33" fillId="0" borderId="49" xfId="0" applyNumberFormat="1" applyFont="1" applyBorder="1" applyAlignment="1">
      <alignment vertical="center"/>
    </xf>
    <xf numFmtId="4" fontId="33" fillId="0" borderId="50" xfId="0" applyNumberFormat="1" applyFont="1" applyBorder="1" applyAlignment="1">
      <alignment vertical="center"/>
    </xf>
    <xf numFmtId="4" fontId="41" fillId="0" borderId="64" xfId="0" applyNumberFormat="1" applyFont="1" applyBorder="1" applyAlignment="1">
      <alignment horizontal="left" vertical="center" wrapText="1"/>
    </xf>
    <xf numFmtId="4" fontId="33" fillId="0" borderId="17" xfId="0" applyNumberFormat="1" applyFont="1" applyBorder="1" applyAlignment="1">
      <alignment vertical="center"/>
    </xf>
    <xf numFmtId="4" fontId="40" fillId="41" borderId="57" xfId="0" applyNumberFormat="1" applyFont="1" applyFill="1" applyBorder="1" applyAlignment="1">
      <alignment horizontal="left" vertical="center"/>
    </xf>
    <xf numFmtId="4" fontId="40" fillId="41" borderId="57" xfId="0" applyNumberFormat="1" applyFont="1" applyFill="1" applyBorder="1" applyAlignment="1">
      <alignment vertical="center"/>
    </xf>
    <xf numFmtId="4" fontId="33" fillId="0" borderId="39" xfId="0" applyNumberFormat="1" applyFont="1" applyBorder="1" applyAlignment="1" applyProtection="1">
      <alignment horizontal="right" vertical="center"/>
      <protection locked="0"/>
    </xf>
    <xf numFmtId="4" fontId="33" fillId="0" borderId="1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/>
      <protection locked="0"/>
    </xf>
    <xf numFmtId="4" fontId="33" fillId="0" borderId="45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 wrapText="1"/>
      <protection locked="0"/>
    </xf>
    <xf numFmtId="4" fontId="33" fillId="0" borderId="65" xfId="0" applyNumberFormat="1" applyFont="1" applyBorder="1" applyAlignment="1" applyProtection="1">
      <alignment horizontal="right" vertical="center"/>
      <protection locked="0"/>
    </xf>
    <xf numFmtId="4" fontId="33" fillId="0" borderId="5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Alignment="1" applyProtection="1">
      <alignment horizontal="right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  <protection locked="0"/>
    </xf>
    <xf numFmtId="4" fontId="40" fillId="42" borderId="16" xfId="0" applyNumberFormat="1" applyFont="1" applyFill="1" applyBorder="1" applyAlignment="1">
      <alignment horizontal="right" vertical="center"/>
    </xf>
    <xf numFmtId="4" fontId="40" fillId="41" borderId="15" xfId="0" applyNumberFormat="1" applyFont="1" applyFill="1" applyBorder="1" applyAlignment="1">
      <alignment horizontal="right" vertical="center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4" fontId="40" fillId="0" borderId="66" xfId="0" applyNumberFormat="1" applyFont="1" applyBorder="1" applyAlignment="1" applyProtection="1">
      <alignment horizontal="right" vertical="center" wrapText="1"/>
      <protection locked="0"/>
    </xf>
    <xf numFmtId="4" fontId="40" fillId="0" borderId="52" xfId="0" applyNumberFormat="1" applyFont="1" applyBorder="1" applyAlignment="1">
      <alignment horizontal="right" vertical="center" wrapText="1"/>
    </xf>
    <xf numFmtId="4" fontId="40" fillId="0" borderId="15" xfId="0" applyNumberFormat="1" applyFont="1" applyBorder="1" applyAlignment="1" applyProtection="1">
      <alignment horizontal="right" vertical="center" wrapText="1"/>
      <protection locked="0"/>
    </xf>
    <xf numFmtId="4" fontId="40" fillId="0" borderId="15" xfId="0" applyNumberFormat="1" applyFont="1" applyBorder="1" applyAlignment="1">
      <alignment horizontal="right" vertical="center" wrapText="1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>
      <alignment horizontal="right" vertical="center"/>
    </xf>
    <xf numFmtId="4" fontId="40" fillId="0" borderId="50" xfId="0" applyNumberFormat="1" applyFont="1" applyBorder="1" applyAlignment="1" applyProtection="1">
      <alignment horizontal="right" vertical="center"/>
      <protection locked="0"/>
    </xf>
    <xf numFmtId="4" fontId="40" fillId="0" borderId="49" xfId="0" applyNumberFormat="1" applyFont="1" applyBorder="1" applyAlignment="1" applyProtection="1">
      <alignment horizontal="right" vertical="center"/>
      <protection locked="0"/>
    </xf>
    <xf numFmtId="4" fontId="33" fillId="0" borderId="50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/>
      <protection locked="0"/>
    </xf>
    <xf numFmtId="4" fontId="33" fillId="0" borderId="67" xfId="0" applyNumberFormat="1" applyFont="1" applyBorder="1" applyAlignment="1" applyProtection="1">
      <alignment horizontal="right" vertical="center"/>
      <protection locked="0"/>
    </xf>
    <xf numFmtId="4" fontId="33" fillId="0" borderId="23" xfId="0" applyNumberFormat="1" applyFont="1" applyBorder="1" applyAlignment="1" applyProtection="1">
      <alignment horizontal="right"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justify" vertical="center"/>
    </xf>
    <xf numFmtId="4" fontId="32" fillId="42" borderId="57" xfId="0" applyNumberFormat="1" applyFont="1" applyFill="1" applyBorder="1" applyAlignment="1">
      <alignment horizontal="center" vertical="center" wrapText="1"/>
    </xf>
    <xf numFmtId="4" fontId="33" fillId="0" borderId="38" xfId="0" applyNumberFormat="1" applyFont="1" applyBorder="1" applyAlignment="1" applyProtection="1">
      <alignment horizontal="right" vertical="center"/>
      <protection locked="0"/>
    </xf>
    <xf numFmtId="4" fontId="33" fillId="0" borderId="15" xfId="0" applyNumberFormat="1" applyFont="1" applyBorder="1" applyAlignment="1" applyProtection="1">
      <alignment horizontal="right" vertical="center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4" fontId="33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47" xfId="0" applyNumberFormat="1" applyFont="1" applyBorder="1" applyAlignment="1" applyProtection="1">
      <alignment horizontal="right" vertical="center" wrapText="1"/>
      <protection locked="0"/>
    </xf>
    <xf numFmtId="4" fontId="40" fillId="0" borderId="68" xfId="0" applyNumberFormat="1" applyFont="1" applyBorder="1" applyAlignment="1" applyProtection="1">
      <alignment horizontal="right" vertical="center" wrapText="1"/>
      <protection locked="0"/>
    </xf>
    <xf numFmtId="4" fontId="40" fillId="0" borderId="16" xfId="0" applyNumberFormat="1" applyFont="1" applyBorder="1" applyAlignment="1" applyProtection="1">
      <alignment horizontal="right" vertical="center" wrapText="1"/>
      <protection locked="0"/>
    </xf>
    <xf numFmtId="4" fontId="40" fillId="0" borderId="69" xfId="0" applyNumberFormat="1" applyFont="1" applyBorder="1" applyAlignment="1" applyProtection="1">
      <alignment horizontal="right" vertical="center" wrapText="1"/>
      <protection locked="0"/>
    </xf>
    <xf numFmtId="4" fontId="40" fillId="0" borderId="15" xfId="0" applyNumberFormat="1" applyFont="1" applyBorder="1" applyAlignment="1" applyProtection="1">
      <alignment vertical="center" wrapText="1"/>
      <protection locked="0"/>
    </xf>
    <xf numFmtId="4" fontId="40" fillId="0" borderId="47" xfId="0" applyNumberFormat="1" applyFont="1" applyBorder="1" applyAlignment="1" applyProtection="1">
      <alignment vertical="center" wrapText="1"/>
      <protection locked="0"/>
    </xf>
    <xf numFmtId="4" fontId="40" fillId="0" borderId="68" xfId="0" applyNumberFormat="1" applyFont="1" applyBorder="1" applyAlignment="1" applyProtection="1">
      <alignment vertical="center" wrapText="1"/>
      <protection locked="0"/>
    </xf>
    <xf numFmtId="4" fontId="40" fillId="0" borderId="69" xfId="0" applyNumberFormat="1" applyFont="1" applyBorder="1" applyAlignment="1" applyProtection="1">
      <alignment vertical="center" wrapText="1"/>
      <protection locked="0"/>
    </xf>
    <xf numFmtId="4" fontId="32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right" vertical="center" wrapText="1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>
      <alignment horizontal="left" vertical="center"/>
    </xf>
    <xf numFmtId="4" fontId="40" fillId="0" borderId="21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right" vertical="center"/>
    </xf>
    <xf numFmtId="4" fontId="40" fillId="0" borderId="21" xfId="0" applyNumberFormat="1" applyFont="1" applyBorder="1" applyAlignment="1">
      <alignment horizontal="right" vertical="center" wrapText="1"/>
    </xf>
    <xf numFmtId="4" fontId="40" fillId="42" borderId="57" xfId="0" applyNumberFormat="1" applyFont="1" applyFill="1" applyBorder="1" applyAlignment="1">
      <alignment horizontal="left" vertical="center"/>
    </xf>
    <xf numFmtId="4" fontId="40" fillId="42" borderId="38" xfId="0" applyNumberFormat="1" applyFont="1" applyFill="1" applyBorder="1" applyAlignment="1">
      <alignment horizontal="left" vertical="center"/>
    </xf>
    <xf numFmtId="4" fontId="40" fillId="42" borderId="16" xfId="0" applyNumberFormat="1" applyFont="1" applyFill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4" fontId="31" fillId="0" borderId="39" xfId="0" applyNumberFormat="1" applyFont="1" applyBorder="1" applyAlignment="1">
      <alignment horizontal="right" vertical="center" wrapText="1"/>
    </xf>
    <xf numFmtId="4" fontId="31" fillId="0" borderId="19" xfId="0" applyNumberFormat="1" applyFont="1" applyBorder="1" applyAlignment="1">
      <alignment horizontal="right" vertical="center" wrapText="1"/>
    </xf>
    <xf numFmtId="4" fontId="31" fillId="0" borderId="50" xfId="0" applyNumberFormat="1" applyFont="1" applyBorder="1" applyAlignment="1">
      <alignment horizontal="right" vertical="center" wrapText="1"/>
    </xf>
    <xf numFmtId="4" fontId="31" fillId="0" borderId="49" xfId="0" applyNumberFormat="1" applyFont="1" applyBorder="1" applyAlignment="1">
      <alignment horizontal="right" vertical="center" wrapText="1"/>
    </xf>
    <xf numFmtId="4" fontId="31" fillId="0" borderId="45" xfId="0" applyNumberFormat="1" applyFont="1" applyBorder="1" applyAlignment="1">
      <alignment horizontal="right" vertical="center" wrapText="1"/>
    </xf>
    <xf numFmtId="4" fontId="31" fillId="0" borderId="44" xfId="0" applyNumberFormat="1" applyFont="1" applyBorder="1" applyAlignment="1">
      <alignment horizontal="right" vertical="center" wrapText="1"/>
    </xf>
    <xf numFmtId="4" fontId="31" fillId="0" borderId="67" xfId="0" applyNumberFormat="1" applyFont="1" applyBorder="1" applyAlignment="1">
      <alignment horizontal="right" vertical="center" wrapText="1"/>
    </xf>
    <xf numFmtId="4" fontId="31" fillId="0" borderId="23" xfId="0" applyNumberFormat="1" applyFont="1" applyBorder="1" applyAlignment="1">
      <alignment horizontal="right" vertical="center" wrapText="1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0" borderId="15" xfId="0" applyNumberFormat="1" applyFont="1" applyBorder="1" applyAlignment="1">
      <alignment vertical="center"/>
    </xf>
    <xf numFmtId="4" fontId="43" fillId="0" borderId="21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4" fontId="43" fillId="0" borderId="56" xfId="0" applyNumberFormat="1" applyFont="1" applyBorder="1" applyAlignment="1" applyProtection="1">
      <alignment vertical="center"/>
      <protection locked="0"/>
    </xf>
    <xf numFmtId="4" fontId="43" fillId="0" borderId="71" xfId="0" applyNumberFormat="1" applyFont="1" applyBorder="1" applyAlignment="1" applyProtection="1">
      <alignment vertical="center"/>
      <protection locked="0"/>
    </xf>
    <xf numFmtId="4" fontId="43" fillId="0" borderId="40" xfId="0" applyNumberFormat="1" applyFont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>
      <alignment horizontal="center" vertical="center"/>
    </xf>
    <xf numFmtId="4" fontId="33" fillId="0" borderId="63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4" fontId="40" fillId="0" borderId="0" xfId="0" applyNumberFormat="1" applyFont="1" applyAlignment="1" applyProtection="1">
      <alignment vertical="center"/>
      <protection locked="0"/>
    </xf>
    <xf numFmtId="4" fontId="41" fillId="0" borderId="0" xfId="0" applyNumberFormat="1" applyFont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4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4" fontId="33" fillId="0" borderId="1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Border="1" applyAlignment="1">
      <alignment vertical="center"/>
    </xf>
    <xf numFmtId="4" fontId="40" fillId="0" borderId="15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4" fontId="40" fillId="41" borderId="15" xfId="0" applyNumberFormat="1" applyFont="1" applyFill="1" applyBorder="1" applyAlignment="1">
      <alignment horizontal="center" vertical="center"/>
    </xf>
    <xf numFmtId="4" fontId="40" fillId="41" borderId="38" xfId="0" applyNumberFormat="1" applyFont="1" applyFill="1" applyBorder="1" applyAlignment="1">
      <alignment horizontal="center" vertical="center"/>
    </xf>
    <xf numFmtId="4" fontId="33" fillId="0" borderId="56" xfId="0" applyNumberFormat="1" applyFont="1" applyBorder="1" applyAlignment="1" applyProtection="1">
      <alignment vertical="center"/>
      <protection locked="0"/>
    </xf>
    <xf numFmtId="4" fontId="33" fillId="0" borderId="41" xfId="0" applyNumberFormat="1" applyFont="1" applyBorder="1" applyAlignment="1" applyProtection="1">
      <alignment vertical="center"/>
      <protection locked="0"/>
    </xf>
    <xf numFmtId="4" fontId="33" fillId="0" borderId="65" xfId="0" applyNumberFormat="1" applyFont="1" applyBorder="1" applyAlignment="1" applyProtection="1">
      <alignment vertical="center"/>
      <protection locked="0"/>
    </xf>
    <xf numFmtId="4" fontId="33" fillId="0" borderId="45" xfId="0" applyNumberFormat="1" applyFont="1" applyBorder="1" applyAlignment="1" applyProtection="1">
      <alignment vertical="center"/>
      <protection locked="0"/>
    </xf>
    <xf numFmtId="4" fontId="33" fillId="0" borderId="35" xfId="0" applyNumberFormat="1" applyFont="1" applyBorder="1" applyAlignment="1">
      <alignment vertical="center" wrapText="1"/>
    </xf>
    <xf numFmtId="4" fontId="33" fillId="0" borderId="33" xfId="0" applyNumberFormat="1" applyFont="1" applyBorder="1" applyAlignment="1">
      <alignment vertical="center" wrapText="1"/>
    </xf>
    <xf numFmtId="4" fontId="40" fillId="0" borderId="55" xfId="0" applyNumberFormat="1" applyFont="1" applyBorder="1" applyAlignment="1">
      <alignment horizontal="right" vertical="center"/>
    </xf>
    <xf numFmtId="4" fontId="40" fillId="0" borderId="56" xfId="0" applyNumberFormat="1" applyFont="1" applyBorder="1" applyAlignment="1">
      <alignment horizontal="right" vertical="center"/>
    </xf>
    <xf numFmtId="4" fontId="40" fillId="0" borderId="71" xfId="0" applyNumberFormat="1" applyFont="1" applyBorder="1" applyAlignment="1">
      <alignment horizontal="right" vertical="center"/>
    </xf>
    <xf numFmtId="4" fontId="33" fillId="0" borderId="23" xfId="0" applyNumberFormat="1" applyFont="1" applyBorder="1" applyAlignment="1">
      <alignment vertical="center"/>
    </xf>
    <xf numFmtId="4" fontId="33" fillId="0" borderId="67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47" fillId="0" borderId="0" xfId="0" applyFont="1"/>
    <xf numFmtId="0" fontId="47" fillId="0" borderId="0" xfId="0" applyFont="1" applyAlignment="1">
      <alignment horizontal="left"/>
    </xf>
    <xf numFmtId="4" fontId="40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vertical="center" wrapText="1"/>
    </xf>
    <xf numFmtId="0" fontId="31" fillId="0" borderId="0" xfId="41" applyFont="1"/>
    <xf numFmtId="4" fontId="40" fillId="0" borderId="0" xfId="0" applyNumberFormat="1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31" fillId="0" borderId="0" xfId="40" applyFont="1"/>
    <xf numFmtId="0" fontId="31" fillId="0" borderId="0" xfId="40" applyFont="1" applyAlignment="1">
      <alignment wrapText="1"/>
    </xf>
    <xf numFmtId="4" fontId="45" fillId="0" borderId="0" xfId="0" applyNumberFormat="1" applyFont="1" applyAlignment="1" applyProtection="1">
      <alignment vertical="center"/>
      <protection locked="0"/>
    </xf>
    <xf numFmtId="0" fontId="48" fillId="0" borderId="37" xfId="0" applyFont="1" applyBorder="1"/>
    <xf numFmtId="0" fontId="48" fillId="0" borderId="23" xfId="0" applyFont="1" applyBorder="1"/>
    <xf numFmtId="4" fontId="33" fillId="0" borderId="63" xfId="0" applyNumberFormat="1" applyFont="1" applyBorder="1" applyAlignment="1" applyProtection="1">
      <alignment vertical="center"/>
      <protection locked="0"/>
    </xf>
    <xf numFmtId="4" fontId="33" fillId="0" borderId="13" xfId="0" applyNumberFormat="1" applyFont="1" applyBorder="1" applyAlignment="1" applyProtection="1">
      <alignment vertical="center"/>
      <protection locked="0"/>
    </xf>
    <xf numFmtId="4" fontId="40" fillId="0" borderId="16" xfId="0" applyNumberFormat="1" applyFont="1" applyBorder="1" applyAlignment="1" applyProtection="1">
      <alignment vertical="center"/>
      <protection locked="0"/>
    </xf>
    <xf numFmtId="4" fontId="40" fillId="0" borderId="17" xfId="0" applyNumberFormat="1" applyFont="1" applyBorder="1" applyAlignment="1" applyProtection="1">
      <alignment vertical="center"/>
      <protection locked="0"/>
    </xf>
    <xf numFmtId="4" fontId="40" fillId="0" borderId="18" xfId="0" applyNumberFormat="1" applyFont="1" applyBorder="1" applyAlignment="1" applyProtection="1">
      <alignment vertical="center"/>
      <protection locked="0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32" fillId="0" borderId="17" xfId="40" applyFont="1" applyBorder="1" applyAlignment="1">
      <alignment horizontal="left" vertical="center"/>
    </xf>
    <xf numFmtId="0" fontId="32" fillId="0" borderId="64" xfId="40" applyFont="1" applyBorder="1" applyAlignment="1">
      <alignment horizontal="left" vertical="center"/>
    </xf>
    <xf numFmtId="0" fontId="31" fillId="0" borderId="72" xfId="40" applyFont="1" applyBorder="1" applyAlignment="1">
      <alignment vertical="center" wrapText="1"/>
    </xf>
    <xf numFmtId="0" fontId="31" fillId="0" borderId="72" xfId="40" quotePrefix="1" applyFont="1" applyBorder="1" applyAlignment="1" applyProtection="1">
      <alignment vertical="center" wrapText="1"/>
      <protection locked="0"/>
    </xf>
    <xf numFmtId="4" fontId="31" fillId="0" borderId="72" xfId="40" applyNumberFormat="1" applyFont="1" applyBorder="1" applyAlignment="1" applyProtection="1">
      <alignment vertical="center"/>
      <protection locked="0"/>
    </xf>
    <xf numFmtId="4" fontId="31" fillId="0" borderId="73" xfId="40" applyNumberFormat="1" applyFont="1" applyBorder="1" applyAlignment="1">
      <alignment vertical="center"/>
    </xf>
    <xf numFmtId="4" fontId="30" fillId="0" borderId="0" xfId="0" applyNumberFormat="1" applyFont="1" applyAlignment="1">
      <alignment horizontal="left" vertical="center"/>
    </xf>
    <xf numFmtId="4" fontId="48" fillId="0" borderId="87" xfId="0" applyNumberFormat="1" applyFont="1" applyBorder="1" applyAlignment="1">
      <alignment horizontal="right"/>
    </xf>
    <xf numFmtId="4" fontId="48" fillId="0" borderId="88" xfId="0" applyNumberFormat="1" applyFont="1" applyBorder="1" applyAlignment="1">
      <alignment horizontal="right"/>
    </xf>
    <xf numFmtId="4" fontId="50" fillId="0" borderId="0" xfId="0" applyNumberFormat="1" applyFont="1" applyAlignment="1">
      <alignment vertical="center"/>
    </xf>
    <xf numFmtId="4" fontId="34" fillId="41" borderId="15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vertical="center"/>
    </xf>
    <xf numFmtId="4" fontId="51" fillId="0" borderId="0" xfId="0" applyNumberFormat="1" applyFont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1" xfId="0" applyNumberFormat="1" applyFont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>
      <alignment horizontal="center" vertical="center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0" fontId="34" fillId="0" borderId="84" xfId="0" applyFont="1" applyBorder="1" applyAlignment="1">
      <alignment wrapText="1"/>
    </xf>
    <xf numFmtId="0" fontId="32" fillId="42" borderId="19" xfId="40" applyFont="1" applyFill="1" applyBorder="1" applyAlignment="1">
      <alignment vertical="center" wrapText="1"/>
    </xf>
    <xf numFmtId="0" fontId="32" fillId="42" borderId="23" xfId="40" applyFont="1" applyFill="1" applyBorder="1" applyAlignment="1">
      <alignment vertical="center" wrapText="1"/>
    </xf>
    <xf numFmtId="0" fontId="47" fillId="42" borderId="103" xfId="0" applyFont="1" applyFill="1" applyBorder="1" applyAlignment="1">
      <alignment horizontal="left" wrapText="1"/>
    </xf>
    <xf numFmtId="4" fontId="40" fillId="42" borderId="19" xfId="40" applyNumberFormat="1" applyFont="1" applyFill="1" applyBorder="1" applyAlignment="1">
      <alignment vertical="center"/>
    </xf>
    <xf numFmtId="0" fontId="47" fillId="42" borderId="104" xfId="0" applyFont="1" applyFill="1" applyBorder="1" applyAlignment="1">
      <alignment horizontal="left" wrapText="1"/>
    </xf>
    <xf numFmtId="4" fontId="40" fillId="42" borderId="63" xfId="40" applyNumberFormat="1" applyFont="1" applyFill="1" applyBorder="1" applyAlignment="1">
      <alignment vertical="center"/>
    </xf>
    <xf numFmtId="4" fontId="32" fillId="42" borderId="16" xfId="0" applyNumberFormat="1" applyFont="1" applyFill="1" applyBorder="1" applyAlignment="1">
      <alignment horizontal="center" vertical="center" wrapText="1"/>
    </xf>
    <xf numFmtId="0" fontId="32" fillId="0" borderId="19" xfId="40" applyFont="1" applyBorder="1" applyAlignment="1">
      <alignment vertical="center" wrapText="1"/>
    </xf>
    <xf numFmtId="4" fontId="32" fillId="0" borderId="15" xfId="0" applyNumberFormat="1" applyFont="1" applyBorder="1" applyAlignment="1">
      <alignment horizontal="left" vertical="center" wrapText="1"/>
    </xf>
    <xf numFmtId="4" fontId="32" fillId="0" borderId="47" xfId="0" applyNumberFormat="1" applyFont="1" applyBorder="1" applyAlignment="1">
      <alignment horizontal="right" vertical="center" wrapText="1"/>
    </xf>
    <xf numFmtId="4" fontId="32" fillId="0" borderId="15" xfId="0" applyNumberFormat="1" applyFont="1" applyBorder="1" applyAlignment="1">
      <alignment horizontal="right" vertical="center" wrapText="1"/>
    </xf>
    <xf numFmtId="4" fontId="32" fillId="0" borderId="47" xfId="0" applyNumberFormat="1" applyFont="1" applyBorder="1" applyAlignment="1" applyProtection="1">
      <alignment horizontal="right" vertical="center" wrapText="1"/>
      <protection locked="0"/>
    </xf>
    <xf numFmtId="4" fontId="32" fillId="0" borderId="68" xfId="0" applyNumberFormat="1" applyFont="1" applyBorder="1" applyAlignment="1" applyProtection="1">
      <alignment horizontal="right" vertical="center" wrapText="1"/>
      <protection locked="0"/>
    </xf>
    <xf numFmtId="4" fontId="32" fillId="0" borderId="16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horizontal="right" vertical="center" wrapText="1"/>
      <protection locked="0"/>
    </xf>
    <xf numFmtId="4" fontId="32" fillId="0" borderId="69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vertical="center" wrapText="1"/>
      <protection locked="0"/>
    </xf>
    <xf numFmtId="0" fontId="48" fillId="0" borderId="84" xfId="0" applyFont="1" applyBorder="1"/>
    <xf numFmtId="2" fontId="48" fillId="0" borderId="82" xfId="0" applyNumberFormat="1" applyFont="1" applyBorder="1" applyAlignment="1">
      <alignment horizontal="right"/>
    </xf>
    <xf numFmtId="2" fontId="48" fillId="0" borderId="96" xfId="0" applyNumberFormat="1" applyFont="1" applyBorder="1" applyAlignment="1">
      <alignment horizontal="right"/>
    </xf>
    <xf numFmtId="4" fontId="48" fillId="0" borderId="89" xfId="0" applyNumberFormat="1" applyFont="1" applyBorder="1" applyAlignment="1">
      <alignment horizontal="right"/>
    </xf>
    <xf numFmtId="2" fontId="48" fillId="0" borderId="89" xfId="0" applyNumberFormat="1" applyFont="1" applyBorder="1" applyAlignment="1">
      <alignment horizontal="right"/>
    </xf>
    <xf numFmtId="4" fontId="48" fillId="0" borderId="105" xfId="0" applyNumberFormat="1" applyFont="1" applyBorder="1" applyAlignment="1">
      <alignment horizontal="right"/>
    </xf>
    <xf numFmtId="0" fontId="52" fillId="0" borderId="21" xfId="0" applyFont="1" applyBorder="1" applyAlignment="1">
      <alignment vertical="center" wrapText="1"/>
    </xf>
    <xf numFmtId="0" fontId="52" fillId="0" borderId="63" xfId="0" applyFont="1" applyBorder="1" applyAlignment="1">
      <alignment vertical="center" wrapText="1"/>
    </xf>
    <xf numFmtId="165" fontId="33" fillId="0" borderId="11" xfId="0" applyNumberFormat="1" applyFont="1" applyBorder="1" applyAlignment="1" applyProtection="1">
      <alignment horizontal="right" vertical="center" wrapText="1"/>
      <protection locked="0"/>
    </xf>
    <xf numFmtId="165" fontId="33" fillId="0" borderId="31" xfId="0" applyNumberFormat="1" applyFont="1" applyBorder="1" applyAlignment="1" applyProtection="1">
      <alignment horizontal="right" vertical="center" wrapText="1"/>
      <protection locked="0"/>
    </xf>
    <xf numFmtId="165" fontId="33" fillId="0" borderId="58" xfId="0" applyNumberFormat="1" applyFont="1" applyBorder="1" applyAlignment="1" applyProtection="1">
      <alignment horizontal="right" vertical="center" wrapText="1"/>
      <protection locked="0"/>
    </xf>
    <xf numFmtId="165" fontId="33" fillId="0" borderId="28" xfId="0" applyNumberFormat="1" applyFont="1" applyBorder="1" applyAlignment="1" applyProtection="1">
      <alignment horizontal="right" vertical="center" wrapText="1"/>
      <protection locked="0"/>
    </xf>
    <xf numFmtId="165" fontId="33" fillId="0" borderId="27" xfId="0" applyNumberFormat="1" applyFont="1" applyBorder="1" applyAlignment="1" applyProtection="1">
      <alignment horizontal="right" vertical="center" wrapText="1"/>
      <protection locked="0"/>
    </xf>
    <xf numFmtId="165" fontId="33" fillId="0" borderId="22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Border="1" applyAlignment="1" applyProtection="1">
      <alignment horizontal="left" vertical="center" wrapText="1"/>
      <protection locked="0"/>
    </xf>
    <xf numFmtId="4" fontId="33" fillId="0" borderId="26" xfId="0" applyNumberFormat="1" applyFont="1" applyBorder="1" applyAlignment="1" applyProtection="1">
      <alignment horizontal="right" vertical="center" wrapText="1"/>
      <protection locked="0"/>
    </xf>
    <xf numFmtId="4" fontId="33" fillId="0" borderId="27" xfId="0" applyNumberFormat="1" applyFont="1" applyBorder="1" applyAlignment="1" applyProtection="1">
      <alignment horizontal="right" vertical="center" wrapText="1"/>
      <protection locked="0"/>
    </xf>
    <xf numFmtId="4" fontId="33" fillId="0" borderId="28" xfId="0" applyNumberFormat="1" applyFont="1" applyBorder="1" applyAlignment="1" applyProtection="1">
      <alignment horizontal="right" vertical="center" wrapText="1"/>
      <protection locked="0"/>
    </xf>
    <xf numFmtId="4" fontId="33" fillId="0" borderId="75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left" vertical="center" wrapText="1"/>
      <protection locked="0"/>
    </xf>
    <xf numFmtId="4" fontId="33" fillId="0" borderId="29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 wrapText="1"/>
      <protection locked="0"/>
    </xf>
    <xf numFmtId="4" fontId="33" fillId="0" borderId="25" xfId="0" applyNumberFormat="1" applyFont="1" applyBorder="1" applyAlignment="1" applyProtection="1">
      <alignment horizontal="right" vertical="center" wrapText="1"/>
      <protection locked="0"/>
    </xf>
    <xf numFmtId="4" fontId="31" fillId="0" borderId="21" xfId="0" applyNumberFormat="1" applyFont="1" applyBorder="1" applyAlignment="1" applyProtection="1">
      <alignment horizontal="left" vertical="center" wrapText="1"/>
      <protection locked="0"/>
    </xf>
    <xf numFmtId="4" fontId="31" fillId="0" borderId="21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64" xfId="0" applyNumberFormat="1" applyFont="1" applyBorder="1" applyAlignment="1" applyProtection="1">
      <alignment vertical="center"/>
      <protection locked="0"/>
    </xf>
    <xf numFmtId="4" fontId="33" fillId="0" borderId="19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4" fontId="34" fillId="0" borderId="19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2" fillId="42" borderId="15" xfId="40" applyFont="1" applyFill="1" applyBorder="1" applyAlignment="1">
      <alignment vertical="center" wrapText="1"/>
    </xf>
    <xf numFmtId="4" fontId="32" fillId="0" borderId="35" xfId="0" applyNumberFormat="1" applyFont="1" applyBorder="1" applyAlignment="1" applyProtection="1">
      <alignment horizontal="right" vertical="center" wrapText="1"/>
      <protection locked="0"/>
    </xf>
    <xf numFmtId="4" fontId="32" fillId="0" borderId="34" xfId="0" applyNumberFormat="1" applyFont="1" applyBorder="1" applyAlignment="1" applyProtection="1">
      <alignment horizontal="right" vertical="center" wrapText="1"/>
      <protection locked="0"/>
    </xf>
    <xf numFmtId="4" fontId="32" fillId="0" borderId="13" xfId="0" applyNumberFormat="1" applyFont="1" applyBorder="1" applyAlignment="1" applyProtection="1">
      <alignment horizontal="right" vertical="center" wrapText="1"/>
      <protection locked="0"/>
    </xf>
    <xf numFmtId="4" fontId="32" fillId="0" borderId="36" xfId="0" applyNumberFormat="1" applyFont="1" applyBorder="1" applyAlignment="1" applyProtection="1">
      <alignment horizontal="right" vertical="center" wrapText="1"/>
      <protection locked="0"/>
    </xf>
    <xf numFmtId="4" fontId="32" fillId="0" borderId="58" xfId="0" applyNumberFormat="1" applyFont="1" applyBorder="1" applyAlignment="1" applyProtection="1">
      <alignment horizontal="right" vertical="center" wrapText="1"/>
      <protection locked="0"/>
    </xf>
    <xf numFmtId="4" fontId="32" fillId="0" borderId="20" xfId="0" applyNumberFormat="1" applyFont="1" applyBorder="1" applyAlignment="1" applyProtection="1">
      <alignment horizontal="right" vertical="center" wrapText="1"/>
      <protection locked="0"/>
    </xf>
    <xf numFmtId="4" fontId="31" fillId="0" borderId="63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 wrapText="1"/>
      <protection locked="0"/>
    </xf>
    <xf numFmtId="4" fontId="32" fillId="0" borderId="63" xfId="0" applyNumberFormat="1" applyFont="1" applyBorder="1" applyAlignment="1" applyProtection="1">
      <alignment horizontal="right" vertical="center" wrapText="1"/>
      <protection locked="0"/>
    </xf>
    <xf numFmtId="4" fontId="32" fillId="0" borderId="32" xfId="0" applyNumberFormat="1" applyFont="1" applyBorder="1" applyAlignment="1" applyProtection="1">
      <alignment horizontal="right" vertical="center" wrapText="1"/>
      <protection locked="0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76" xfId="0" applyNumberFormat="1" applyFont="1" applyBorder="1" applyAlignment="1" applyProtection="1">
      <alignment horizontal="right" vertical="center" wrapText="1"/>
      <protection locked="0"/>
    </xf>
    <xf numFmtId="4" fontId="54" fillId="0" borderId="40" xfId="0" applyNumberFormat="1" applyFont="1" applyBorder="1" applyAlignment="1" applyProtection="1">
      <alignment vertical="center"/>
      <protection locked="0"/>
    </xf>
    <xf numFmtId="4" fontId="34" fillId="0" borderId="55" xfId="0" applyNumberFormat="1" applyFont="1" applyBorder="1" applyAlignment="1">
      <alignment horizontal="right" vertical="center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50" xfId="0" applyNumberFormat="1" applyFont="1" applyBorder="1" applyAlignment="1" applyProtection="1">
      <alignment vertical="center"/>
      <protection locked="0"/>
    </xf>
    <xf numFmtId="0" fontId="34" fillId="0" borderId="106" xfId="0" applyFont="1" applyBorder="1"/>
    <xf numFmtId="0" fontId="47" fillId="0" borderId="85" xfId="0" applyFont="1" applyBorder="1"/>
    <xf numFmtId="0" fontId="48" fillId="0" borderId="106" xfId="0" applyFont="1" applyBorder="1" applyAlignment="1">
      <alignment horizontal="left" wrapText="1" indent="1"/>
    </xf>
    <xf numFmtId="0" fontId="48" fillId="0" borderId="118" xfId="0" applyFont="1" applyBorder="1" applyAlignment="1">
      <alignment horizontal="left" wrapText="1" indent="1"/>
    </xf>
    <xf numFmtId="0" fontId="47" fillId="43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>
      <alignment horizontal="center" vertical="center"/>
    </xf>
    <xf numFmtId="4" fontId="40" fillId="0" borderId="56" xfId="0" applyNumberFormat="1" applyFont="1" applyBorder="1" applyAlignment="1" applyProtection="1">
      <alignment horizontal="justify" vertical="center"/>
      <protection locked="0"/>
    </xf>
    <xf numFmtId="4" fontId="40" fillId="0" borderId="22" xfId="0" applyNumberFormat="1" applyFont="1" applyBorder="1" applyAlignment="1" applyProtection="1">
      <alignment horizontal="justify" vertical="center"/>
      <protection locked="0"/>
    </xf>
    <xf numFmtId="4" fontId="32" fillId="0" borderId="54" xfId="0" applyNumberFormat="1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48" fillId="0" borderId="104" xfId="0" applyFont="1" applyBorder="1" applyAlignment="1">
      <alignment horizontal="left" wrapText="1" indent="1"/>
    </xf>
    <xf numFmtId="0" fontId="48" fillId="0" borderId="122" xfId="0" applyFont="1" applyBorder="1" applyAlignment="1">
      <alignment horizontal="left" wrapText="1" indent="1"/>
    </xf>
    <xf numFmtId="4" fontId="40" fillId="0" borderId="65" xfId="0" applyNumberFormat="1" applyFont="1" applyBorder="1" applyAlignment="1" applyProtection="1">
      <alignment horizontal="justify" vertical="center"/>
      <protection locked="0"/>
    </xf>
    <xf numFmtId="4" fontId="40" fillId="0" borderId="46" xfId="0" applyNumberFormat="1" applyFont="1" applyBorder="1" applyAlignment="1" applyProtection="1">
      <alignment horizontal="justify" vertical="center"/>
      <protection locked="0"/>
    </xf>
    <xf numFmtId="4" fontId="30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4" fontId="34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69" xfId="0" applyFont="1" applyBorder="1" applyAlignment="1">
      <alignment vertical="center"/>
    </xf>
    <xf numFmtId="4" fontId="33" fillId="0" borderId="71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0" fontId="48" fillId="0" borderId="120" xfId="0" applyFont="1" applyBorder="1" applyAlignment="1">
      <alignment wrapText="1"/>
    </xf>
    <xf numFmtId="0" fontId="48" fillId="0" borderId="121" xfId="0" applyFont="1" applyBorder="1" applyAlignment="1">
      <alignment wrapText="1"/>
    </xf>
    <xf numFmtId="4" fontId="40" fillId="42" borderId="57" xfId="0" applyNumberFormat="1" applyFont="1" applyFill="1" applyBorder="1" applyAlignment="1" applyProtection="1">
      <alignment vertical="center" wrapText="1"/>
      <protection locked="0"/>
    </xf>
    <xf numFmtId="4" fontId="40" fillId="41" borderId="16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 wrapText="1"/>
      <protection locked="0"/>
    </xf>
    <xf numFmtId="4" fontId="33" fillId="0" borderId="20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 applyProtection="1">
      <alignment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14" fontId="47" fillId="0" borderId="0" xfId="0" applyNumberFormat="1" applyFont="1" applyAlignment="1">
      <alignment horizontal="left" wrapText="1"/>
    </xf>
    <xf numFmtId="0" fontId="47" fillId="0" borderId="0" xfId="0" applyFont="1" applyAlignment="1">
      <alignment horizontal="left" wrapText="1"/>
    </xf>
    <xf numFmtId="4" fontId="31" fillId="0" borderId="55" xfId="0" applyNumberFormat="1" applyFont="1" applyBorder="1" applyAlignment="1" applyProtection="1">
      <alignment horizontal="left" vertical="center" wrapText="1"/>
      <protection locked="0"/>
    </xf>
    <xf numFmtId="4" fontId="31" fillId="0" borderId="50" xfId="0" applyNumberFormat="1" applyFont="1" applyBorder="1" applyAlignment="1" applyProtection="1">
      <alignment horizontal="left" vertical="center" wrapText="1"/>
      <protection locked="0"/>
    </xf>
    <xf numFmtId="4" fontId="31" fillId="0" borderId="28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Border="1" applyAlignment="1" applyProtection="1">
      <alignment horizontal="left" vertical="center" wrapText="1" indent="2"/>
      <protection locked="0"/>
    </xf>
    <xf numFmtId="0" fontId="31" fillId="0" borderId="41" xfId="0" applyFont="1" applyBorder="1" applyAlignment="1">
      <alignment horizontal="left" vertical="center" wrapText="1" indent="2"/>
    </xf>
    <xf numFmtId="0" fontId="31" fillId="0" borderId="22" xfId="0" applyFont="1" applyBorder="1" applyAlignment="1">
      <alignment horizontal="left" vertical="center" wrapText="1" indent="2"/>
    </xf>
    <xf numFmtId="4" fontId="33" fillId="0" borderId="56" xfId="0" applyNumberFormat="1" applyFont="1" applyBorder="1" applyAlignment="1">
      <alignment horizontal="left" vertical="center"/>
    </xf>
    <xf numFmtId="4" fontId="33" fillId="0" borderId="56" xfId="0" applyNumberFormat="1" applyFont="1" applyBorder="1" applyAlignment="1">
      <alignment horizontal="left" vertical="center" wrapText="1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0" fontId="31" fillId="0" borderId="16" xfId="0" applyFont="1" applyBorder="1" applyAlignment="1">
      <alignment vertical="center"/>
    </xf>
    <xf numFmtId="0" fontId="31" fillId="0" borderId="81" xfId="0" applyFont="1" applyBorder="1" applyAlignment="1">
      <alignment vertical="center"/>
    </xf>
    <xf numFmtId="4" fontId="33" fillId="0" borderId="56" xfId="0" applyNumberFormat="1" applyFont="1" applyBorder="1" applyAlignment="1" applyProtection="1">
      <alignment horizontal="left" vertical="center"/>
      <protection locked="0"/>
    </xf>
    <xf numFmtId="4" fontId="33" fillId="0" borderId="22" xfId="0" applyNumberFormat="1" applyFont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22" xfId="0" applyNumberFormat="1" applyFont="1" applyBorder="1" applyAlignment="1" applyProtection="1">
      <alignment horizontal="justify" vertical="center"/>
      <protection locked="0"/>
    </xf>
    <xf numFmtId="0" fontId="31" fillId="0" borderId="0" xfId="0" applyFont="1" applyAlignment="1">
      <alignment wrapText="1"/>
    </xf>
    <xf numFmtId="0" fontId="31" fillId="0" borderId="0" xfId="0" applyFont="1"/>
    <xf numFmtId="4" fontId="40" fillId="41" borderId="57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37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/>
    </xf>
    <xf numFmtId="4" fontId="33" fillId="0" borderId="56" xfId="0" applyNumberFormat="1" applyFont="1" applyBorder="1" applyAlignment="1" applyProtection="1">
      <alignment horizontal="left" vertical="center" indent="1"/>
      <protection locked="0"/>
    </xf>
    <xf numFmtId="4" fontId="33" fillId="0" borderId="22" xfId="0" applyNumberFormat="1" applyFont="1" applyBorder="1" applyAlignment="1" applyProtection="1">
      <alignment horizontal="left" vertical="center" indent="1"/>
      <protection locked="0"/>
    </xf>
    <xf numFmtId="4" fontId="33" fillId="0" borderId="57" xfId="0" applyNumberFormat="1" applyFont="1" applyBorder="1" applyAlignment="1" applyProtection="1">
      <alignment horizontal="left" vertical="center" wrapText="1"/>
      <protection locked="0"/>
    </xf>
    <xf numFmtId="4" fontId="33" fillId="0" borderId="16" xfId="0" applyNumberFormat="1" applyFont="1" applyBorder="1" applyAlignment="1" applyProtection="1">
      <alignment horizontal="left" vertical="center" wrapText="1"/>
      <protection locked="0"/>
    </xf>
    <xf numFmtId="4" fontId="40" fillId="42" borderId="57" xfId="0" applyNumberFormat="1" applyFont="1" applyFill="1" applyBorder="1" applyAlignment="1" applyProtection="1">
      <alignment horizontal="left" vertical="center"/>
      <protection locked="0"/>
    </xf>
    <xf numFmtId="4" fontId="40" fillId="42" borderId="16" xfId="0" applyNumberFormat="1" applyFont="1" applyFill="1" applyBorder="1" applyAlignment="1" applyProtection="1">
      <alignment horizontal="left" vertical="center"/>
      <protection locked="0"/>
    </xf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0" fillId="0" borderId="56" xfId="0" applyNumberFormat="1" applyFont="1" applyBorder="1" applyAlignment="1" applyProtection="1">
      <alignment horizontal="left" vertical="center" wrapText="1"/>
      <protection locked="0"/>
    </xf>
    <xf numFmtId="4" fontId="40" fillId="0" borderId="22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horizontal="left" vertical="center" wrapText="1"/>
      <protection locked="0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Alignment="1" applyProtection="1">
      <alignment horizontal="left" vertical="center"/>
      <protection locked="0"/>
    </xf>
    <xf numFmtId="4" fontId="31" fillId="0" borderId="64" xfId="0" applyNumberFormat="1" applyFont="1" applyBorder="1" applyAlignment="1" applyProtection="1">
      <alignment vertical="center" wrapText="1"/>
      <protection locked="0"/>
    </xf>
    <xf numFmtId="4" fontId="31" fillId="0" borderId="0" xfId="0" applyNumberFormat="1" applyFont="1" applyAlignment="1" applyProtection="1">
      <alignment vertical="center" wrapText="1"/>
      <protection locked="0"/>
    </xf>
    <xf numFmtId="4" fontId="31" fillId="0" borderId="18" xfId="0" applyNumberFormat="1" applyFont="1" applyBorder="1" applyAlignment="1" applyProtection="1">
      <alignment vertical="center" wrapText="1"/>
      <protection locked="0"/>
    </xf>
    <xf numFmtId="4" fontId="31" fillId="0" borderId="54" xfId="0" applyNumberFormat="1" applyFont="1" applyBorder="1" applyAlignment="1" applyProtection="1">
      <alignment vertical="center"/>
      <protection locked="0"/>
    </xf>
    <xf numFmtId="4" fontId="31" fillId="0" borderId="39" xfId="0" applyNumberFormat="1" applyFont="1" applyBorder="1" applyAlignment="1" applyProtection="1">
      <alignment vertical="center"/>
      <protection locked="0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40" fillId="0" borderId="71" xfId="0" applyNumberFormat="1" applyFont="1" applyBorder="1" applyAlignment="1" applyProtection="1">
      <alignment horizontal="left" vertical="center" wrapText="1"/>
      <protection locked="0"/>
    </xf>
    <xf numFmtId="4" fontId="40" fillId="0" borderId="24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 indent="1"/>
      <protection locked="0"/>
    </xf>
    <xf numFmtId="4" fontId="33" fillId="0" borderId="22" xfId="0" applyNumberFormat="1" applyFont="1" applyBorder="1" applyAlignment="1" applyProtection="1">
      <alignment horizontal="left" vertical="center" wrapText="1" indent="1"/>
      <protection locked="0"/>
    </xf>
    <xf numFmtId="4" fontId="40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40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1" fillId="0" borderId="54" xfId="0" applyNumberFormat="1" applyFont="1" applyBorder="1" applyAlignment="1" applyProtection="1">
      <alignment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1" fillId="0" borderId="20" xfId="0" applyNumberFormat="1" applyFont="1" applyBorder="1" applyAlignment="1" applyProtection="1">
      <alignment vertical="center" wrapText="1"/>
      <protection locked="0"/>
    </xf>
    <xf numFmtId="4" fontId="31" fillId="0" borderId="56" xfId="0" applyNumberFormat="1" applyFont="1" applyBorder="1" applyAlignment="1" applyProtection="1">
      <alignment vertical="center" wrapText="1"/>
      <protection locked="0"/>
    </xf>
    <xf numFmtId="4" fontId="31" fillId="0" borderId="41" xfId="0" applyNumberFormat="1" applyFont="1" applyBorder="1" applyAlignment="1" applyProtection="1">
      <alignment vertical="center" wrapText="1"/>
      <protection locked="0"/>
    </xf>
    <xf numFmtId="4" fontId="31" fillId="0" borderId="22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50" xfId="0" applyNumberFormat="1" applyFont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4" fontId="31" fillId="0" borderId="41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2" fillId="0" borderId="57" xfId="0" applyNumberFormat="1" applyFont="1" applyBorder="1" applyAlignment="1" applyProtection="1">
      <alignment vertical="center"/>
      <protection locked="0"/>
    </xf>
    <xf numFmtId="4" fontId="32" fillId="0" borderId="38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3" fillId="0" borderId="71" xfId="0" applyNumberFormat="1" applyFont="1" applyBorder="1" applyAlignment="1" applyProtection="1">
      <alignment vertical="center"/>
      <protection locked="0"/>
    </xf>
    <xf numFmtId="4" fontId="33" fillId="0" borderId="67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40" fillId="0" borderId="54" xfId="0" applyNumberFormat="1" applyFont="1" applyBorder="1" applyAlignment="1" applyProtection="1">
      <alignment vertical="center" wrapText="1"/>
      <protection locked="0"/>
    </xf>
    <xf numFmtId="4" fontId="40" fillId="0" borderId="39" xfId="0" applyNumberFormat="1" applyFont="1" applyBorder="1" applyAlignment="1" applyProtection="1">
      <alignment vertical="center" wrapText="1"/>
      <protection locked="0"/>
    </xf>
    <xf numFmtId="4" fontId="40" fillId="0" borderId="20" xfId="0" applyNumberFormat="1" applyFont="1" applyBorder="1" applyAlignment="1" applyProtection="1">
      <alignment vertical="center" wrapText="1"/>
      <protection locked="0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vertical="center" wrapText="1"/>
      <protection locked="0"/>
    </xf>
    <xf numFmtId="4" fontId="40" fillId="0" borderId="41" xfId="0" applyNumberFormat="1" applyFont="1" applyBorder="1" applyAlignment="1" applyProtection="1">
      <alignment vertical="center" wrapText="1"/>
      <protection locked="0"/>
    </xf>
    <xf numFmtId="4" fontId="40" fillId="0" borderId="22" xfId="0" applyNumberFormat="1" applyFont="1" applyBorder="1" applyAlignment="1" applyProtection="1">
      <alignment vertical="center" wrapText="1"/>
      <protection locked="0"/>
    </xf>
    <xf numFmtId="4" fontId="32" fillId="0" borderId="74" xfId="0" applyNumberFormat="1" applyFont="1" applyBorder="1" applyAlignment="1" applyProtection="1">
      <alignment vertical="center" wrapText="1"/>
      <protection locked="0"/>
    </xf>
    <xf numFmtId="4" fontId="32" fillId="0" borderId="14" xfId="0" applyNumberFormat="1" applyFont="1" applyBorder="1" applyAlignment="1" applyProtection="1">
      <alignment vertical="center" wrapText="1"/>
      <protection locked="0"/>
    </xf>
    <xf numFmtId="4" fontId="32" fillId="0" borderId="13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>
      <alignment vertical="center" wrapText="1"/>
    </xf>
    <xf numFmtId="4" fontId="33" fillId="0" borderId="41" xfId="0" applyNumberFormat="1" applyFont="1" applyBorder="1" applyAlignment="1">
      <alignment vertical="center" wrapText="1"/>
    </xf>
    <xf numFmtId="4" fontId="33" fillId="0" borderId="22" xfId="0" applyNumberFormat="1" applyFont="1" applyBorder="1" applyAlignment="1">
      <alignment vertical="center" wrapText="1"/>
    </xf>
    <xf numFmtId="4" fontId="31" fillId="0" borderId="71" xfId="0" applyNumberFormat="1" applyFont="1" applyBorder="1" applyAlignment="1" applyProtection="1">
      <alignment vertical="center" wrapText="1"/>
      <protection locked="0"/>
    </xf>
    <xf numFmtId="4" fontId="31" fillId="0" borderId="67" xfId="0" applyNumberFormat="1" applyFont="1" applyBorder="1" applyAlignment="1" applyProtection="1">
      <alignment vertical="center" wrapText="1"/>
      <protection locked="0"/>
    </xf>
    <xf numFmtId="4" fontId="31" fillId="0" borderId="24" xfId="0" applyNumberFormat="1" applyFont="1" applyBorder="1" applyAlignment="1" applyProtection="1">
      <alignment vertical="center" wrapText="1"/>
      <protection locked="0"/>
    </xf>
    <xf numFmtId="4" fontId="33" fillId="0" borderId="41" xfId="0" applyNumberFormat="1" applyFont="1" applyBorder="1" applyAlignment="1" applyProtection="1">
      <alignment vertical="center" wrapText="1"/>
      <protection locked="0"/>
    </xf>
    <xf numFmtId="4" fontId="33" fillId="0" borderId="67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1" fillId="0" borderId="54" xfId="0" applyNumberFormat="1" applyFont="1" applyBorder="1" applyAlignment="1">
      <alignment vertical="center" wrapText="1"/>
    </xf>
    <xf numFmtId="4" fontId="31" fillId="0" borderId="20" xfId="0" applyNumberFormat="1" applyFont="1" applyBorder="1" applyAlignment="1">
      <alignment vertical="center" wrapText="1"/>
    </xf>
    <xf numFmtId="4" fontId="40" fillId="42" borderId="74" xfId="0" applyNumberFormat="1" applyFont="1" applyFill="1" applyBorder="1" applyAlignment="1">
      <alignment horizontal="center" vertical="center"/>
    </xf>
    <xf numFmtId="4" fontId="40" fillId="42" borderId="13" xfId="0" applyNumberFormat="1" applyFont="1" applyFill="1" applyBorder="1" applyAlignment="1">
      <alignment horizontal="center" vertical="center"/>
    </xf>
    <xf numFmtId="4" fontId="40" fillId="42" borderId="57" xfId="0" applyNumberFormat="1" applyFont="1" applyFill="1" applyBorder="1" applyAlignment="1">
      <alignment horizontal="center" vertical="center"/>
    </xf>
    <xf numFmtId="4" fontId="40" fillId="42" borderId="16" xfId="0" applyNumberFormat="1" applyFont="1" applyFill="1" applyBorder="1" applyAlignment="1">
      <alignment horizontal="center" vertical="center"/>
    </xf>
    <xf numFmtId="4" fontId="33" fillId="0" borderId="57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horizontal="right" vertical="center"/>
    </xf>
    <xf numFmtId="4" fontId="33" fillId="0" borderId="74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4" fontId="31" fillId="0" borderId="56" xfId="0" applyNumberFormat="1" applyFont="1" applyBorder="1" applyAlignment="1">
      <alignment vertical="center" wrapText="1"/>
    </xf>
    <xf numFmtId="4" fontId="31" fillId="0" borderId="22" xfId="0" applyNumberFormat="1" applyFont="1" applyBorder="1" applyAlignment="1">
      <alignment vertical="center" wrapText="1"/>
    </xf>
    <xf numFmtId="4" fontId="31" fillId="0" borderId="65" xfId="0" applyNumberFormat="1" applyFont="1" applyBorder="1" applyAlignment="1">
      <alignment vertical="center" wrapText="1"/>
    </xf>
    <xf numFmtId="4" fontId="31" fillId="0" borderId="46" xfId="0" applyNumberFormat="1" applyFont="1" applyBorder="1" applyAlignment="1">
      <alignment vertical="center" wrapText="1"/>
    </xf>
    <xf numFmtId="4" fontId="31" fillId="0" borderId="55" xfId="0" applyNumberFormat="1" applyFont="1" applyBorder="1" applyAlignment="1">
      <alignment vertical="center" wrapText="1"/>
    </xf>
    <xf numFmtId="4" fontId="31" fillId="0" borderId="28" xfId="0" applyNumberFormat="1" applyFont="1" applyBorder="1" applyAlignment="1">
      <alignment vertical="center" wrapText="1"/>
    </xf>
    <xf numFmtId="4" fontId="31" fillId="0" borderId="71" xfId="0" applyNumberFormat="1" applyFont="1" applyBorder="1" applyAlignment="1">
      <alignment vertical="center" wrapText="1"/>
    </xf>
    <xf numFmtId="4" fontId="31" fillId="0" borderId="24" xfId="0" applyNumberFormat="1" applyFont="1" applyBorder="1" applyAlignment="1">
      <alignment vertical="center" wrapText="1"/>
    </xf>
    <xf numFmtId="4" fontId="33" fillId="0" borderId="41" xfId="0" applyNumberFormat="1" applyFont="1" applyBorder="1" applyAlignment="1" applyProtection="1">
      <alignment vertical="center"/>
      <protection locked="0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40" fillId="0" borderId="57" xfId="0" applyNumberFormat="1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horizontal="left" vertical="center" wrapText="1"/>
    </xf>
    <xf numFmtId="4" fontId="40" fillId="0" borderId="54" xfId="0" applyNumberFormat="1" applyFont="1" applyBorder="1" applyAlignment="1" applyProtection="1">
      <alignment horizontal="left" vertical="center" wrapText="1"/>
      <protection locked="0"/>
    </xf>
    <xf numFmtId="4" fontId="40" fillId="0" borderId="20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horizontal="left" vertical="center"/>
      <protection locked="0"/>
    </xf>
    <xf numFmtId="0" fontId="38" fillId="0" borderId="0" xfId="0" applyFont="1"/>
    <xf numFmtId="4" fontId="40" fillId="0" borderId="54" xfId="0" applyNumberFormat="1" applyFont="1" applyBorder="1" applyAlignment="1" applyProtection="1">
      <alignment vertical="center"/>
      <protection locked="0"/>
    </xf>
    <xf numFmtId="4" fontId="40" fillId="0" borderId="20" xfId="0" applyNumberFormat="1" applyFont="1" applyBorder="1" applyAlignment="1" applyProtection="1">
      <alignment vertical="center"/>
      <protection locked="0"/>
    </xf>
    <xf numFmtId="4" fontId="31" fillId="0" borderId="71" xfId="0" applyNumberFormat="1" applyFont="1" applyBorder="1" applyAlignment="1" applyProtection="1">
      <alignment horizontal="left" vertical="center" wrapText="1"/>
      <protection locked="0"/>
    </xf>
    <xf numFmtId="4" fontId="31" fillId="0" borderId="24" xfId="0" applyNumberFormat="1" applyFont="1" applyBorder="1" applyAlignment="1" applyProtection="1">
      <alignment horizontal="left" vertical="center" wrapText="1"/>
      <protection locked="0"/>
    </xf>
    <xf numFmtId="4" fontId="40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0" fontId="34" fillId="42" borderId="106" xfId="0" applyFont="1" applyFill="1" applyBorder="1"/>
    <xf numFmtId="0" fontId="47" fillId="42" borderId="85" xfId="0" applyFont="1" applyFill="1" applyBorder="1"/>
    <xf numFmtId="164" fontId="40" fillId="42" borderId="57" xfId="86" applyFont="1" applyFill="1" applyBorder="1" applyAlignment="1" applyProtection="1">
      <alignment horizontal="left" vertical="center" wrapText="1"/>
      <protection locked="0"/>
    </xf>
    <xf numFmtId="164" fontId="40" fillId="42" borderId="38" xfId="86" applyFont="1" applyFill="1" applyBorder="1" applyAlignment="1" applyProtection="1">
      <alignment horizontal="left" vertical="center" wrapText="1"/>
      <protection locked="0"/>
    </xf>
    <xf numFmtId="164" fontId="40" fillId="42" borderId="16" xfId="86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Border="1" applyAlignment="1" applyProtection="1">
      <alignment vertical="center" wrapText="1"/>
      <protection locked="0"/>
    </xf>
    <xf numFmtId="4" fontId="40" fillId="42" borderId="54" xfId="0" applyNumberFormat="1" applyFont="1" applyFill="1" applyBorder="1" applyAlignment="1" applyProtection="1">
      <alignment vertical="center" wrapText="1"/>
      <protection locked="0"/>
    </xf>
    <xf numFmtId="0" fontId="31" fillId="42" borderId="76" xfId="0" applyFont="1" applyFill="1" applyBorder="1" applyAlignment="1">
      <alignment vertical="center"/>
    </xf>
    <xf numFmtId="4" fontId="32" fillId="0" borderId="54" xfId="0" applyNumberFormat="1" applyFont="1" applyBorder="1" applyAlignment="1" applyProtection="1">
      <alignment vertical="center" wrapText="1"/>
      <protection locked="0"/>
    </xf>
    <xf numFmtId="0" fontId="31" fillId="0" borderId="76" xfId="0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4" fontId="31" fillId="0" borderId="54" xfId="0" applyNumberFormat="1" applyFont="1" applyBorder="1" applyAlignment="1" applyProtection="1">
      <alignment horizontal="left" vertical="center" wrapText="1"/>
      <protection locked="0"/>
    </xf>
    <xf numFmtId="4" fontId="31" fillId="0" borderId="20" xfId="0" applyNumberFormat="1" applyFont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vertical="center" wrapText="1"/>
    </xf>
    <xf numFmtId="4" fontId="31" fillId="0" borderId="56" xfId="0" applyNumberFormat="1" applyFont="1" applyBorder="1" applyAlignment="1" applyProtection="1">
      <alignment horizontal="left" vertical="center"/>
      <protection locked="0"/>
    </xf>
    <xf numFmtId="4" fontId="31" fillId="0" borderId="22" xfId="0" applyNumberFormat="1" applyFont="1" applyBorder="1" applyAlignment="1" applyProtection="1">
      <alignment horizontal="left" vertical="center"/>
      <protection locked="0"/>
    </xf>
    <xf numFmtId="4" fontId="33" fillId="0" borderId="54" xfId="0" applyNumberFormat="1" applyFont="1" applyBorder="1" applyAlignment="1">
      <alignment horizontal="left" vertical="center" wrapText="1"/>
    </xf>
    <xf numFmtId="4" fontId="33" fillId="0" borderId="20" xfId="0" applyNumberFormat="1" applyFont="1" applyBorder="1" applyAlignment="1">
      <alignment horizontal="left" vertical="center" wrapText="1"/>
    </xf>
    <xf numFmtId="4" fontId="31" fillId="0" borderId="56" xfId="0" applyNumberFormat="1" applyFont="1" applyBorder="1" applyAlignment="1">
      <alignment horizontal="left" vertical="center" wrapText="1"/>
    </xf>
    <xf numFmtId="4" fontId="33" fillId="0" borderId="71" xfId="0" applyNumberFormat="1" applyFont="1" applyBorder="1" applyAlignment="1" applyProtection="1">
      <alignment horizontal="left" vertical="center"/>
      <protection locked="0"/>
    </xf>
    <xf numFmtId="4" fontId="33" fillId="0" borderId="24" xfId="0" applyNumberFormat="1" applyFont="1" applyBorder="1" applyAlignment="1" applyProtection="1">
      <alignment horizontal="left" vertical="center"/>
      <protection locked="0"/>
    </xf>
    <xf numFmtId="4" fontId="40" fillId="41" borderId="57" xfId="0" applyNumberFormat="1" applyFont="1" applyFill="1" applyBorder="1" applyAlignment="1" applyProtection="1">
      <alignment horizontal="justify" vertical="center"/>
      <protection locked="0"/>
    </xf>
    <xf numFmtId="4" fontId="40" fillId="41" borderId="16" xfId="0" applyNumberFormat="1" applyFont="1" applyFill="1" applyBorder="1" applyAlignment="1" applyProtection="1">
      <alignment horizontal="justify" vertical="center"/>
      <protection locked="0"/>
    </xf>
    <xf numFmtId="4" fontId="40" fillId="0" borderId="54" xfId="0" applyNumberFormat="1" applyFont="1" applyBorder="1" applyAlignment="1" applyProtection="1">
      <alignment horizontal="justify" vertical="center"/>
      <protection locked="0"/>
    </xf>
    <xf numFmtId="4" fontId="40" fillId="0" borderId="20" xfId="0" applyNumberFormat="1" applyFont="1" applyBorder="1" applyAlignment="1" applyProtection="1">
      <alignment horizontal="justify" vertical="center"/>
      <protection locked="0"/>
    </xf>
    <xf numFmtId="4" fontId="36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40" fillId="0" borderId="57" xfId="0" applyNumberFormat="1" applyFont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horizontal="left" vertical="center" wrapText="1"/>
      <protection locked="0"/>
    </xf>
    <xf numFmtId="4" fontId="33" fillId="0" borderId="71" xfId="0" applyNumberFormat="1" applyFont="1" applyBorder="1" applyAlignment="1">
      <alignment horizontal="left" vertical="center" wrapText="1"/>
    </xf>
    <xf numFmtId="4" fontId="33" fillId="0" borderId="24" xfId="0" applyNumberFormat="1" applyFont="1" applyBorder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4" fontId="40" fillId="42" borderId="57" xfId="0" applyNumberFormat="1" applyFont="1" applyFill="1" applyBorder="1" applyAlignment="1">
      <alignment horizontal="left" vertical="center" wrapText="1"/>
    </xf>
    <xf numFmtId="4" fontId="40" fillId="42" borderId="16" xfId="0" applyNumberFormat="1" applyFont="1" applyFill="1" applyBorder="1" applyAlignment="1">
      <alignment horizontal="left" vertical="center" wrapText="1"/>
    </xf>
    <xf numFmtId="4" fontId="32" fillId="41" borderId="57" xfId="0" applyNumberFormat="1" applyFont="1" applyFill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40" fillId="0" borderId="71" xfId="0" applyNumberFormat="1" applyFont="1" applyBorder="1" applyAlignment="1" applyProtection="1">
      <alignment horizontal="justify" vertical="center"/>
      <protection locked="0"/>
    </xf>
    <xf numFmtId="4" fontId="40" fillId="0" borderId="24" xfId="0" applyNumberFormat="1" applyFont="1" applyBorder="1" applyAlignment="1" applyProtection="1">
      <alignment horizontal="justify" vertical="center"/>
      <protection locked="0"/>
    </xf>
    <xf numFmtId="4" fontId="31" fillId="0" borderId="39" xfId="0" applyNumberFormat="1" applyFont="1" applyBorder="1" applyAlignment="1" applyProtection="1">
      <alignment horizontal="left" vertical="center" wrapText="1"/>
      <protection locked="0"/>
    </xf>
    <xf numFmtId="0" fontId="47" fillId="42" borderId="104" xfId="0" applyFont="1" applyFill="1" applyBorder="1"/>
    <xf numFmtId="0" fontId="47" fillId="42" borderId="117" xfId="0" applyFont="1" applyFill="1" applyBorder="1"/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4" fontId="40" fillId="41" borderId="16" xfId="0" applyNumberFormat="1" applyFont="1" applyFill="1" applyBorder="1" applyAlignment="1">
      <alignment horizontal="center" vertical="center" wrapText="1"/>
    </xf>
    <xf numFmtId="0" fontId="48" fillId="0" borderId="106" xfId="0" applyFont="1" applyBorder="1"/>
    <xf numFmtId="0" fontId="48" fillId="0" borderId="85" xfId="0" applyFont="1" applyBorder="1"/>
    <xf numFmtId="0" fontId="47" fillId="42" borderId="106" xfId="0" applyFont="1" applyFill="1" applyBorder="1"/>
    <xf numFmtId="0" fontId="49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" fontId="32" fillId="0" borderId="0" xfId="0" applyNumberFormat="1" applyFont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42" borderId="38" xfId="0" applyNumberFormat="1" applyFont="1" applyFill="1" applyBorder="1" applyAlignment="1" applyProtection="1">
      <alignment horizontal="center" vertical="center"/>
      <protection locked="0"/>
    </xf>
    <xf numFmtId="4" fontId="40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47" fillId="43" borderId="103" xfId="0" applyFont="1" applyFill="1" applyBorder="1" applyAlignment="1">
      <alignment wrapText="1"/>
    </xf>
    <xf numFmtId="0" fontId="47" fillId="43" borderId="119" xfId="0" applyFont="1" applyFill="1" applyBorder="1" applyAlignment="1">
      <alignment wrapText="1"/>
    </xf>
    <xf numFmtId="0" fontId="47" fillId="43" borderId="54" xfId="0" applyFont="1" applyFill="1" applyBorder="1" applyAlignment="1">
      <alignment horizontal="center" wrapText="1"/>
    </xf>
    <xf numFmtId="0" fontId="47" fillId="43" borderId="39" xfId="0" applyFont="1" applyFill="1" applyBorder="1" applyAlignment="1">
      <alignment horizontal="center" wrapText="1"/>
    </xf>
    <xf numFmtId="0" fontId="47" fillId="43" borderId="20" xfId="0" applyFont="1" applyFill="1" applyBorder="1" applyAlignment="1">
      <alignment horizontal="center" wrapText="1"/>
    </xf>
    <xf numFmtId="0" fontId="48" fillId="0" borderId="114" xfId="0" applyFont="1" applyBorder="1" applyAlignment="1">
      <alignment horizontal="left" wrapText="1" indent="1"/>
    </xf>
    <xf numFmtId="0" fontId="48" fillId="0" borderId="116" xfId="0" applyFont="1" applyBorder="1" applyAlignment="1">
      <alignment horizontal="left" wrapText="1" indent="1"/>
    </xf>
    <xf numFmtId="0" fontId="48" fillId="0" borderId="106" xfId="0" applyFont="1" applyBorder="1" applyAlignment="1">
      <alignment wrapText="1"/>
    </xf>
    <xf numFmtId="0" fontId="48" fillId="0" borderId="118" xfId="0" applyFont="1" applyBorder="1" applyAlignment="1">
      <alignment wrapText="1"/>
    </xf>
    <xf numFmtId="0" fontId="47" fillId="43" borderId="52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90" xfId="0" applyFont="1" applyBorder="1" applyAlignment="1">
      <alignment horizontal="center" vertical="center" wrapText="1"/>
    </xf>
    <xf numFmtId="0" fontId="47" fillId="44" borderId="106" xfId="0" applyFont="1" applyFill="1" applyBorder="1"/>
    <xf numFmtId="0" fontId="47" fillId="44" borderId="85" xfId="0" applyFont="1" applyFill="1" applyBorder="1"/>
    <xf numFmtId="0" fontId="47" fillId="44" borderId="107" xfId="0" applyFont="1" applyFill="1" applyBorder="1"/>
    <xf numFmtId="0" fontId="31" fillId="0" borderId="85" xfId="0" applyFont="1" applyBorder="1"/>
    <xf numFmtId="0" fontId="47" fillId="43" borderId="70" xfId="0" applyFont="1" applyFill="1" applyBorder="1" applyAlignment="1">
      <alignment horizontal="center" vertical="center" wrapText="1"/>
    </xf>
    <xf numFmtId="0" fontId="47" fillId="43" borderId="66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4" xfId="0" applyFont="1" applyBorder="1" applyAlignment="1">
      <alignment horizontal="center" vertical="center" wrapText="1"/>
    </xf>
    <xf numFmtId="0" fontId="31" fillId="0" borderId="123" xfId="0" applyFont="1" applyBorder="1" applyAlignment="1">
      <alignment horizontal="center" vertical="center" wrapText="1"/>
    </xf>
    <xf numFmtId="0" fontId="34" fillId="45" borderId="106" xfId="0" applyFont="1" applyFill="1" applyBorder="1"/>
    <xf numFmtId="0" fontId="47" fillId="45" borderId="85" xfId="0" applyFont="1" applyFill="1" applyBorder="1"/>
    <xf numFmtId="0" fontId="48" fillId="0" borderId="109" xfId="0" applyFont="1" applyBorder="1"/>
    <xf numFmtId="0" fontId="48" fillId="0" borderId="110" xfId="0" applyFont="1" applyBorder="1"/>
    <xf numFmtId="0" fontId="47" fillId="0" borderId="106" xfId="0" applyFont="1" applyBorder="1"/>
    <xf numFmtId="0" fontId="47" fillId="0" borderId="107" xfId="0" applyFont="1" applyBorder="1"/>
    <xf numFmtId="0" fontId="48" fillId="0" borderId="0" xfId="0" applyFont="1" applyAlignment="1">
      <alignment wrapText="1"/>
    </xf>
    <xf numFmtId="0" fontId="48" fillId="0" borderId="14" xfId="0" applyFont="1" applyBorder="1" applyAlignment="1">
      <alignment wrapText="1"/>
    </xf>
    <xf numFmtId="0" fontId="48" fillId="0" borderId="16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47" fillId="42" borderId="111" xfId="0" applyFont="1" applyFill="1" applyBorder="1" applyAlignment="1">
      <alignment horizontal="center" wrapText="1"/>
    </xf>
    <xf numFmtId="0" fontId="47" fillId="42" borderId="101" xfId="0" applyFont="1" applyFill="1" applyBorder="1" applyAlignment="1">
      <alignment horizontal="center" wrapText="1"/>
    </xf>
    <xf numFmtId="0" fontId="47" fillId="42" borderId="112" xfId="0" applyFont="1" applyFill="1" applyBorder="1" applyAlignment="1">
      <alignment horizontal="center" wrapText="1"/>
    </xf>
    <xf numFmtId="0" fontId="47" fillId="42" borderId="102" xfId="0" applyFont="1" applyFill="1" applyBorder="1" applyAlignment="1">
      <alignment horizontal="center" wrapText="1"/>
    </xf>
    <xf numFmtId="0" fontId="47" fillId="0" borderId="113" xfId="0" applyFont="1" applyBorder="1"/>
    <xf numFmtId="0" fontId="47" fillId="42" borderId="58" xfId="0" applyFont="1" applyFill="1" applyBorder="1" applyAlignment="1">
      <alignment horizontal="center" wrapText="1"/>
    </xf>
    <xf numFmtId="0" fontId="47" fillId="42" borderId="11" xfId="0" applyFont="1" applyFill="1" applyBorder="1" applyAlignment="1">
      <alignment horizontal="center" wrapText="1"/>
    </xf>
    <xf numFmtId="0" fontId="47" fillId="42" borderId="70" xfId="0" applyFont="1" applyFill="1" applyBorder="1" applyAlignment="1">
      <alignment horizontal="center" wrapText="1"/>
    </xf>
    <xf numFmtId="0" fontId="47" fillId="42" borderId="114" xfId="0" applyFont="1" applyFill="1" applyBorder="1" applyAlignment="1">
      <alignment horizontal="center" wrapText="1"/>
    </xf>
    <xf numFmtId="0" fontId="35" fillId="42" borderId="58" xfId="40" applyFont="1" applyFill="1" applyBorder="1" applyAlignment="1">
      <alignment wrapText="1"/>
    </xf>
    <xf numFmtId="0" fontId="35" fillId="42" borderId="11" xfId="40" applyFont="1" applyFill="1" applyBorder="1" applyAlignment="1">
      <alignment wrapText="1"/>
    </xf>
    <xf numFmtId="0" fontId="47" fillId="42" borderId="57" xfId="0" applyFont="1" applyFill="1" applyBorder="1" applyAlignment="1">
      <alignment horizontal="center" wrapText="1"/>
    </xf>
    <xf numFmtId="0" fontId="47" fillId="42" borderId="38" xfId="0" applyFont="1" applyFill="1" applyBorder="1" applyAlignment="1">
      <alignment horizontal="center" wrapText="1"/>
    </xf>
    <xf numFmtId="0" fontId="47" fillId="42" borderId="16" xfId="0" applyFont="1" applyFill="1" applyBorder="1" applyAlignment="1">
      <alignment horizontal="center" wrapText="1"/>
    </xf>
    <xf numFmtId="0" fontId="47" fillId="42" borderId="115" xfId="0" applyFont="1" applyFill="1" applyBorder="1" applyAlignment="1">
      <alignment horizontal="center" wrapText="1"/>
    </xf>
    <xf numFmtId="0" fontId="47" fillId="42" borderId="116" xfId="0" applyFont="1" applyFill="1" applyBorder="1" applyAlignment="1">
      <alignment horizontal="center" wrapText="1"/>
    </xf>
    <xf numFmtId="4" fontId="32" fillId="0" borderId="38" xfId="0" applyNumberFormat="1" applyFont="1" applyBorder="1" applyAlignment="1" applyProtection="1">
      <alignment vertical="center" wrapText="1"/>
      <protection locked="0"/>
    </xf>
    <xf numFmtId="4" fontId="32" fillId="0" borderId="16" xfId="0" applyNumberFormat="1" applyFont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/>
      <protection locked="0"/>
    </xf>
    <xf numFmtId="4" fontId="33" fillId="0" borderId="39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4" fontId="37" fillId="0" borderId="0" xfId="0" applyNumberFormat="1" applyFont="1" applyAlignment="1" applyProtection="1">
      <alignment horizontal="left" vertical="center"/>
      <protection locked="0"/>
    </xf>
    <xf numFmtId="4" fontId="41" fillId="0" borderId="56" xfId="0" applyNumberFormat="1" applyFont="1" applyBorder="1" applyAlignment="1" applyProtection="1">
      <alignment horizontal="left" vertical="center" indent="1"/>
      <protection locked="0"/>
    </xf>
    <xf numFmtId="4" fontId="41" fillId="0" borderId="41" xfId="0" applyNumberFormat="1" applyFont="1" applyBorder="1" applyAlignment="1" applyProtection="1">
      <alignment horizontal="left" vertical="center" indent="1"/>
      <protection locked="0"/>
    </xf>
    <xf numFmtId="4" fontId="41" fillId="0" borderId="22" xfId="0" applyNumberFormat="1" applyFont="1" applyBorder="1" applyAlignment="1" applyProtection="1">
      <alignment horizontal="left" vertical="center" indent="1"/>
      <protection locked="0"/>
    </xf>
    <xf numFmtId="4" fontId="33" fillId="0" borderId="71" xfId="0" applyNumberFormat="1" applyFont="1" applyBorder="1" applyAlignment="1" applyProtection="1">
      <alignment horizontal="left" vertical="center" wrapText="1"/>
      <protection locked="0"/>
    </xf>
    <xf numFmtId="4" fontId="33" fillId="0" borderId="24" xfId="0" applyNumberFormat="1" applyFont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3" fillId="0" borderId="54" xfId="0" applyNumberFormat="1" applyFont="1" applyBorder="1" applyAlignment="1" applyProtection="1">
      <alignment horizontal="left" vertical="center"/>
      <protection locked="0"/>
    </xf>
    <xf numFmtId="4" fontId="33" fillId="0" borderId="20" xfId="0" applyNumberFormat="1" applyFont="1" applyBorder="1" applyAlignment="1" applyProtection="1">
      <alignment horizontal="left" vertical="center"/>
      <protection locked="0"/>
    </xf>
    <xf numFmtId="4" fontId="40" fillId="42" borderId="70" xfId="0" applyNumberFormat="1" applyFont="1" applyFill="1" applyBorder="1" applyAlignment="1" applyProtection="1">
      <alignment horizontal="center" vertical="center"/>
      <protection locked="0"/>
    </xf>
    <xf numFmtId="4" fontId="40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56" xfId="0" applyNumberFormat="1" applyFont="1" applyBorder="1" applyAlignment="1" applyProtection="1">
      <alignment horizontal="left" vertical="center" wrapText="1" indent="1"/>
      <protection locked="0"/>
    </xf>
    <xf numFmtId="4" fontId="41" fillId="0" borderId="41" xfId="0" applyNumberFormat="1" applyFont="1" applyBorder="1" applyAlignment="1" applyProtection="1">
      <alignment horizontal="left" vertical="center" wrapText="1" indent="1"/>
      <protection locked="0"/>
    </xf>
    <xf numFmtId="4" fontId="41" fillId="0" borderId="22" xfId="0" applyNumberFormat="1" applyFont="1" applyBorder="1" applyAlignment="1" applyProtection="1">
      <alignment horizontal="left" vertical="center" wrapText="1" indent="1"/>
      <protection locked="0"/>
    </xf>
    <xf numFmtId="4" fontId="41" fillId="0" borderId="55" xfId="0" applyNumberFormat="1" applyFont="1" applyBorder="1" applyAlignment="1" applyProtection="1">
      <alignment horizontal="left" vertical="center" wrapText="1" indent="1"/>
      <protection locked="0"/>
    </xf>
    <xf numFmtId="4" fontId="41" fillId="0" borderId="50" xfId="0" applyNumberFormat="1" applyFont="1" applyBorder="1" applyAlignment="1" applyProtection="1">
      <alignment horizontal="left" vertical="center" wrapText="1" indent="1"/>
      <protection locked="0"/>
    </xf>
    <xf numFmtId="4" fontId="41" fillId="0" borderId="28" xfId="0" applyNumberFormat="1" applyFont="1" applyBorder="1" applyAlignment="1" applyProtection="1">
      <alignment horizontal="left" vertical="center" wrapText="1" indent="1"/>
      <protection locked="0"/>
    </xf>
    <xf numFmtId="4" fontId="43" fillId="0" borderId="56" xfId="0" applyNumberFormat="1" applyFont="1" applyBorder="1" applyAlignment="1" applyProtection="1">
      <alignment horizontal="left" vertical="center" indent="1"/>
      <protection locked="0"/>
    </xf>
    <xf numFmtId="4" fontId="43" fillId="0" borderId="41" xfId="0" applyNumberFormat="1" applyFont="1" applyBorder="1" applyAlignment="1" applyProtection="1">
      <alignment horizontal="left" vertical="center" indent="1"/>
      <protection locked="0"/>
    </xf>
    <xf numFmtId="4" fontId="43" fillId="0" borderId="22" xfId="0" applyNumberFormat="1" applyFont="1" applyBorder="1" applyAlignment="1" applyProtection="1">
      <alignment horizontal="left" vertical="center" indent="1"/>
      <protection locked="0"/>
    </xf>
    <xf numFmtId="4" fontId="31" fillId="0" borderId="71" xfId="0" applyNumberFormat="1" applyFont="1" applyBorder="1" applyAlignment="1" applyProtection="1">
      <alignment vertical="center"/>
      <protection locked="0"/>
    </xf>
    <xf numFmtId="4" fontId="31" fillId="0" borderId="67" xfId="0" applyNumberFormat="1" applyFont="1" applyBorder="1" applyAlignment="1" applyProtection="1">
      <alignment vertical="center"/>
      <protection locked="0"/>
    </xf>
    <xf numFmtId="4" fontId="31" fillId="0" borderId="24" xfId="0" applyNumberFormat="1" applyFont="1" applyBorder="1" applyAlignment="1" applyProtection="1">
      <alignment vertical="center"/>
      <protection locked="0"/>
    </xf>
    <xf numFmtId="4" fontId="32" fillId="0" borderId="74" xfId="0" applyNumberFormat="1" applyFont="1" applyBorder="1" applyAlignment="1" applyProtection="1">
      <alignment vertical="center"/>
      <protection locked="0"/>
    </xf>
    <xf numFmtId="4" fontId="32" fillId="0" borderId="14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Alignment="1">
      <alignment horizontal="left" vertical="center"/>
    </xf>
    <xf numFmtId="4" fontId="40" fillId="0" borderId="0" xfId="0" applyNumberFormat="1" applyFont="1" applyAlignment="1">
      <alignment horizontal="left" vertical="center"/>
    </xf>
    <xf numFmtId="4" fontId="33" fillId="0" borderId="57" xfId="0" applyNumberFormat="1" applyFont="1" applyBorder="1" applyAlignment="1">
      <alignment vertical="center" wrapText="1"/>
    </xf>
    <xf numFmtId="4" fontId="33" fillId="0" borderId="16" xfId="0" applyNumberFormat="1" applyFont="1" applyBorder="1" applyAlignment="1">
      <alignment vertical="center" wrapText="1"/>
    </xf>
    <xf numFmtId="4" fontId="40" fillId="41" borderId="70" xfId="0" applyNumberFormat="1" applyFont="1" applyFill="1" applyBorder="1" applyAlignment="1">
      <alignment horizontal="center" vertical="center"/>
    </xf>
    <xf numFmtId="4" fontId="40" fillId="41" borderId="53" xfId="0" applyNumberFormat="1" applyFont="1" applyFill="1" applyBorder="1" applyAlignment="1">
      <alignment horizontal="center" vertical="center"/>
    </xf>
    <xf numFmtId="4" fontId="40" fillId="41" borderId="14" xfId="0" applyNumberFormat="1" applyFont="1" applyFill="1" applyBorder="1" applyAlignment="1">
      <alignment horizontal="center" vertical="center"/>
    </xf>
    <xf numFmtId="4" fontId="40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4" fontId="32" fillId="42" borderId="79" xfId="0" applyNumberFormat="1" applyFont="1" applyFill="1" applyBorder="1" applyAlignment="1">
      <alignment horizontal="center" vertical="center" wrapText="1"/>
    </xf>
    <xf numFmtId="4" fontId="31" fillId="42" borderId="80" xfId="0" applyNumberFormat="1" applyFont="1" applyFill="1" applyBorder="1" applyAlignment="1">
      <alignment horizontal="center" vertical="center"/>
    </xf>
    <xf numFmtId="4" fontId="31" fillId="42" borderId="59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wrapText="1"/>
    </xf>
    <xf numFmtId="0" fontId="48" fillId="0" borderId="0" xfId="0" applyFont="1"/>
    <xf numFmtId="4" fontId="34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63" xfId="0" applyFont="1" applyBorder="1" applyAlignment="1">
      <alignment horizontal="center" vertical="center" wrapText="1"/>
    </xf>
    <xf numFmtId="0" fontId="32" fillId="0" borderId="57" xfId="40" applyFont="1" applyBorder="1" applyAlignment="1">
      <alignment vertical="center" wrapText="1"/>
    </xf>
    <xf numFmtId="0" fontId="32" fillId="0" borderId="38" xfId="40" applyFont="1" applyBorder="1" applyAlignment="1">
      <alignment vertical="center" wrapText="1"/>
    </xf>
    <xf numFmtId="0" fontId="32" fillId="0" borderId="16" xfId="40" applyFont="1" applyBorder="1" applyAlignment="1">
      <alignment vertical="center" wrapText="1"/>
    </xf>
    <xf numFmtId="4" fontId="34" fillId="42" borderId="57" xfId="0" applyNumberFormat="1" applyFont="1" applyFill="1" applyBorder="1" applyAlignment="1">
      <alignment horizontal="left" vertical="center" wrapText="1"/>
    </xf>
    <xf numFmtId="4" fontId="40" fillId="42" borderId="38" xfId="0" applyNumberFormat="1" applyFont="1" applyFill="1" applyBorder="1" applyAlignment="1">
      <alignment horizontal="left" vertical="center" wrapText="1"/>
    </xf>
    <xf numFmtId="14" fontId="48" fillId="0" borderId="0" xfId="0" applyNumberFormat="1" applyFont="1" applyAlignment="1">
      <alignment horizontal="center" wrapText="1"/>
    </xf>
    <xf numFmtId="4" fontId="33" fillId="0" borderId="77" xfId="0" applyNumberFormat="1" applyFont="1" applyBorder="1" applyAlignment="1">
      <alignment vertical="center" wrapText="1"/>
    </xf>
    <xf numFmtId="4" fontId="33" fillId="0" borderId="20" xfId="0" applyNumberFormat="1" applyFont="1" applyBorder="1" applyAlignment="1">
      <alignment vertical="center" wrapText="1"/>
    </xf>
    <xf numFmtId="4" fontId="33" fillId="0" borderId="40" xfId="0" applyNumberFormat="1" applyFont="1" applyBorder="1" applyAlignment="1">
      <alignment vertical="center" wrapText="1"/>
    </xf>
    <xf numFmtId="4" fontId="33" fillId="0" borderId="40" xfId="0" applyNumberFormat="1" applyFont="1" applyBorder="1" applyAlignment="1">
      <alignment horizontal="left" vertical="center" wrapText="1"/>
    </xf>
    <xf numFmtId="4" fontId="33" fillId="0" borderId="22" xfId="0" applyNumberFormat="1" applyFont="1" applyBorder="1" applyAlignment="1">
      <alignment horizontal="left" vertical="center" wrapText="1"/>
    </xf>
    <xf numFmtId="4" fontId="33" fillId="0" borderId="78" xfId="0" applyNumberFormat="1" applyFont="1" applyBorder="1" applyAlignment="1">
      <alignment horizontal="left" vertical="center" wrapText="1"/>
    </xf>
    <xf numFmtId="4" fontId="40" fillId="41" borderId="4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40" fillId="0" borderId="41" xfId="0" applyNumberFormat="1" applyFont="1" applyBorder="1" applyAlignment="1" applyProtection="1">
      <alignment vertical="center"/>
      <protection locked="0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48" fillId="42" borderId="74" xfId="0" applyFont="1" applyFill="1" applyBorder="1" applyAlignment="1">
      <alignment horizontal="center" vertical="center"/>
    </xf>
    <xf numFmtId="0" fontId="48" fillId="42" borderId="13" xfId="0" applyFont="1" applyFill="1" applyBorder="1" applyAlignment="1">
      <alignment horizontal="center" vertical="center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40" fillId="0" borderId="108" xfId="0" applyNumberFormat="1" applyFont="1" applyBorder="1" applyAlignment="1">
      <alignment vertical="center"/>
    </xf>
    <xf numFmtId="4" fontId="40" fillId="0" borderId="107" xfId="0" applyNumberFormat="1" applyFont="1" applyBorder="1" applyAlignment="1">
      <alignment vertical="center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38" xfId="0" applyNumberFormat="1" applyFont="1" applyFill="1" applyBorder="1" applyAlignment="1" applyProtection="1">
      <alignment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43" fillId="0" borderId="71" xfId="0" applyNumberFormat="1" applyFont="1" applyBorder="1" applyAlignment="1" applyProtection="1">
      <alignment horizontal="left" vertical="center" wrapText="1" indent="1"/>
      <protection locked="0"/>
    </xf>
    <xf numFmtId="4" fontId="43" fillId="0" borderId="67" xfId="0" applyNumberFormat="1" applyFont="1" applyBorder="1" applyAlignment="1" applyProtection="1">
      <alignment horizontal="left" vertical="center" wrapText="1" indent="1"/>
      <protection locked="0"/>
    </xf>
    <xf numFmtId="4" fontId="43" fillId="0" borderId="24" xfId="0" applyNumberFormat="1" applyFont="1" applyBorder="1" applyAlignment="1" applyProtection="1">
      <alignment horizontal="left" vertical="center" wrapText="1" indent="1"/>
      <protection locked="0"/>
    </xf>
    <xf numFmtId="4" fontId="31" fillId="0" borderId="56" xfId="0" applyNumberFormat="1" applyFont="1" applyBorder="1" applyAlignment="1" applyProtection="1">
      <alignment horizontal="left" vertical="center" wrapText="1"/>
      <protection locked="0"/>
    </xf>
    <xf numFmtId="4" fontId="31" fillId="0" borderId="22" xfId="0" applyNumberFormat="1" applyFont="1" applyBorder="1" applyAlignment="1" applyProtection="1">
      <alignment horizontal="left" vertical="center" wrapText="1"/>
      <protection locked="0"/>
    </xf>
    <xf numFmtId="4" fontId="33" fillId="45" borderId="0" xfId="0" applyNumberFormat="1" applyFont="1" applyFill="1" applyAlignment="1">
      <alignment vertical="center"/>
    </xf>
    <xf numFmtId="4" fontId="32" fillId="45" borderId="0" xfId="0" applyNumberFormat="1" applyFont="1" applyFill="1" applyAlignment="1" applyProtection="1">
      <alignment horizontal="center" vertical="center" wrapText="1"/>
      <protection locked="0"/>
    </xf>
  </cellXfs>
  <cellStyles count="88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_dzielnice termin spr." xfId="42" xr:uid="{00000000-0005-0000-0000-00002A000000}"/>
    <cellStyle name="Note" xfId="43" xr:uid="{00000000-0005-0000-0000-00002B000000}"/>
    <cellStyle name="Output" xfId="44" xr:uid="{00000000-0005-0000-0000-00002C000000}"/>
    <cellStyle name="SAPBEXaggData" xfId="45" xr:uid="{00000000-0005-0000-0000-00002D000000}"/>
    <cellStyle name="SAPBEXaggDataEmph" xfId="46" xr:uid="{00000000-0005-0000-0000-00002E000000}"/>
    <cellStyle name="SAPBEXaggItem" xfId="47" xr:uid="{00000000-0005-0000-0000-00002F000000}"/>
    <cellStyle name="SAPBEXaggItemX" xfId="48" xr:uid="{00000000-0005-0000-0000-000030000000}"/>
    <cellStyle name="SAPBEXchaText" xfId="49" xr:uid="{00000000-0005-0000-0000-000031000000}"/>
    <cellStyle name="SAPBEXexcBad7" xfId="50" xr:uid="{00000000-0005-0000-0000-000032000000}"/>
    <cellStyle name="SAPBEXexcBad8" xfId="51" xr:uid="{00000000-0005-0000-0000-000033000000}"/>
    <cellStyle name="SAPBEXexcBad9" xfId="52" xr:uid="{00000000-0005-0000-0000-000034000000}"/>
    <cellStyle name="SAPBEXexcCritical4" xfId="53" xr:uid="{00000000-0005-0000-0000-000035000000}"/>
    <cellStyle name="SAPBEXexcCritical5" xfId="54" xr:uid="{00000000-0005-0000-0000-000036000000}"/>
    <cellStyle name="SAPBEXexcCritical6" xfId="55" xr:uid="{00000000-0005-0000-0000-000037000000}"/>
    <cellStyle name="SAPBEXexcGood1" xfId="56" xr:uid="{00000000-0005-0000-0000-000038000000}"/>
    <cellStyle name="SAPBEXexcGood2" xfId="57" xr:uid="{00000000-0005-0000-0000-000039000000}"/>
    <cellStyle name="SAPBEXexcGood3" xfId="58" xr:uid="{00000000-0005-0000-0000-00003A000000}"/>
    <cellStyle name="SAPBEXfilterDrill" xfId="59" xr:uid="{00000000-0005-0000-0000-00003B000000}"/>
    <cellStyle name="SAPBEXfilterItem" xfId="60" xr:uid="{00000000-0005-0000-0000-00003C000000}"/>
    <cellStyle name="SAPBEXfilterText" xfId="61" xr:uid="{00000000-0005-0000-0000-00003D000000}"/>
    <cellStyle name="SAPBEXformats" xfId="62" xr:uid="{00000000-0005-0000-0000-00003E000000}"/>
    <cellStyle name="SAPBEXheaderItem" xfId="63" xr:uid="{00000000-0005-0000-0000-00003F000000}"/>
    <cellStyle name="SAPBEXheaderText" xfId="64" xr:uid="{00000000-0005-0000-0000-000040000000}"/>
    <cellStyle name="SAPBEXHLevel0" xfId="65" xr:uid="{00000000-0005-0000-0000-000041000000}"/>
    <cellStyle name="SAPBEXHLevel0X" xfId="66" xr:uid="{00000000-0005-0000-0000-000042000000}"/>
    <cellStyle name="SAPBEXHLevel1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X" xfId="70" xr:uid="{00000000-0005-0000-0000-000046000000}"/>
    <cellStyle name="SAPBEXHLevel3" xfId="71" xr:uid="{00000000-0005-0000-0000-000047000000}"/>
    <cellStyle name="SAPBEXHLevel3X" xfId="72" xr:uid="{00000000-0005-0000-0000-000048000000}"/>
    <cellStyle name="SAPBEXinputData" xfId="73" xr:uid="{00000000-0005-0000-0000-000049000000}"/>
    <cellStyle name="SAPBEXresData" xfId="74" xr:uid="{00000000-0005-0000-0000-00004A000000}"/>
    <cellStyle name="SAPBEXresDataEmph" xfId="75" xr:uid="{00000000-0005-0000-0000-00004B000000}"/>
    <cellStyle name="SAPBEXresItem" xfId="76" xr:uid="{00000000-0005-0000-0000-00004C000000}"/>
    <cellStyle name="SAPBEXresItemX" xfId="77" xr:uid="{00000000-0005-0000-0000-00004D000000}"/>
    <cellStyle name="SAPBEXstdData" xfId="78" xr:uid="{00000000-0005-0000-0000-00004E000000}"/>
    <cellStyle name="SAPBEXstdDataEmph" xfId="79" xr:uid="{00000000-0005-0000-0000-00004F000000}"/>
    <cellStyle name="SAPBEXstdItem" xfId="80" xr:uid="{00000000-0005-0000-0000-000050000000}"/>
    <cellStyle name="SAPBEXstdItemX" xfId="81" xr:uid="{00000000-0005-0000-0000-000051000000}"/>
    <cellStyle name="SAPBEXtitle" xfId="82" xr:uid="{00000000-0005-0000-0000-000052000000}"/>
    <cellStyle name="SAPBEXundefined" xfId="83" xr:uid="{00000000-0005-0000-0000-000053000000}"/>
    <cellStyle name="Sheet Title" xfId="84" xr:uid="{00000000-0005-0000-0000-000054000000}"/>
    <cellStyle name="Total" xfId="85" xr:uid="{00000000-0005-0000-0000-000055000000}"/>
    <cellStyle name="Walutowy" xfId="86" builtinId="4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92"/>
  <sheetViews>
    <sheetView tabSelected="1" view="pageLayout" zoomScaleNormal="100" workbookViewId="0">
      <selection activeCell="C370" sqref="C370"/>
    </sheetView>
  </sheetViews>
  <sheetFormatPr defaultRowHeight="12.75" x14ac:dyDescent="0.2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3.14062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2" spans="1:10" s="1" customFormat="1" x14ac:dyDescent="0.2">
      <c r="A2" s="304"/>
      <c r="D2" s="2"/>
      <c r="E2" s="3"/>
      <c r="F2" s="3" t="s">
        <v>357</v>
      </c>
      <c r="G2" s="3"/>
      <c r="H2" s="3"/>
      <c r="I2" s="3"/>
    </row>
    <row r="3" spans="1:10" s="1" customFormat="1" ht="40.5" customHeight="1" x14ac:dyDescent="0.2">
      <c r="B3" s="4"/>
      <c r="C3" s="4"/>
      <c r="D3" s="5"/>
      <c r="E3" s="5"/>
      <c r="F3" s="761" t="s">
        <v>237</v>
      </c>
      <c r="G3" s="762"/>
      <c r="H3" s="762"/>
      <c r="I3" s="762"/>
      <c r="J3" s="762"/>
    </row>
    <row r="4" spans="1:10" ht="15" customHeight="1" x14ac:dyDescent="0.25">
      <c r="A4" s="637" t="s">
        <v>322</v>
      </c>
      <c r="B4" s="637"/>
      <c r="C4" s="637"/>
      <c r="D4" s="637"/>
      <c r="E4" s="637"/>
      <c r="F4" s="637"/>
      <c r="G4" s="637"/>
      <c r="H4" s="637"/>
      <c r="I4" s="637"/>
    </row>
    <row r="5" spans="1:10" ht="13.5" thickBot="1" x14ac:dyDescent="0.25">
      <c r="A5" s="676"/>
      <c r="B5" s="677"/>
      <c r="C5" s="677"/>
      <c r="D5" s="677"/>
      <c r="E5" s="677"/>
      <c r="F5" s="677"/>
      <c r="G5" s="677"/>
      <c r="H5" s="676"/>
      <c r="I5" s="676"/>
    </row>
    <row r="6" spans="1:10" ht="15" customHeight="1" thickBot="1" x14ac:dyDescent="0.25">
      <c r="A6" s="7"/>
      <c r="B6" s="691" t="s">
        <v>31</v>
      </c>
      <c r="C6" s="692"/>
      <c r="D6" s="692"/>
      <c r="E6" s="692"/>
      <c r="F6" s="692"/>
      <c r="G6" s="693"/>
      <c r="H6" s="8"/>
      <c r="I6" s="8"/>
    </row>
    <row r="7" spans="1:10" x14ac:dyDescent="0.2">
      <c r="A7" s="687" t="s">
        <v>126</v>
      </c>
      <c r="B7" s="685" t="s">
        <v>24</v>
      </c>
      <c r="C7" s="689" t="s">
        <v>239</v>
      </c>
      <c r="D7" s="685" t="s">
        <v>236</v>
      </c>
      <c r="E7" s="694" t="s">
        <v>140</v>
      </c>
      <c r="F7" s="680" t="s">
        <v>141</v>
      </c>
      <c r="G7" s="680" t="s">
        <v>142</v>
      </c>
      <c r="H7" s="680" t="s">
        <v>131</v>
      </c>
      <c r="I7" s="682" t="s">
        <v>104</v>
      </c>
    </row>
    <row r="8" spans="1:10" ht="81.75" customHeight="1" x14ac:dyDescent="0.2">
      <c r="A8" s="688"/>
      <c r="B8" s="686"/>
      <c r="C8" s="690"/>
      <c r="D8" s="686"/>
      <c r="E8" s="695"/>
      <c r="F8" s="681"/>
      <c r="G8" s="681"/>
      <c r="H8" s="681"/>
      <c r="I8" s="683"/>
    </row>
    <row r="9" spans="1:10" s="9" customFormat="1" ht="12.75" customHeight="1" x14ac:dyDescent="0.2">
      <c r="A9" s="674" t="s">
        <v>33</v>
      </c>
      <c r="B9" s="684"/>
      <c r="C9" s="684"/>
      <c r="D9" s="684"/>
      <c r="E9" s="675"/>
      <c r="F9" s="675"/>
      <c r="G9" s="675"/>
      <c r="H9" s="675"/>
      <c r="I9" s="413"/>
    </row>
    <row r="10" spans="1:10" s="9" customFormat="1" x14ac:dyDescent="0.2">
      <c r="A10" s="344" t="s">
        <v>149</v>
      </c>
      <c r="B10" s="10">
        <v>194668361.68000001</v>
      </c>
      <c r="C10" s="10">
        <v>2442966.9300000002</v>
      </c>
      <c r="D10" s="10">
        <v>192561429.63999999</v>
      </c>
      <c r="E10" s="10">
        <v>904755.43</v>
      </c>
      <c r="F10" s="10">
        <v>125050</v>
      </c>
      <c r="G10" s="10">
        <v>7638665.1500000004</v>
      </c>
      <c r="H10" s="10">
        <v>83223797.159999996</v>
      </c>
      <c r="I10" s="11">
        <f>B10+SUM(D10:H10)</f>
        <v>479122059.06</v>
      </c>
    </row>
    <row r="11" spans="1:10" x14ac:dyDescent="0.2">
      <c r="A11" s="12" t="s">
        <v>34</v>
      </c>
      <c r="B11" s="10">
        <f t="shared" ref="B11:I11" si="0">SUM(B12:B14)</f>
        <v>6396480.25</v>
      </c>
      <c r="C11" s="10">
        <f t="shared" si="0"/>
        <v>0</v>
      </c>
      <c r="D11" s="10">
        <f t="shared" si="0"/>
        <v>14622897.050000001</v>
      </c>
      <c r="E11" s="10">
        <f t="shared" si="0"/>
        <v>0</v>
      </c>
      <c r="F11" s="10">
        <f t="shared" si="0"/>
        <v>0</v>
      </c>
      <c r="G11" s="10">
        <f t="shared" si="0"/>
        <v>329662.68</v>
      </c>
      <c r="H11" s="10">
        <f t="shared" si="0"/>
        <v>-3622009.7399999984</v>
      </c>
      <c r="I11" s="11">
        <f t="shared" si="0"/>
        <v>17727030.240000002</v>
      </c>
    </row>
    <row r="12" spans="1:10" x14ac:dyDescent="0.2">
      <c r="A12" s="362" t="s">
        <v>35</v>
      </c>
      <c r="B12" s="363">
        <v>0</v>
      </c>
      <c r="C12" s="363">
        <v>0</v>
      </c>
      <c r="D12" s="363">
        <v>0</v>
      </c>
      <c r="E12" s="363">
        <v>0</v>
      </c>
      <c r="F12" s="363">
        <v>0</v>
      </c>
      <c r="G12" s="49">
        <v>325483.08</v>
      </c>
      <c r="H12" s="49">
        <v>13256410.210000001</v>
      </c>
      <c r="I12" s="50">
        <f>B12+SUM(D12:H12)</f>
        <v>13581893.290000001</v>
      </c>
    </row>
    <row r="13" spans="1:10" x14ac:dyDescent="0.2">
      <c r="A13" s="362" t="s">
        <v>36</v>
      </c>
      <c r="B13" s="49">
        <v>1013038.4</v>
      </c>
      <c r="C13" s="49">
        <v>0</v>
      </c>
      <c r="D13" s="49">
        <v>3108646.56</v>
      </c>
      <c r="E13" s="49">
        <v>0</v>
      </c>
      <c r="F13" s="363">
        <v>0</v>
      </c>
      <c r="G13" s="49">
        <v>4179.6000000000004</v>
      </c>
      <c r="H13" s="363">
        <v>19272.39</v>
      </c>
      <c r="I13" s="50">
        <f>B13+SUM(D13:H13)</f>
        <v>4145136.95</v>
      </c>
    </row>
    <row r="14" spans="1:10" x14ac:dyDescent="0.2">
      <c r="A14" s="362" t="s">
        <v>330</v>
      </c>
      <c r="B14" s="49">
        <v>5383441.8499999996</v>
      </c>
      <c r="C14" s="363">
        <v>0</v>
      </c>
      <c r="D14" s="49">
        <v>11514250.49</v>
      </c>
      <c r="E14" s="49">
        <v>0</v>
      </c>
      <c r="F14" s="49">
        <v>0</v>
      </c>
      <c r="G14" s="49">
        <v>0</v>
      </c>
      <c r="H14" s="49">
        <v>-16897692.34</v>
      </c>
      <c r="I14" s="50">
        <f>B14+SUM(D14:H14)</f>
        <v>0</v>
      </c>
    </row>
    <row r="15" spans="1:10" x14ac:dyDescent="0.2">
      <c r="A15" s="12" t="s">
        <v>37</v>
      </c>
      <c r="B15" s="10">
        <f>SUM(B16:B17)</f>
        <v>14724.939999999999</v>
      </c>
      <c r="C15" s="10">
        <f t="shared" ref="C15:I15" si="1">SUM(C16:C17)</f>
        <v>1880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336149.47</v>
      </c>
      <c r="H15" s="10">
        <f t="shared" si="1"/>
        <v>39158799.469999999</v>
      </c>
      <c r="I15" s="11">
        <f t="shared" si="1"/>
        <v>39509673.879999995</v>
      </c>
    </row>
    <row r="16" spans="1:10" x14ac:dyDescent="0.2">
      <c r="A16" s="362" t="s">
        <v>38</v>
      </c>
      <c r="B16" s="363">
        <v>4332.6400000000003</v>
      </c>
      <c r="C16" s="363">
        <v>0</v>
      </c>
      <c r="D16" s="363">
        <v>0</v>
      </c>
      <c r="E16" s="49">
        <v>0</v>
      </c>
      <c r="F16" s="49">
        <v>0</v>
      </c>
      <c r="G16" s="49">
        <v>336149.47</v>
      </c>
      <c r="H16" s="363">
        <v>0</v>
      </c>
      <c r="I16" s="50">
        <f>B16+SUM(D16:H16)</f>
        <v>340482.11</v>
      </c>
    </row>
    <row r="17" spans="1:9" x14ac:dyDescent="0.2">
      <c r="A17" s="362" t="s">
        <v>36</v>
      </c>
      <c r="B17" s="49">
        <v>10392.299999999999</v>
      </c>
      <c r="C17" s="363">
        <v>1880</v>
      </c>
      <c r="D17" s="49">
        <v>0</v>
      </c>
      <c r="E17" s="49">
        <v>0</v>
      </c>
      <c r="F17" s="363">
        <v>0</v>
      </c>
      <c r="G17" s="49">
        <v>0</v>
      </c>
      <c r="H17" s="49">
        <v>39158799.469999999</v>
      </c>
      <c r="I17" s="50">
        <f>B17+SUM(D17:H17)</f>
        <v>39169191.769999996</v>
      </c>
    </row>
    <row r="18" spans="1:9" x14ac:dyDescent="0.2">
      <c r="A18" s="344" t="s">
        <v>150</v>
      </c>
      <c r="B18" s="10">
        <f t="shared" ref="B18:I18" si="2">B10+B11-B15</f>
        <v>201050116.99000001</v>
      </c>
      <c r="C18" s="10">
        <f t="shared" si="2"/>
        <v>2441086.9300000002</v>
      </c>
      <c r="D18" s="10">
        <f t="shared" si="2"/>
        <v>207184326.69</v>
      </c>
      <c r="E18" s="10">
        <f t="shared" si="2"/>
        <v>904755.43</v>
      </c>
      <c r="F18" s="10">
        <f t="shared" si="2"/>
        <v>125050</v>
      </c>
      <c r="G18" s="10">
        <f t="shared" si="2"/>
        <v>7632178.3600000003</v>
      </c>
      <c r="H18" s="10">
        <f t="shared" si="2"/>
        <v>40442987.950000003</v>
      </c>
      <c r="I18" s="11">
        <f t="shared" si="2"/>
        <v>457339415.42000002</v>
      </c>
    </row>
    <row r="19" spans="1:9" x14ac:dyDescent="0.2">
      <c r="A19" s="674" t="s">
        <v>233</v>
      </c>
      <c r="B19" s="675"/>
      <c r="C19" s="675"/>
      <c r="D19" s="675"/>
      <c r="E19" s="675"/>
      <c r="F19" s="675"/>
      <c r="G19" s="675"/>
      <c r="H19" s="675"/>
      <c r="I19" s="413"/>
    </row>
    <row r="20" spans="1:9" x14ac:dyDescent="0.2">
      <c r="A20" s="344" t="s">
        <v>149</v>
      </c>
      <c r="B20" s="10">
        <v>1662048.54</v>
      </c>
      <c r="C20" s="10">
        <v>0</v>
      </c>
      <c r="D20" s="10">
        <v>89631627.709999993</v>
      </c>
      <c r="E20" s="10">
        <v>900511.08</v>
      </c>
      <c r="F20" s="10">
        <v>125050</v>
      </c>
      <c r="G20" s="10">
        <v>7584704.1799999997</v>
      </c>
      <c r="H20" s="10">
        <v>0</v>
      </c>
      <c r="I20" s="11">
        <f>B20+SUM(D20:H20)</f>
        <v>99903941.510000005</v>
      </c>
    </row>
    <row r="21" spans="1:9" x14ac:dyDescent="0.2">
      <c r="A21" s="12" t="s">
        <v>34</v>
      </c>
      <c r="B21" s="10">
        <f>SUM(B22:B24)</f>
        <v>169473.24</v>
      </c>
      <c r="C21" s="10">
        <f t="shared" ref="C21:I21" si="3">SUM(C22:C24)</f>
        <v>0</v>
      </c>
      <c r="D21" s="10">
        <f t="shared" si="3"/>
        <v>6579845.9299999997</v>
      </c>
      <c r="E21" s="10">
        <f t="shared" si="3"/>
        <v>1806.8</v>
      </c>
      <c r="F21" s="10">
        <f t="shared" si="3"/>
        <v>0</v>
      </c>
      <c r="G21" s="10">
        <f t="shared" si="3"/>
        <v>364291.25</v>
      </c>
      <c r="H21" s="10">
        <f t="shared" si="3"/>
        <v>0</v>
      </c>
      <c r="I21" s="11">
        <f t="shared" si="3"/>
        <v>7115417.2199999997</v>
      </c>
    </row>
    <row r="22" spans="1:9" x14ac:dyDescent="0.2">
      <c r="A22" s="362" t="s">
        <v>42</v>
      </c>
      <c r="B22" s="49">
        <v>169473.24</v>
      </c>
      <c r="C22" s="49">
        <v>0</v>
      </c>
      <c r="D22" s="49">
        <v>6552264.0599999996</v>
      </c>
      <c r="E22" s="49">
        <v>1806.8</v>
      </c>
      <c r="F22" s="49">
        <v>0</v>
      </c>
      <c r="G22" s="49">
        <v>34628.57</v>
      </c>
      <c r="H22" s="363">
        <v>0</v>
      </c>
      <c r="I22" s="50">
        <f>B22+SUM(D22:H22)</f>
        <v>6758172.6699999999</v>
      </c>
    </row>
    <row r="23" spans="1:9" x14ac:dyDescent="0.2">
      <c r="A23" s="362" t="s">
        <v>36</v>
      </c>
      <c r="B23" s="363">
        <v>0</v>
      </c>
      <c r="C23" s="363">
        <v>0</v>
      </c>
      <c r="D23" s="49">
        <v>27581.87</v>
      </c>
      <c r="E23" s="49">
        <v>0</v>
      </c>
      <c r="F23" s="363">
        <v>0</v>
      </c>
      <c r="G23" s="49">
        <v>329662.68</v>
      </c>
      <c r="H23" s="363">
        <v>0</v>
      </c>
      <c r="I23" s="50">
        <f>B23+SUM(D23:H23)</f>
        <v>357244.55</v>
      </c>
    </row>
    <row r="24" spans="1:9" x14ac:dyDescent="0.2">
      <c r="A24" s="362" t="s">
        <v>330</v>
      </c>
      <c r="B24" s="363">
        <v>0</v>
      </c>
      <c r="C24" s="363">
        <v>0</v>
      </c>
      <c r="D24" s="363">
        <v>0</v>
      </c>
      <c r="E24" s="363">
        <v>0</v>
      </c>
      <c r="F24" s="363">
        <v>0</v>
      </c>
      <c r="G24" s="363">
        <v>0</v>
      </c>
      <c r="H24" s="363">
        <v>0</v>
      </c>
      <c r="I24" s="50">
        <f>B24+SUM(D24:H24)</f>
        <v>0</v>
      </c>
    </row>
    <row r="25" spans="1:9" x14ac:dyDescent="0.2">
      <c r="A25" s="12" t="s">
        <v>37</v>
      </c>
      <c r="B25" s="10">
        <f>SUM(B26:B27)</f>
        <v>0</v>
      </c>
      <c r="C25" s="10">
        <f t="shared" ref="C25:I25" si="4">SUM(C26:C27)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336149.47</v>
      </c>
      <c r="H25" s="10">
        <f t="shared" si="4"/>
        <v>0</v>
      </c>
      <c r="I25" s="11">
        <f t="shared" si="4"/>
        <v>336149.47</v>
      </c>
    </row>
    <row r="26" spans="1:9" x14ac:dyDescent="0.2">
      <c r="A26" s="362" t="s">
        <v>38</v>
      </c>
      <c r="B26" s="363">
        <v>0</v>
      </c>
      <c r="C26" s="363">
        <v>0</v>
      </c>
      <c r="D26" s="363">
        <v>0</v>
      </c>
      <c r="E26" s="49">
        <v>0</v>
      </c>
      <c r="F26" s="49">
        <v>0</v>
      </c>
      <c r="G26" s="49">
        <v>336149.47</v>
      </c>
      <c r="H26" s="363">
        <v>0</v>
      </c>
      <c r="I26" s="50">
        <f>B26+SUM(D26:H26)</f>
        <v>336149.47</v>
      </c>
    </row>
    <row r="27" spans="1:9" x14ac:dyDescent="0.2">
      <c r="A27" s="362" t="s">
        <v>36</v>
      </c>
      <c r="B27" s="363">
        <v>0</v>
      </c>
      <c r="C27" s="363">
        <v>0</v>
      </c>
      <c r="D27" s="49">
        <v>0</v>
      </c>
      <c r="E27" s="49">
        <v>0</v>
      </c>
      <c r="F27" s="363">
        <v>0</v>
      </c>
      <c r="G27" s="49">
        <v>0</v>
      </c>
      <c r="H27" s="49">
        <v>0</v>
      </c>
      <c r="I27" s="50">
        <f>B27+SUM(D27:H27)</f>
        <v>0</v>
      </c>
    </row>
    <row r="28" spans="1:9" x14ac:dyDescent="0.2">
      <c r="A28" s="344" t="s">
        <v>150</v>
      </c>
      <c r="B28" s="10">
        <f>B20+B21-B25</f>
        <v>1831521.78</v>
      </c>
      <c r="C28" s="10">
        <f t="shared" ref="C28:I28" si="5">C20+C21-C25</f>
        <v>0</v>
      </c>
      <c r="D28" s="10">
        <f t="shared" si="5"/>
        <v>96211473.639999986</v>
      </c>
      <c r="E28" s="10">
        <f t="shared" si="5"/>
        <v>902317.88</v>
      </c>
      <c r="F28" s="10">
        <f t="shared" si="5"/>
        <v>125050</v>
      </c>
      <c r="G28" s="10">
        <f t="shared" si="5"/>
        <v>7612845.96</v>
      </c>
      <c r="H28" s="10">
        <f t="shared" si="5"/>
        <v>0</v>
      </c>
      <c r="I28" s="11">
        <f t="shared" si="5"/>
        <v>106683209.26000001</v>
      </c>
    </row>
    <row r="29" spans="1:9" x14ac:dyDescent="0.2">
      <c r="A29" s="674" t="s">
        <v>238</v>
      </c>
      <c r="B29" s="675"/>
      <c r="C29" s="675"/>
      <c r="D29" s="675"/>
      <c r="E29" s="675"/>
      <c r="F29" s="675"/>
      <c r="G29" s="675"/>
      <c r="H29" s="675"/>
      <c r="I29" s="413"/>
    </row>
    <row r="30" spans="1:9" x14ac:dyDescent="0.2">
      <c r="A30" s="344" t="s">
        <v>149</v>
      </c>
      <c r="B30" s="10">
        <v>1072328.98</v>
      </c>
      <c r="C30" s="10">
        <v>1072328.98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1">
        <f>B30+SUM(D30:H30)</f>
        <v>1072328.98</v>
      </c>
    </row>
    <row r="31" spans="1:9" x14ac:dyDescent="0.2">
      <c r="A31" s="362" t="s">
        <v>50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363">
        <v>0</v>
      </c>
      <c r="I31" s="50">
        <f>B31+SUM(D31:H31)</f>
        <v>0</v>
      </c>
    </row>
    <row r="32" spans="1:9" x14ac:dyDescent="0.2">
      <c r="A32" s="362" t="s">
        <v>54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364">
        <v>0</v>
      </c>
      <c r="I32" s="50">
        <f>B32+SUM(D32:H32)</f>
        <v>0</v>
      </c>
    </row>
    <row r="33" spans="1:9" x14ac:dyDescent="0.2">
      <c r="A33" s="344" t="s">
        <v>150</v>
      </c>
      <c r="B33" s="13">
        <f>B30+B31-B32</f>
        <v>1072328.98</v>
      </c>
      <c r="C33" s="13">
        <f t="shared" ref="C33:I33" si="6">C30+C31-C32</f>
        <v>1072328.98</v>
      </c>
      <c r="D33" s="13">
        <f t="shared" si="6"/>
        <v>0</v>
      </c>
      <c r="E33" s="13">
        <f t="shared" si="6"/>
        <v>0</v>
      </c>
      <c r="F33" s="13">
        <f t="shared" si="6"/>
        <v>0</v>
      </c>
      <c r="G33" s="13">
        <f t="shared" si="6"/>
        <v>0</v>
      </c>
      <c r="H33" s="13">
        <f t="shared" si="6"/>
        <v>0</v>
      </c>
      <c r="I33" s="14">
        <f t="shared" si="6"/>
        <v>1072328.98</v>
      </c>
    </row>
    <row r="34" spans="1:9" x14ac:dyDescent="0.2">
      <c r="A34" s="674" t="s">
        <v>44</v>
      </c>
      <c r="B34" s="684"/>
      <c r="C34" s="684"/>
      <c r="D34" s="684"/>
      <c r="E34" s="684"/>
      <c r="F34" s="684"/>
      <c r="G34" s="684"/>
      <c r="H34" s="684"/>
      <c r="I34" s="413"/>
    </row>
    <row r="35" spans="1:9" x14ac:dyDescent="0.2">
      <c r="A35" s="15" t="s">
        <v>149</v>
      </c>
      <c r="B35" s="16">
        <f t="shared" ref="B35:I35" si="7">B10-B20-B30</f>
        <v>191933984.16000003</v>
      </c>
      <c r="C35" s="16">
        <f t="shared" si="7"/>
        <v>1370637.9500000002</v>
      </c>
      <c r="D35" s="16">
        <f t="shared" si="7"/>
        <v>102929801.92999999</v>
      </c>
      <c r="E35" s="16">
        <f t="shared" si="7"/>
        <v>4244.3500000000931</v>
      </c>
      <c r="F35" s="16">
        <f t="shared" si="7"/>
        <v>0</v>
      </c>
      <c r="G35" s="16">
        <f t="shared" si="7"/>
        <v>53960.970000000671</v>
      </c>
      <c r="H35" s="16">
        <f t="shared" si="7"/>
        <v>83223797.159999996</v>
      </c>
      <c r="I35" s="17">
        <f t="shared" si="7"/>
        <v>378145788.56999999</v>
      </c>
    </row>
    <row r="36" spans="1:9" ht="13.5" thickBot="1" x14ac:dyDescent="0.25">
      <c r="A36" s="18" t="s">
        <v>150</v>
      </c>
      <c r="B36" s="19">
        <f>B18-B28-B33</f>
        <v>198146266.23000002</v>
      </c>
      <c r="C36" s="19">
        <f t="shared" ref="C36:I36" si="8">C18-C28-C33</f>
        <v>1368757.9500000002</v>
      </c>
      <c r="D36" s="19">
        <f t="shared" si="8"/>
        <v>110972853.05000001</v>
      </c>
      <c r="E36" s="19">
        <f t="shared" si="8"/>
        <v>2437.5500000000466</v>
      </c>
      <c r="F36" s="19">
        <f t="shared" si="8"/>
        <v>0</v>
      </c>
      <c r="G36" s="19">
        <f t="shared" si="8"/>
        <v>19332.400000000373</v>
      </c>
      <c r="H36" s="19">
        <f t="shared" si="8"/>
        <v>40442987.950000003</v>
      </c>
      <c r="I36" s="20">
        <f t="shared" si="8"/>
        <v>349583877.18000001</v>
      </c>
    </row>
    <row r="37" spans="1:9" x14ac:dyDescent="0.2">
      <c r="A37" s="21"/>
      <c r="B37" s="22"/>
      <c r="C37" s="22"/>
      <c r="D37" s="22"/>
      <c r="E37" s="22"/>
      <c r="F37" s="22"/>
      <c r="G37" s="22"/>
      <c r="H37" s="22"/>
      <c r="I37" s="22"/>
    </row>
    <row r="38" spans="1:9" ht="15" x14ac:dyDescent="0.25">
      <c r="A38" s="23" t="s">
        <v>321</v>
      </c>
      <c r="B38" s="305"/>
    </row>
    <row r="39" spans="1:9" ht="13.5" thickBot="1" x14ac:dyDescent="0.25">
      <c r="A39" s="1"/>
      <c r="B39" s="1"/>
    </row>
    <row r="40" spans="1:9" ht="21.75" customHeight="1" x14ac:dyDescent="0.2">
      <c r="A40" s="664" t="s">
        <v>232</v>
      </c>
      <c r="B40" s="665"/>
      <c r="C40" s="657" t="s">
        <v>235</v>
      </c>
    </row>
    <row r="41" spans="1:9" ht="13.5" customHeight="1" x14ac:dyDescent="0.2">
      <c r="A41" s="666"/>
      <c r="B41" s="667"/>
      <c r="C41" s="658"/>
    </row>
    <row r="42" spans="1:9" ht="29.25" customHeight="1" x14ac:dyDescent="0.2">
      <c r="A42" s="668"/>
      <c r="B42" s="669"/>
      <c r="C42" s="659"/>
    </row>
    <row r="43" spans="1:9" x14ac:dyDescent="0.2">
      <c r="A43" s="660" t="s">
        <v>33</v>
      </c>
      <c r="B43" s="662"/>
      <c r="C43" s="663"/>
    </row>
    <row r="44" spans="1:9" x14ac:dyDescent="0.2">
      <c r="A44" s="584" t="s">
        <v>149</v>
      </c>
      <c r="B44" s="585"/>
      <c r="C44" s="24">
        <v>269379.82</v>
      </c>
    </row>
    <row r="45" spans="1:9" x14ac:dyDescent="0.2">
      <c r="A45" s="660" t="s">
        <v>34</v>
      </c>
      <c r="B45" s="661"/>
      <c r="C45" s="25">
        <f>SUM(C46:C47)</f>
        <v>3198</v>
      </c>
    </row>
    <row r="46" spans="1:9" x14ac:dyDescent="0.2">
      <c r="A46" s="634" t="s">
        <v>35</v>
      </c>
      <c r="B46" s="635"/>
      <c r="C46" s="365">
        <v>3198</v>
      </c>
    </row>
    <row r="47" spans="1:9" x14ac:dyDescent="0.2">
      <c r="A47" s="634" t="s">
        <v>36</v>
      </c>
      <c r="B47" s="635"/>
      <c r="C47" s="365">
        <v>0</v>
      </c>
    </row>
    <row r="48" spans="1:9" x14ac:dyDescent="0.2">
      <c r="A48" s="660" t="s">
        <v>37</v>
      </c>
      <c r="B48" s="661"/>
      <c r="C48" s="25">
        <f>SUM(C49:C50)</f>
        <v>0</v>
      </c>
    </row>
    <row r="49" spans="1:3" x14ac:dyDescent="0.2">
      <c r="A49" s="634" t="s">
        <v>38</v>
      </c>
      <c r="B49" s="635"/>
      <c r="C49" s="365">
        <v>0</v>
      </c>
    </row>
    <row r="50" spans="1:3" x14ac:dyDescent="0.2">
      <c r="A50" s="634" t="s">
        <v>36</v>
      </c>
      <c r="B50" s="635"/>
      <c r="C50" s="365">
        <v>0</v>
      </c>
    </row>
    <row r="51" spans="1:3" x14ac:dyDescent="0.2">
      <c r="A51" s="670" t="s">
        <v>150</v>
      </c>
      <c r="B51" s="671"/>
      <c r="C51" s="25">
        <f>C44+C45-C48</f>
        <v>272577.82</v>
      </c>
    </row>
    <row r="52" spans="1:3" x14ac:dyDescent="0.2">
      <c r="A52" s="660" t="s">
        <v>233</v>
      </c>
      <c r="B52" s="662"/>
      <c r="C52" s="663"/>
    </row>
    <row r="53" spans="1:3" x14ac:dyDescent="0.2">
      <c r="A53" s="584" t="s">
        <v>149</v>
      </c>
      <c r="B53" s="585"/>
      <c r="C53" s="24">
        <v>269379.82</v>
      </c>
    </row>
    <row r="54" spans="1:3" x14ac:dyDescent="0.2">
      <c r="A54" s="660" t="s">
        <v>34</v>
      </c>
      <c r="B54" s="661"/>
      <c r="C54" s="25">
        <f>SUM(C55:C56)</f>
        <v>3198</v>
      </c>
    </row>
    <row r="55" spans="1:3" x14ac:dyDescent="0.2">
      <c r="A55" s="634" t="s">
        <v>42</v>
      </c>
      <c r="B55" s="635"/>
      <c r="C55" s="365">
        <v>0</v>
      </c>
    </row>
    <row r="56" spans="1:3" x14ac:dyDescent="0.2">
      <c r="A56" s="634" t="s">
        <v>36</v>
      </c>
      <c r="B56" s="635"/>
      <c r="C56" s="366">
        <v>3198</v>
      </c>
    </row>
    <row r="57" spans="1:3" x14ac:dyDescent="0.2">
      <c r="A57" s="660" t="s">
        <v>37</v>
      </c>
      <c r="B57" s="661"/>
      <c r="C57" s="25">
        <f>SUM(C58:C59)</f>
        <v>0</v>
      </c>
    </row>
    <row r="58" spans="1:3" x14ac:dyDescent="0.2">
      <c r="A58" s="634" t="s">
        <v>38</v>
      </c>
      <c r="B58" s="635"/>
      <c r="C58" s="365">
        <v>0</v>
      </c>
    </row>
    <row r="59" spans="1:3" x14ac:dyDescent="0.2">
      <c r="A59" s="672" t="s">
        <v>36</v>
      </c>
      <c r="B59" s="673"/>
      <c r="C59" s="367">
        <v>0</v>
      </c>
    </row>
    <row r="60" spans="1:3" x14ac:dyDescent="0.2">
      <c r="A60" s="412" t="s">
        <v>150</v>
      </c>
      <c r="B60" s="413"/>
      <c r="C60" s="26">
        <f>C53+C54-C57</f>
        <v>272577.82</v>
      </c>
    </row>
    <row r="61" spans="1:3" x14ac:dyDescent="0.2">
      <c r="A61" s="768" t="s">
        <v>238</v>
      </c>
      <c r="B61" s="769"/>
      <c r="C61" s="663"/>
    </row>
    <row r="62" spans="1:3" x14ac:dyDescent="0.2">
      <c r="A62" s="584" t="s">
        <v>149</v>
      </c>
      <c r="B62" s="585"/>
      <c r="C62" s="24"/>
    </row>
    <row r="63" spans="1:3" x14ac:dyDescent="0.2">
      <c r="A63" s="634" t="s">
        <v>50</v>
      </c>
      <c r="B63" s="635"/>
      <c r="C63" s="365">
        <v>0</v>
      </c>
    </row>
    <row r="64" spans="1:3" x14ac:dyDescent="0.2">
      <c r="A64" s="634" t="s">
        <v>54</v>
      </c>
      <c r="B64" s="635"/>
      <c r="C64" s="365">
        <v>0</v>
      </c>
    </row>
    <row r="65" spans="1:5" x14ac:dyDescent="0.2">
      <c r="A65" s="412" t="s">
        <v>150</v>
      </c>
      <c r="B65" s="413"/>
      <c r="C65" s="27">
        <f>C62+C63-C64</f>
        <v>0</v>
      </c>
    </row>
    <row r="66" spans="1:5" x14ac:dyDescent="0.2">
      <c r="A66" s="660" t="s">
        <v>44</v>
      </c>
      <c r="B66" s="662"/>
      <c r="C66" s="663"/>
    </row>
    <row r="67" spans="1:5" x14ac:dyDescent="0.2">
      <c r="A67" s="636" t="s">
        <v>149</v>
      </c>
      <c r="B67" s="585"/>
      <c r="C67" s="24">
        <f>C44-C53-C62</f>
        <v>0</v>
      </c>
    </row>
    <row r="68" spans="1:5" ht="13.5" thickBot="1" x14ac:dyDescent="0.25">
      <c r="A68" s="625" t="s">
        <v>150</v>
      </c>
      <c r="B68" s="626"/>
      <c r="C68" s="28">
        <f>C51-C60-C65</f>
        <v>0</v>
      </c>
    </row>
    <row r="76" spans="1:5" ht="15" x14ac:dyDescent="0.25">
      <c r="A76" s="639" t="s">
        <v>320</v>
      </c>
      <c r="B76" s="640"/>
      <c r="C76" s="640"/>
      <c r="D76" s="640"/>
      <c r="E76" s="640"/>
    </row>
    <row r="77" spans="1:5" ht="13.5" thickBot="1" x14ac:dyDescent="0.25">
      <c r="A77" s="29"/>
      <c r="B77" s="30"/>
      <c r="C77" s="30"/>
      <c r="D77" s="30"/>
      <c r="E77" s="30"/>
    </row>
    <row r="78" spans="1:5" ht="153.75" thickBot="1" x14ac:dyDescent="0.25">
      <c r="A78" s="31" t="s">
        <v>107</v>
      </c>
      <c r="B78" s="32" t="s">
        <v>240</v>
      </c>
      <c r="C78" s="32" t="s">
        <v>241</v>
      </c>
      <c r="D78" s="32" t="s">
        <v>242</v>
      </c>
      <c r="E78" s="33" t="s">
        <v>220</v>
      </c>
    </row>
    <row r="79" spans="1:5" ht="13.5" thickBot="1" x14ac:dyDescent="0.25">
      <c r="A79" s="323" t="s">
        <v>33</v>
      </c>
      <c r="B79" s="34"/>
      <c r="C79" s="34"/>
      <c r="D79" s="34"/>
      <c r="E79" s="35"/>
    </row>
    <row r="80" spans="1:5" ht="25.5" x14ac:dyDescent="0.2">
      <c r="A80" s="345" t="s">
        <v>396</v>
      </c>
      <c r="B80" s="36"/>
      <c r="C80" s="36"/>
      <c r="D80" s="36"/>
      <c r="E80" s="37">
        <f>B80+C80+D80</f>
        <v>0</v>
      </c>
    </row>
    <row r="81" spans="1:5" x14ac:dyDescent="0.2">
      <c r="A81" s="38" t="s">
        <v>50</v>
      </c>
      <c r="B81" s="39">
        <f>SUM(B82:B83)</f>
        <v>0</v>
      </c>
      <c r="C81" s="39">
        <f>SUM(C82:C83)</f>
        <v>0</v>
      </c>
      <c r="D81" s="39">
        <f>SUM(D82:D83)</f>
        <v>0</v>
      </c>
      <c r="E81" s="40">
        <f>SUM(E82:E83)</f>
        <v>0</v>
      </c>
    </row>
    <row r="82" spans="1:5" x14ac:dyDescent="0.2">
      <c r="A82" s="325" t="s">
        <v>226</v>
      </c>
      <c r="B82" s="327">
        <v>0</v>
      </c>
      <c r="C82" s="327">
        <v>0</v>
      </c>
      <c r="D82" s="327">
        <v>0</v>
      </c>
      <c r="E82" s="328">
        <f>B82+C82+D82</f>
        <v>0</v>
      </c>
    </row>
    <row r="83" spans="1:5" x14ac:dyDescent="0.2">
      <c r="A83" s="325" t="s">
        <v>243</v>
      </c>
      <c r="B83" s="327">
        <v>0</v>
      </c>
      <c r="C83" s="327">
        <v>0</v>
      </c>
      <c r="D83" s="327">
        <v>0</v>
      </c>
      <c r="E83" s="328">
        <f>B83+C83+D83</f>
        <v>0</v>
      </c>
    </row>
    <row r="84" spans="1:5" x14ac:dyDescent="0.2">
      <c r="A84" s="38" t="s">
        <v>54</v>
      </c>
      <c r="B84" s="39">
        <f>SUM(B85:B87)</f>
        <v>0</v>
      </c>
      <c r="C84" s="39">
        <f>SUM(C85:C87)</f>
        <v>0</v>
      </c>
      <c r="D84" s="39">
        <f>SUM(D85:D87)</f>
        <v>0</v>
      </c>
      <c r="E84" s="40">
        <f>SUM(E85:E87)</f>
        <v>0</v>
      </c>
    </row>
    <row r="85" spans="1:5" x14ac:dyDescent="0.2">
      <c r="A85" s="325" t="s">
        <v>227</v>
      </c>
      <c r="B85" s="327">
        <v>0</v>
      </c>
      <c r="C85" s="327">
        <v>0</v>
      </c>
      <c r="D85" s="327">
        <v>0</v>
      </c>
      <c r="E85" s="328">
        <f>B85+C85+D85</f>
        <v>0</v>
      </c>
    </row>
    <row r="86" spans="1:5" x14ac:dyDescent="0.2">
      <c r="A86" s="325" t="s">
        <v>228</v>
      </c>
      <c r="B86" s="327">
        <v>0</v>
      </c>
      <c r="C86" s="327">
        <v>0</v>
      </c>
      <c r="D86" s="327">
        <v>0</v>
      </c>
      <c r="E86" s="328">
        <f>B86+C86+D86</f>
        <v>0</v>
      </c>
    </row>
    <row r="87" spans="1:5" x14ac:dyDescent="0.2">
      <c r="A87" s="326" t="s">
        <v>244</v>
      </c>
      <c r="B87" s="327">
        <v>0</v>
      </c>
      <c r="C87" s="327">
        <v>0</v>
      </c>
      <c r="D87" s="327">
        <v>0</v>
      </c>
      <c r="E87" s="328">
        <f>B87+C87+D87</f>
        <v>0</v>
      </c>
    </row>
    <row r="88" spans="1:5" ht="26.25" thickBot="1" x14ac:dyDescent="0.25">
      <c r="A88" s="346" t="s">
        <v>384</v>
      </c>
      <c r="B88" s="41">
        <f>B80+B81-B84</f>
        <v>0</v>
      </c>
      <c r="C88" s="41">
        <f>C80+C81-C84</f>
        <v>0</v>
      </c>
      <c r="D88" s="41">
        <f>D80+D81-D84</f>
        <v>0</v>
      </c>
      <c r="E88" s="42">
        <f>E80+E81-E84</f>
        <v>0</v>
      </c>
    </row>
    <row r="89" spans="1:5" ht="13.5" thickBot="1" x14ac:dyDescent="0.25">
      <c r="A89" s="324" t="s">
        <v>229</v>
      </c>
      <c r="B89" s="30"/>
      <c r="C89" s="30"/>
      <c r="D89" s="30"/>
      <c r="E89" s="43"/>
    </row>
    <row r="90" spans="1:5" x14ac:dyDescent="0.2">
      <c r="A90" s="345" t="s">
        <v>385</v>
      </c>
      <c r="B90" s="36"/>
      <c r="C90" s="36"/>
      <c r="D90" s="36"/>
      <c r="E90" s="37">
        <f>B90+C90+D90</f>
        <v>0</v>
      </c>
    </row>
    <row r="91" spans="1:5" x14ac:dyDescent="0.2">
      <c r="A91" s="38" t="s">
        <v>50</v>
      </c>
      <c r="B91" s="44"/>
      <c r="C91" s="44"/>
      <c r="D91" s="44"/>
      <c r="E91" s="40">
        <f>SUM(B91:D91)</f>
        <v>0</v>
      </c>
    </row>
    <row r="92" spans="1:5" x14ac:dyDescent="0.2">
      <c r="A92" s="38" t="s">
        <v>54</v>
      </c>
      <c r="B92" s="44"/>
      <c r="C92" s="44"/>
      <c r="D92" s="44"/>
      <c r="E92" s="40">
        <f>SUM(B92:D92)</f>
        <v>0</v>
      </c>
    </row>
    <row r="93" spans="1:5" ht="13.5" thickBot="1" x14ac:dyDescent="0.25">
      <c r="A93" s="346" t="s">
        <v>386</v>
      </c>
      <c r="B93" s="41">
        <f>B90+B91-B92</f>
        <v>0</v>
      </c>
      <c r="C93" s="41">
        <f>C90+C91-C92</f>
        <v>0</v>
      </c>
      <c r="D93" s="41">
        <f>D90+D91-D92</f>
        <v>0</v>
      </c>
      <c r="E93" s="42">
        <f>E90+E91-E92</f>
        <v>0</v>
      </c>
    </row>
    <row r="94" spans="1:5" ht="13.5" thickBot="1" x14ac:dyDescent="0.25">
      <c r="A94" s="746" t="s">
        <v>44</v>
      </c>
      <c r="B94" s="747"/>
      <c r="C94" s="747"/>
      <c r="D94" s="747"/>
      <c r="E94" s="748"/>
    </row>
    <row r="95" spans="1:5" x14ac:dyDescent="0.2">
      <c r="A95" s="347" t="s">
        <v>149</v>
      </c>
      <c r="B95" s="348">
        <f>B80-B90</f>
        <v>0</v>
      </c>
      <c r="C95" s="348">
        <f>C80-C90</f>
        <v>0</v>
      </c>
      <c r="D95" s="348">
        <f>D80-D90</f>
        <v>0</v>
      </c>
      <c r="E95" s="348">
        <f>E80-E90</f>
        <v>0</v>
      </c>
    </row>
    <row r="96" spans="1:5" ht="13.5" thickBot="1" x14ac:dyDescent="0.25">
      <c r="A96" s="349" t="s">
        <v>150</v>
      </c>
      <c r="B96" s="350">
        <f>B88-B93</f>
        <v>0</v>
      </c>
      <c r="C96" s="350">
        <f>C88-C93</f>
        <v>0</v>
      </c>
      <c r="D96" s="350">
        <f>D88-D93</f>
        <v>0</v>
      </c>
      <c r="E96" s="350">
        <f>E88-E93</f>
        <v>0</v>
      </c>
    </row>
    <row r="101" spans="1:9" ht="48" customHeight="1" x14ac:dyDescent="0.25">
      <c r="A101" s="637" t="s">
        <v>319</v>
      </c>
      <c r="B101" s="637"/>
      <c r="C101" s="637"/>
      <c r="D101" s="637"/>
    </row>
    <row r="102" spans="1:9" ht="13.5" thickBot="1" x14ac:dyDescent="0.25">
      <c r="A102" s="444"/>
      <c r="B102" s="445"/>
      <c r="C102" s="445"/>
    </row>
    <row r="103" spans="1:9" x14ac:dyDescent="0.2">
      <c r="A103" s="45" t="s">
        <v>25</v>
      </c>
      <c r="B103" s="46" t="s">
        <v>149</v>
      </c>
      <c r="C103" s="46" t="s">
        <v>150</v>
      </c>
      <c r="D103" s="47" t="s">
        <v>143</v>
      </c>
    </row>
    <row r="104" spans="1:9" x14ac:dyDescent="0.2">
      <c r="A104" s="48" t="s">
        <v>245</v>
      </c>
      <c r="B104" s="49">
        <v>0</v>
      </c>
      <c r="C104" s="49">
        <v>0</v>
      </c>
      <c r="D104" s="50"/>
    </row>
    <row r="105" spans="1:9" x14ac:dyDescent="0.2">
      <c r="A105" s="51" t="s">
        <v>132</v>
      </c>
      <c r="B105" s="52"/>
      <c r="C105" s="52"/>
      <c r="D105" s="53"/>
    </row>
    <row r="106" spans="1:9" ht="13.5" thickBot="1" x14ac:dyDescent="0.25">
      <c r="A106" s="54" t="s">
        <v>106</v>
      </c>
      <c r="B106" s="55">
        <v>0</v>
      </c>
      <c r="C106" s="56">
        <v>0</v>
      </c>
      <c r="D106" s="57"/>
    </row>
    <row r="109" spans="1:9" ht="15" x14ac:dyDescent="0.25">
      <c r="A109" s="637" t="s">
        <v>318</v>
      </c>
      <c r="B109" s="638"/>
      <c r="C109" s="638"/>
      <c r="D109" s="575"/>
      <c r="E109" s="575"/>
      <c r="F109" s="575"/>
      <c r="G109" s="575"/>
    </row>
    <row r="110" spans="1:9" ht="13.5" thickBot="1" x14ac:dyDescent="0.25">
      <c r="A110" s="444"/>
      <c r="B110" s="445"/>
      <c r="C110" s="445"/>
    </row>
    <row r="111" spans="1:9" ht="13.5" customHeight="1" x14ac:dyDescent="0.2">
      <c r="A111" s="416"/>
      <c r="B111" s="650" t="s">
        <v>246</v>
      </c>
      <c r="C111" s="651"/>
      <c r="D111" s="651"/>
      <c r="E111" s="651"/>
      <c r="F111" s="652"/>
      <c r="G111" s="650" t="s">
        <v>247</v>
      </c>
      <c r="H111" s="651"/>
      <c r="I111" s="652"/>
    </row>
    <row r="112" spans="1:9" ht="38.25" x14ac:dyDescent="0.2">
      <c r="A112" s="417"/>
      <c r="B112" s="58" t="s">
        <v>139</v>
      </c>
      <c r="C112" s="59" t="s">
        <v>301</v>
      </c>
      <c r="D112" s="59" t="s">
        <v>146</v>
      </c>
      <c r="E112" s="59" t="s">
        <v>128</v>
      </c>
      <c r="F112" s="60" t="s">
        <v>351</v>
      </c>
      <c r="G112" s="61" t="s">
        <v>63</v>
      </c>
      <c r="H112" s="62" t="s">
        <v>341</v>
      </c>
      <c r="I112" s="63" t="s">
        <v>39</v>
      </c>
    </row>
    <row r="113" spans="1:9" x14ac:dyDescent="0.2">
      <c r="A113" s="64" t="s">
        <v>149</v>
      </c>
      <c r="B113" s="65">
        <v>0</v>
      </c>
      <c r="C113" s="13">
        <v>1072328.98</v>
      </c>
      <c r="D113" s="13">
        <v>0</v>
      </c>
      <c r="E113" s="66">
        <v>598815.80000000005</v>
      </c>
      <c r="F113" s="67">
        <v>0</v>
      </c>
      <c r="G113" s="68">
        <v>0</v>
      </c>
      <c r="H113" s="13">
        <v>0</v>
      </c>
      <c r="I113" s="69">
        <v>0</v>
      </c>
    </row>
    <row r="114" spans="1:9" ht="38.25" x14ac:dyDescent="0.2">
      <c r="A114" s="368" t="s">
        <v>355</v>
      </c>
      <c r="B114" s="70">
        <v>0</v>
      </c>
      <c r="C114" s="71">
        <v>0</v>
      </c>
      <c r="D114" s="71">
        <v>0</v>
      </c>
      <c r="E114" s="66">
        <v>31630.2</v>
      </c>
      <c r="F114" s="67">
        <v>0</v>
      </c>
      <c r="G114" s="68">
        <v>0</v>
      </c>
      <c r="H114" s="71">
        <v>0</v>
      </c>
      <c r="I114" s="72">
        <v>0</v>
      </c>
    </row>
    <row r="115" spans="1:9" ht="39" thickBot="1" x14ac:dyDescent="0.25">
      <c r="A115" s="369" t="s">
        <v>356</v>
      </c>
      <c r="B115" s="73">
        <v>0</v>
      </c>
      <c r="C115" s="74">
        <v>0</v>
      </c>
      <c r="D115" s="74">
        <v>0</v>
      </c>
      <c r="E115" s="75">
        <v>0</v>
      </c>
      <c r="F115" s="76">
        <v>0</v>
      </c>
      <c r="G115" s="77">
        <v>0</v>
      </c>
      <c r="H115" s="74">
        <v>0</v>
      </c>
      <c r="I115" s="78">
        <v>0</v>
      </c>
    </row>
    <row r="116" spans="1:9" ht="13.5" thickBot="1" x14ac:dyDescent="0.25">
      <c r="A116" s="79" t="s">
        <v>150</v>
      </c>
      <c r="B116" s="80">
        <f t="shared" ref="B116:I116" si="9">B113+B114-B115</f>
        <v>0</v>
      </c>
      <c r="C116" s="81">
        <f t="shared" si="9"/>
        <v>1072328.98</v>
      </c>
      <c r="D116" s="81">
        <f t="shared" si="9"/>
        <v>0</v>
      </c>
      <c r="E116" s="82">
        <f t="shared" si="9"/>
        <v>630446</v>
      </c>
      <c r="F116" s="83">
        <f t="shared" si="9"/>
        <v>0</v>
      </c>
      <c r="G116" s="84">
        <f t="shared" si="9"/>
        <v>0</v>
      </c>
      <c r="H116" s="82">
        <f t="shared" si="9"/>
        <v>0</v>
      </c>
      <c r="I116" s="83">
        <f t="shared" si="9"/>
        <v>0</v>
      </c>
    </row>
    <row r="119" spans="1:9" ht="15" x14ac:dyDescent="0.25">
      <c r="A119" s="637" t="s">
        <v>317</v>
      </c>
      <c r="B119" s="638"/>
      <c r="C119" s="638"/>
    </row>
    <row r="120" spans="1:9" ht="13.5" thickBot="1" x14ac:dyDescent="0.25">
      <c r="A120" s="444"/>
      <c r="B120" s="445"/>
      <c r="C120" s="445"/>
    </row>
    <row r="121" spans="1:9" x14ac:dyDescent="0.2">
      <c r="A121" s="85" t="s">
        <v>25</v>
      </c>
      <c r="B121" s="46" t="s">
        <v>149</v>
      </c>
      <c r="C121" s="47" t="s">
        <v>150</v>
      </c>
    </row>
    <row r="122" spans="1:9" ht="26.25" thickBot="1" x14ac:dyDescent="0.25">
      <c r="A122" s="86" t="s">
        <v>248</v>
      </c>
      <c r="B122" s="87">
        <v>5116880.16</v>
      </c>
      <c r="C122" s="88">
        <v>4947406.92</v>
      </c>
    </row>
    <row r="126" spans="1:9" ht="50.25" customHeight="1" x14ac:dyDescent="0.25">
      <c r="A126" s="637" t="s">
        <v>331</v>
      </c>
      <c r="B126" s="638"/>
      <c r="C126" s="638"/>
      <c r="D126" s="575"/>
    </row>
    <row r="127" spans="1:9" ht="13.5" thickBot="1" x14ac:dyDescent="0.25">
      <c r="A127" s="444"/>
      <c r="B127" s="445"/>
      <c r="C127" s="445"/>
    </row>
    <row r="128" spans="1:9" x14ac:dyDescent="0.2">
      <c r="A128" s="648" t="s">
        <v>107</v>
      </c>
      <c r="B128" s="649"/>
      <c r="C128" s="46" t="s">
        <v>149</v>
      </c>
      <c r="D128" s="47" t="s">
        <v>150</v>
      </c>
    </row>
    <row r="129" spans="1:4" ht="66" customHeight="1" x14ac:dyDescent="0.2">
      <c r="A129" s="655" t="s">
        <v>249</v>
      </c>
      <c r="B129" s="656"/>
      <c r="C129" s="49">
        <f>SUM(C131:C135)</f>
        <v>0</v>
      </c>
      <c r="D129" s="50">
        <f>SUM(D131:D135)</f>
        <v>0</v>
      </c>
    </row>
    <row r="130" spans="1:4" x14ac:dyDescent="0.2">
      <c r="A130" s="435" t="s">
        <v>132</v>
      </c>
      <c r="B130" s="436"/>
      <c r="C130" s="89"/>
      <c r="D130" s="90"/>
    </row>
    <row r="131" spans="1:4" x14ac:dyDescent="0.2">
      <c r="A131" s="653" t="s">
        <v>24</v>
      </c>
      <c r="B131" s="654"/>
      <c r="C131" s="91"/>
      <c r="D131" s="92"/>
    </row>
    <row r="132" spans="1:4" x14ac:dyDescent="0.2">
      <c r="A132" s="414" t="s">
        <v>236</v>
      </c>
      <c r="B132" s="415"/>
      <c r="C132" s="49"/>
      <c r="D132" s="50"/>
    </row>
    <row r="133" spans="1:4" x14ac:dyDescent="0.2">
      <c r="A133" s="414" t="s">
        <v>140</v>
      </c>
      <c r="B133" s="415"/>
      <c r="C133" s="49"/>
      <c r="D133" s="50"/>
    </row>
    <row r="134" spans="1:4" x14ac:dyDescent="0.2">
      <c r="A134" s="414" t="s">
        <v>141</v>
      </c>
      <c r="B134" s="415"/>
      <c r="C134" s="49"/>
      <c r="D134" s="50"/>
    </row>
    <row r="135" spans="1:4" ht="13.5" thickBot="1" x14ac:dyDescent="0.25">
      <c r="A135" s="424" t="s">
        <v>142</v>
      </c>
      <c r="B135" s="425"/>
      <c r="C135" s="330"/>
      <c r="D135" s="331"/>
    </row>
    <row r="153" spans="1:9" ht="15" x14ac:dyDescent="0.2">
      <c r="A153" s="428" t="s">
        <v>302</v>
      </c>
      <c r="B153" s="430"/>
      <c r="C153" s="430"/>
      <c r="D153" s="430"/>
      <c r="E153" s="430"/>
      <c r="F153" s="430"/>
      <c r="G153" s="430"/>
      <c r="H153" s="430"/>
      <c r="I153" s="430"/>
    </row>
    <row r="154" spans="1:9" ht="13.5" thickBot="1" x14ac:dyDescent="0.25">
      <c r="B154" s="307"/>
      <c r="C154" s="307"/>
      <c r="D154" s="307"/>
      <c r="E154" s="307" t="s">
        <v>43</v>
      </c>
      <c r="F154" s="172"/>
      <c r="G154" s="172"/>
      <c r="H154" s="172"/>
      <c r="I154" s="172"/>
    </row>
    <row r="155" spans="1:9" ht="109.15" customHeight="1" thickBot="1" x14ac:dyDescent="0.25">
      <c r="A155" s="620"/>
      <c r="B155" s="678"/>
      <c r="C155" s="93" t="s">
        <v>250</v>
      </c>
      <c r="D155" s="94" t="s">
        <v>60</v>
      </c>
      <c r="E155" s="93" t="s">
        <v>315</v>
      </c>
      <c r="F155" s="95" t="s">
        <v>316</v>
      </c>
      <c r="G155" s="93" t="s">
        <v>342</v>
      </c>
      <c r="H155" s="181" t="s">
        <v>397</v>
      </c>
      <c r="I155" s="351" t="s">
        <v>398</v>
      </c>
    </row>
    <row r="156" spans="1:9" x14ac:dyDescent="0.2">
      <c r="A156" s="422" t="s">
        <v>399</v>
      </c>
      <c r="B156" s="679"/>
      <c r="C156" s="96"/>
      <c r="D156" s="97"/>
      <c r="E156" s="96"/>
      <c r="F156" s="97"/>
      <c r="G156" s="96"/>
      <c r="H156" s="96"/>
      <c r="I156" s="98"/>
    </row>
    <row r="157" spans="1:9" x14ac:dyDescent="0.2">
      <c r="A157" s="99"/>
      <c r="B157" s="100" t="s">
        <v>61</v>
      </c>
      <c r="C157" s="101"/>
      <c r="D157" s="102"/>
      <c r="E157" s="101"/>
      <c r="F157" s="102"/>
      <c r="G157" s="101"/>
      <c r="H157" s="101"/>
      <c r="I157" s="103"/>
    </row>
    <row r="158" spans="1:9" x14ac:dyDescent="0.2">
      <c r="A158" s="68" t="s">
        <v>120</v>
      </c>
      <c r="B158" s="104"/>
      <c r="C158" s="105"/>
      <c r="D158" s="106"/>
      <c r="E158" s="107"/>
      <c r="F158" s="106"/>
      <c r="G158" s="107"/>
      <c r="H158" s="107"/>
      <c r="I158" s="67"/>
    </row>
    <row r="159" spans="1:9" x14ac:dyDescent="0.2">
      <c r="A159" s="68" t="s">
        <v>121</v>
      </c>
      <c r="B159" s="104"/>
      <c r="C159" s="105"/>
      <c r="D159" s="106"/>
      <c r="E159" s="107"/>
      <c r="F159" s="106"/>
      <c r="G159" s="107"/>
      <c r="H159" s="107"/>
      <c r="I159" s="67"/>
    </row>
    <row r="160" spans="1:9" ht="13.5" thickBot="1" x14ac:dyDescent="0.25">
      <c r="A160" s="108" t="s">
        <v>62</v>
      </c>
      <c r="B160" s="109"/>
      <c r="C160" s="110"/>
      <c r="D160" s="111"/>
      <c r="E160" s="112"/>
      <c r="F160" s="111"/>
      <c r="G160" s="112"/>
      <c r="H160" s="112"/>
      <c r="I160" s="113"/>
    </row>
    <row r="161" spans="1:9" ht="13.5" thickBot="1" x14ac:dyDescent="0.25">
      <c r="A161" s="114"/>
      <c r="B161" s="115" t="s">
        <v>145</v>
      </c>
      <c r="C161" s="116"/>
      <c r="D161" s="116"/>
      <c r="E161" s="116">
        <f>SUM(E158:E160)</f>
        <v>0</v>
      </c>
      <c r="F161" s="116">
        <f>SUM(F158:F160)</f>
        <v>0</v>
      </c>
      <c r="G161" s="116">
        <f>SUM(G158:G160)</f>
        <v>0</v>
      </c>
      <c r="H161" s="116"/>
      <c r="I161" s="116"/>
    </row>
    <row r="162" spans="1:9" ht="105.6" customHeight="1" thickBot="1" x14ac:dyDescent="0.25">
      <c r="A162" s="620"/>
      <c r="B162" s="621"/>
      <c r="C162" s="93" t="s">
        <v>250</v>
      </c>
      <c r="D162" s="94" t="s">
        <v>60</v>
      </c>
      <c r="E162" s="93" t="s">
        <v>315</v>
      </c>
      <c r="F162" s="95" t="s">
        <v>316</v>
      </c>
      <c r="G162" s="93" t="s">
        <v>342</v>
      </c>
      <c r="H162" s="93" t="s">
        <v>362</v>
      </c>
      <c r="I162" s="93" t="s">
        <v>343</v>
      </c>
    </row>
    <row r="163" spans="1:9" x14ac:dyDescent="0.2">
      <c r="A163" s="422" t="s">
        <v>149</v>
      </c>
      <c r="B163" s="423"/>
      <c r="C163" s="117"/>
      <c r="D163" s="118"/>
      <c r="E163" s="117"/>
      <c r="F163" s="118"/>
      <c r="G163" s="117"/>
      <c r="H163" s="117"/>
      <c r="I163" s="119"/>
    </row>
    <row r="164" spans="1:9" x14ac:dyDescent="0.2">
      <c r="A164" s="120"/>
      <c r="B164" s="121" t="s">
        <v>61</v>
      </c>
      <c r="C164" s="101"/>
      <c r="D164" s="102"/>
      <c r="E164" s="101"/>
      <c r="F164" s="102"/>
      <c r="G164" s="101"/>
      <c r="H164" s="101"/>
      <c r="I164" s="103"/>
    </row>
    <row r="165" spans="1:9" x14ac:dyDescent="0.2">
      <c r="A165" s="68" t="s">
        <v>120</v>
      </c>
      <c r="B165" s="104"/>
      <c r="C165" s="105"/>
      <c r="D165" s="106"/>
      <c r="E165" s="107"/>
      <c r="F165" s="106"/>
      <c r="G165" s="107"/>
      <c r="H165" s="107"/>
      <c r="I165" s="67"/>
    </row>
    <row r="166" spans="1:9" x14ac:dyDescent="0.2">
      <c r="A166" s="68" t="s">
        <v>121</v>
      </c>
      <c r="B166" s="104"/>
      <c r="C166" s="105"/>
      <c r="D166" s="106"/>
      <c r="E166" s="107"/>
      <c r="F166" s="106"/>
      <c r="G166" s="107"/>
      <c r="H166" s="107"/>
      <c r="I166" s="67"/>
    </row>
    <row r="167" spans="1:9" ht="13.5" thickBot="1" x14ac:dyDescent="0.25">
      <c r="A167" s="108" t="s">
        <v>62</v>
      </c>
      <c r="B167" s="109"/>
      <c r="C167" s="110"/>
      <c r="D167" s="111"/>
      <c r="E167" s="112"/>
      <c r="F167" s="111"/>
      <c r="G167" s="112"/>
      <c r="H167" s="112"/>
      <c r="I167" s="113"/>
    </row>
    <row r="168" spans="1:9" ht="13.5" thickBot="1" x14ac:dyDescent="0.25">
      <c r="A168" s="114"/>
      <c r="B168" s="115" t="s">
        <v>145</v>
      </c>
      <c r="C168" s="116"/>
      <c r="D168" s="122"/>
      <c r="E168" s="116">
        <f>SUM(E165:E167)</f>
        <v>0</v>
      </c>
      <c r="F168" s="116">
        <f>SUM(F165:F167)</f>
        <v>0</v>
      </c>
      <c r="G168" s="116">
        <f>SUM(G165:G167)</f>
        <v>0</v>
      </c>
      <c r="H168" s="116"/>
      <c r="I168" s="123"/>
    </row>
    <row r="171" spans="1:9" x14ac:dyDescent="0.2">
      <c r="A171" s="641" t="s">
        <v>352</v>
      </c>
      <c r="B171" s="642"/>
      <c r="C171" s="642"/>
      <c r="D171" s="642"/>
      <c r="E171" s="642"/>
      <c r="F171" s="642"/>
      <c r="G171" s="642"/>
      <c r="H171" s="642"/>
      <c r="I171" s="642"/>
    </row>
    <row r="172" spans="1:9" ht="13.5" thickBot="1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</row>
    <row r="173" spans="1:9" ht="13.5" thickBot="1" x14ac:dyDescent="0.25">
      <c r="A173" s="627" t="s">
        <v>224</v>
      </c>
      <c r="B173" s="628"/>
      <c r="C173" s="628"/>
      <c r="D173" s="629"/>
      <c r="E173" s="475" t="s">
        <v>149</v>
      </c>
      <c r="F173" s="643" t="s">
        <v>225</v>
      </c>
      <c r="G173" s="644"/>
      <c r="H173" s="645"/>
      <c r="I173" s="646" t="s">
        <v>150</v>
      </c>
    </row>
    <row r="174" spans="1:9" ht="13.5" thickBot="1" x14ac:dyDescent="0.25">
      <c r="A174" s="630"/>
      <c r="B174" s="631"/>
      <c r="C174" s="631"/>
      <c r="D174" s="632"/>
      <c r="E174" s="476"/>
      <c r="F174" s="126" t="s">
        <v>50</v>
      </c>
      <c r="G174" s="127" t="s">
        <v>252</v>
      </c>
      <c r="H174" s="126" t="s">
        <v>253</v>
      </c>
      <c r="I174" s="647"/>
    </row>
    <row r="175" spans="1:9" x14ac:dyDescent="0.2">
      <c r="A175" s="128">
        <v>1</v>
      </c>
      <c r="B175" s="595" t="s">
        <v>387</v>
      </c>
      <c r="C175" s="624"/>
      <c r="D175" s="596"/>
      <c r="E175" s="129">
        <v>0</v>
      </c>
      <c r="F175" s="130">
        <v>0</v>
      </c>
      <c r="G175" s="130">
        <v>0</v>
      </c>
      <c r="H175" s="130">
        <v>0</v>
      </c>
      <c r="I175" s="131">
        <f>E175+F175-G175-H175</f>
        <v>0</v>
      </c>
    </row>
    <row r="176" spans="1:9" x14ac:dyDescent="0.2">
      <c r="A176" s="132"/>
      <c r="B176" s="449" t="s">
        <v>400</v>
      </c>
      <c r="C176" s="450"/>
      <c r="D176" s="451"/>
      <c r="E176" s="133">
        <v>0</v>
      </c>
      <c r="F176" s="134">
        <v>0</v>
      </c>
      <c r="G176" s="134">
        <v>0</v>
      </c>
      <c r="H176" s="134">
        <v>0</v>
      </c>
      <c r="I176" s="135">
        <f>E176+F176-G176-H176</f>
        <v>0</v>
      </c>
    </row>
    <row r="177" spans="1:9" x14ac:dyDescent="0.2">
      <c r="A177" s="136" t="s">
        <v>158</v>
      </c>
      <c r="B177" s="446" t="s">
        <v>388</v>
      </c>
      <c r="C177" s="447"/>
      <c r="D177" s="448"/>
      <c r="E177" s="137">
        <v>21451792.57</v>
      </c>
      <c r="F177" s="138">
        <v>12013502.779999999</v>
      </c>
      <c r="G177" s="138">
        <v>320913.88</v>
      </c>
      <c r="H177" s="138">
        <v>10240608.18</v>
      </c>
      <c r="I177" s="139">
        <f>E177+F177-G177-H177</f>
        <v>22903773.290000003</v>
      </c>
    </row>
    <row r="178" spans="1:9" x14ac:dyDescent="0.2">
      <c r="A178" s="136"/>
      <c r="B178" s="449" t="s">
        <v>401</v>
      </c>
      <c r="C178" s="450"/>
      <c r="D178" s="451"/>
      <c r="E178" s="140">
        <v>0</v>
      </c>
      <c r="F178" s="138">
        <v>0</v>
      </c>
      <c r="G178" s="138">
        <v>0</v>
      </c>
      <c r="H178" s="138">
        <v>0</v>
      </c>
      <c r="I178" s="138">
        <f>E178+F178-G178-H178</f>
        <v>0</v>
      </c>
    </row>
    <row r="179" spans="1:9" ht="13.5" thickBot="1" x14ac:dyDescent="0.25">
      <c r="A179" s="141" t="s">
        <v>160</v>
      </c>
      <c r="B179" s="446" t="s">
        <v>230</v>
      </c>
      <c r="C179" s="447"/>
      <c r="D179" s="448"/>
      <c r="E179" s="137">
        <v>13859658.59</v>
      </c>
      <c r="F179" s="138">
        <v>14775788.07</v>
      </c>
      <c r="G179" s="138">
        <v>47578.14</v>
      </c>
      <c r="H179" s="138">
        <v>13812080.449999999</v>
      </c>
      <c r="I179" s="134">
        <f>E179+F179-G179-H179</f>
        <v>14775788.07</v>
      </c>
    </row>
    <row r="180" spans="1:9" ht="13.5" thickBot="1" x14ac:dyDescent="0.25">
      <c r="A180" s="586" t="s">
        <v>135</v>
      </c>
      <c r="B180" s="587"/>
      <c r="C180" s="587"/>
      <c r="D180" s="588"/>
      <c r="E180" s="142">
        <f>E175+E177+E179</f>
        <v>35311451.159999996</v>
      </c>
      <c r="F180" s="142">
        <f>F175+F177+F179</f>
        <v>26789290.850000001</v>
      </c>
      <c r="G180" s="142">
        <f>G175+G177+G179</f>
        <v>368492.02</v>
      </c>
      <c r="H180" s="142">
        <f>H175+H177+H179</f>
        <v>24052688.629999999</v>
      </c>
      <c r="I180" s="143">
        <f>I175+I177+I179</f>
        <v>37679561.359999999</v>
      </c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308" t="s">
        <v>377</v>
      </c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308" t="s">
        <v>378</v>
      </c>
      <c r="B183" s="1"/>
      <c r="C183" s="1"/>
      <c r="D183" s="1"/>
      <c r="E183" s="1"/>
      <c r="F183" s="1"/>
      <c r="G183" s="1"/>
      <c r="H183" s="1"/>
      <c r="I183" s="1"/>
    </row>
    <row r="185" spans="1:9" ht="15" x14ac:dyDescent="0.2">
      <c r="A185" s="574" t="s">
        <v>314</v>
      </c>
      <c r="B185" s="574"/>
      <c r="C185" s="574"/>
      <c r="D185" s="574"/>
      <c r="E185" s="574"/>
      <c r="F185" s="574"/>
      <c r="G185" s="574"/>
    </row>
    <row r="186" spans="1:9" ht="13.5" thickBot="1" x14ac:dyDescent="0.25">
      <c r="A186" s="144"/>
      <c r="B186" s="124"/>
      <c r="C186" s="124"/>
      <c r="D186" s="124"/>
      <c r="E186" s="124"/>
      <c r="F186" s="124"/>
      <c r="G186" s="124"/>
    </row>
    <row r="187" spans="1:9" ht="13.5" thickBot="1" x14ac:dyDescent="0.25">
      <c r="A187" s="418" t="s">
        <v>130</v>
      </c>
      <c r="B187" s="419"/>
      <c r="C187" s="145" t="s">
        <v>231</v>
      </c>
      <c r="D187" s="146" t="s">
        <v>74</v>
      </c>
      <c r="E187" s="341" t="s">
        <v>392</v>
      </c>
      <c r="F187" s="342" t="s">
        <v>393</v>
      </c>
      <c r="G187" s="125" t="s">
        <v>258</v>
      </c>
    </row>
    <row r="188" spans="1:9" ht="26.25" customHeight="1" x14ac:dyDescent="0.2">
      <c r="A188" s="592" t="s">
        <v>75</v>
      </c>
      <c r="B188" s="593"/>
      <c r="C188" s="148"/>
      <c r="D188" s="148"/>
      <c r="E188" s="148"/>
      <c r="F188" s="148"/>
      <c r="G188" s="149">
        <f>C188+D188-E188-F188</f>
        <v>0</v>
      </c>
    </row>
    <row r="189" spans="1:9" ht="25.5" customHeight="1" x14ac:dyDescent="0.2">
      <c r="A189" s="589" t="s">
        <v>207</v>
      </c>
      <c r="B189" s="443"/>
      <c r="C189" s="150"/>
      <c r="D189" s="150"/>
      <c r="E189" s="150"/>
      <c r="F189" s="150"/>
      <c r="G189" s="151">
        <f t="shared" ref="G189:G196" si="10">C189+D189-E189-F189</f>
        <v>0</v>
      </c>
    </row>
    <row r="190" spans="1:9" x14ac:dyDescent="0.2">
      <c r="A190" s="589" t="s">
        <v>208</v>
      </c>
      <c r="B190" s="443"/>
      <c r="C190" s="150"/>
      <c r="D190" s="150"/>
      <c r="E190" s="150"/>
      <c r="F190" s="150"/>
      <c r="G190" s="151">
        <f t="shared" si="10"/>
        <v>0</v>
      </c>
    </row>
    <row r="191" spans="1:9" x14ac:dyDescent="0.2">
      <c r="A191" s="589" t="s">
        <v>209</v>
      </c>
      <c r="B191" s="443"/>
      <c r="C191" s="150"/>
      <c r="D191" s="150"/>
      <c r="E191" s="150"/>
      <c r="F191" s="150"/>
      <c r="G191" s="151">
        <f t="shared" si="10"/>
        <v>0</v>
      </c>
    </row>
    <row r="192" spans="1:9" ht="38.25" customHeight="1" x14ac:dyDescent="0.2">
      <c r="A192" s="589" t="s">
        <v>370</v>
      </c>
      <c r="B192" s="443"/>
      <c r="C192" s="150"/>
      <c r="D192" s="150"/>
      <c r="E192" s="150"/>
      <c r="F192" s="150"/>
      <c r="G192" s="151">
        <f t="shared" si="10"/>
        <v>0</v>
      </c>
    </row>
    <row r="193" spans="1:7" ht="32.25" customHeight="1" x14ac:dyDescent="0.2">
      <c r="A193" s="527" t="s">
        <v>210</v>
      </c>
      <c r="B193" s="443"/>
      <c r="C193" s="150">
        <v>7000000</v>
      </c>
      <c r="D193" s="150"/>
      <c r="E193" s="150"/>
      <c r="F193" s="150"/>
      <c r="G193" s="151">
        <f t="shared" si="10"/>
        <v>7000000</v>
      </c>
    </row>
    <row r="194" spans="1:7" x14ac:dyDescent="0.2">
      <c r="A194" s="527" t="s">
        <v>211</v>
      </c>
      <c r="B194" s="443"/>
      <c r="C194" s="150">
        <v>63885.47</v>
      </c>
      <c r="D194" s="150">
        <v>78215.53</v>
      </c>
      <c r="E194" s="150"/>
      <c r="F194" s="150"/>
      <c r="G194" s="151">
        <f t="shared" si="10"/>
        <v>142101</v>
      </c>
    </row>
    <row r="195" spans="1:7" ht="24.75" customHeight="1" thickBot="1" x14ac:dyDescent="0.25">
      <c r="A195" s="527" t="s">
        <v>371</v>
      </c>
      <c r="B195" s="443"/>
      <c r="C195" s="150"/>
      <c r="D195" s="150"/>
      <c r="E195" s="150"/>
      <c r="F195" s="150"/>
      <c r="G195" s="151">
        <f t="shared" si="10"/>
        <v>0</v>
      </c>
    </row>
    <row r="196" spans="1:7" ht="27.75" customHeight="1" thickBot="1" x14ac:dyDescent="0.25">
      <c r="A196" s="454" t="s">
        <v>402</v>
      </c>
      <c r="B196" s="455"/>
      <c r="C196" s="152">
        <v>6894398.7199999997</v>
      </c>
      <c r="D196" s="152">
        <v>544250</v>
      </c>
      <c r="E196" s="152"/>
      <c r="F196" s="152">
        <v>3894398.72</v>
      </c>
      <c r="G196" s="153">
        <f t="shared" si="10"/>
        <v>3544249.9999999995</v>
      </c>
    </row>
    <row r="197" spans="1:7" x14ac:dyDescent="0.2">
      <c r="A197" s="590" t="s">
        <v>372</v>
      </c>
      <c r="B197" s="591"/>
      <c r="C197" s="154">
        <f>SUM(C198:C217)</f>
        <v>3848544.16</v>
      </c>
      <c r="D197" s="154">
        <f>SUM(D198:D217)</f>
        <v>38234.65</v>
      </c>
      <c r="E197" s="154">
        <f>SUM(E198:E217)</f>
        <v>0</v>
      </c>
      <c r="F197" s="154">
        <f>SUM(F198:F217)</f>
        <v>3500000</v>
      </c>
      <c r="G197" s="155">
        <f>SUM(G198:G217)</f>
        <v>386778.80999999994</v>
      </c>
    </row>
    <row r="198" spans="1:7" x14ac:dyDescent="0.2">
      <c r="A198" s="481" t="s">
        <v>0</v>
      </c>
      <c r="B198" s="443"/>
      <c r="C198" s="370"/>
      <c r="D198" s="370"/>
      <c r="E198" s="150"/>
      <c r="F198" s="150"/>
      <c r="G198" s="156">
        <f t="shared" ref="G198:G217" si="11">C198+D198-E198-F198</f>
        <v>0</v>
      </c>
    </row>
    <row r="199" spans="1:7" x14ac:dyDescent="0.2">
      <c r="A199" s="481" t="s">
        <v>23</v>
      </c>
      <c r="B199" s="443"/>
      <c r="C199" s="370"/>
      <c r="D199" s="370"/>
      <c r="E199" s="150"/>
      <c r="F199" s="150"/>
      <c r="G199" s="156">
        <f t="shared" si="11"/>
        <v>0</v>
      </c>
    </row>
    <row r="200" spans="1:7" ht="13.5" customHeight="1" x14ac:dyDescent="0.2">
      <c r="A200" s="481" t="s">
        <v>1</v>
      </c>
      <c r="B200" s="443"/>
      <c r="C200" s="370">
        <v>298544.15999999997</v>
      </c>
      <c r="D200" s="370">
        <v>28184.68</v>
      </c>
      <c r="E200" s="150"/>
      <c r="F200" s="150">
        <v>0</v>
      </c>
      <c r="G200" s="156">
        <f t="shared" si="11"/>
        <v>326728.83999999997</v>
      </c>
    </row>
    <row r="201" spans="1:7" ht="43.5" customHeight="1" x14ac:dyDescent="0.2">
      <c r="A201" s="602" t="s">
        <v>403</v>
      </c>
      <c r="B201" s="443"/>
      <c r="C201" s="370"/>
      <c r="D201" s="370"/>
      <c r="E201" s="150"/>
      <c r="F201" s="150"/>
      <c r="G201" s="156">
        <f t="shared" si="11"/>
        <v>0</v>
      </c>
    </row>
    <row r="202" spans="1:7" x14ac:dyDescent="0.2">
      <c r="A202" s="441" t="s">
        <v>2</v>
      </c>
      <c r="B202" s="443"/>
      <c r="C202" s="370"/>
      <c r="D202" s="370">
        <v>10049.969999999999</v>
      </c>
      <c r="E202" s="150"/>
      <c r="F202" s="150"/>
      <c r="G202" s="156">
        <f t="shared" si="11"/>
        <v>10049.969999999999</v>
      </c>
    </row>
    <row r="203" spans="1:7" x14ac:dyDescent="0.2">
      <c r="A203" s="441" t="s">
        <v>3</v>
      </c>
      <c r="B203" s="443"/>
      <c r="C203" s="370"/>
      <c r="D203" s="370"/>
      <c r="E203" s="150"/>
      <c r="F203" s="150"/>
      <c r="G203" s="156">
        <f t="shared" si="11"/>
        <v>0</v>
      </c>
    </row>
    <row r="204" spans="1:7" x14ac:dyDescent="0.2">
      <c r="A204" s="441" t="s">
        <v>4</v>
      </c>
      <c r="B204" s="443"/>
      <c r="C204" s="370"/>
      <c r="D204" s="370"/>
      <c r="E204" s="150"/>
      <c r="F204" s="150"/>
      <c r="G204" s="156">
        <f t="shared" si="11"/>
        <v>0</v>
      </c>
    </row>
    <row r="205" spans="1:7" ht="27" customHeight="1" x14ac:dyDescent="0.2">
      <c r="A205" s="441" t="s">
        <v>5</v>
      </c>
      <c r="B205" s="443"/>
      <c r="C205" s="370"/>
      <c r="D205" s="370"/>
      <c r="E205" s="150"/>
      <c r="F205" s="150"/>
      <c r="G205" s="156">
        <f t="shared" si="11"/>
        <v>0</v>
      </c>
    </row>
    <row r="206" spans="1:7" x14ac:dyDescent="0.2">
      <c r="A206" s="441" t="s">
        <v>6</v>
      </c>
      <c r="B206" s="443"/>
      <c r="C206" s="370"/>
      <c r="D206" s="370"/>
      <c r="E206" s="150"/>
      <c r="F206" s="150"/>
      <c r="G206" s="156">
        <f t="shared" si="11"/>
        <v>0</v>
      </c>
    </row>
    <row r="207" spans="1:7" x14ac:dyDescent="0.2">
      <c r="A207" s="441" t="s">
        <v>7</v>
      </c>
      <c r="B207" s="443"/>
      <c r="C207" s="370"/>
      <c r="D207" s="370"/>
      <c r="E207" s="150"/>
      <c r="F207" s="150"/>
      <c r="G207" s="156">
        <f t="shared" si="11"/>
        <v>0</v>
      </c>
    </row>
    <row r="208" spans="1:7" x14ac:dyDescent="0.2">
      <c r="A208" s="441" t="s">
        <v>8</v>
      </c>
      <c r="B208" s="443"/>
      <c r="C208" s="370"/>
      <c r="D208" s="370"/>
      <c r="E208" s="150"/>
      <c r="F208" s="150"/>
      <c r="G208" s="156">
        <f t="shared" si="11"/>
        <v>0</v>
      </c>
    </row>
    <row r="209" spans="1:7" x14ac:dyDescent="0.2">
      <c r="A209" s="441" t="s">
        <v>9</v>
      </c>
      <c r="B209" s="443"/>
      <c r="C209" s="370"/>
      <c r="D209" s="370"/>
      <c r="E209" s="150"/>
      <c r="F209" s="150"/>
      <c r="G209" s="156">
        <f t="shared" si="11"/>
        <v>0</v>
      </c>
    </row>
    <row r="210" spans="1:7" x14ac:dyDescent="0.2">
      <c r="A210" s="441" t="s">
        <v>10</v>
      </c>
      <c r="B210" s="443"/>
      <c r="C210" s="370"/>
      <c r="D210" s="370"/>
      <c r="E210" s="150"/>
      <c r="F210" s="150"/>
      <c r="G210" s="156">
        <f t="shared" si="11"/>
        <v>0</v>
      </c>
    </row>
    <row r="211" spans="1:7" x14ac:dyDescent="0.2">
      <c r="A211" s="452" t="s">
        <v>16</v>
      </c>
      <c r="B211" s="443"/>
      <c r="C211" s="370"/>
      <c r="D211" s="370"/>
      <c r="E211" s="150"/>
      <c r="F211" s="150"/>
      <c r="G211" s="156">
        <f>C211+D211-E211-F211</f>
        <v>0</v>
      </c>
    </row>
    <row r="212" spans="1:7" x14ac:dyDescent="0.2">
      <c r="A212" s="452" t="s">
        <v>17</v>
      </c>
      <c r="B212" s="443"/>
      <c r="C212" s="370">
        <v>50000</v>
      </c>
      <c r="D212" s="370"/>
      <c r="E212" s="150"/>
      <c r="F212" s="150">
        <v>0</v>
      </c>
      <c r="G212" s="156">
        <f>C212+D212-E212-F212</f>
        <v>50000</v>
      </c>
    </row>
    <row r="213" spans="1:7" ht="27.75" customHeight="1" x14ac:dyDescent="0.2">
      <c r="A213" s="453" t="s">
        <v>18</v>
      </c>
      <c r="B213" s="443"/>
      <c r="C213" s="370"/>
      <c r="D213" s="370"/>
      <c r="E213" s="150"/>
      <c r="F213" s="150"/>
      <c r="G213" s="156">
        <f t="shared" si="11"/>
        <v>0</v>
      </c>
    </row>
    <row r="214" spans="1:7" ht="26.25" customHeight="1" x14ac:dyDescent="0.2">
      <c r="A214" s="453" t="s">
        <v>19</v>
      </c>
      <c r="B214" s="443"/>
      <c r="C214" s="370"/>
      <c r="D214" s="370"/>
      <c r="E214" s="150"/>
      <c r="F214" s="150"/>
      <c r="G214" s="156">
        <f t="shared" si="11"/>
        <v>0</v>
      </c>
    </row>
    <row r="215" spans="1:7" x14ac:dyDescent="0.2">
      <c r="A215" s="452" t="s">
        <v>344</v>
      </c>
      <c r="B215" s="443"/>
      <c r="C215" s="370"/>
      <c r="D215" s="370"/>
      <c r="E215" s="150"/>
      <c r="F215" s="150"/>
      <c r="G215" s="156">
        <f t="shared" si="11"/>
        <v>0</v>
      </c>
    </row>
    <row r="216" spans="1:7" x14ac:dyDescent="0.2">
      <c r="A216" s="452" t="s">
        <v>20</v>
      </c>
      <c r="B216" s="443"/>
      <c r="C216" s="370"/>
      <c r="D216" s="370"/>
      <c r="E216" s="150"/>
      <c r="F216" s="150"/>
      <c r="G216" s="156">
        <f t="shared" si="11"/>
        <v>0</v>
      </c>
    </row>
    <row r="217" spans="1:7" ht="13.5" thickBot="1" x14ac:dyDescent="0.25">
      <c r="A217" s="433" t="s">
        <v>254</v>
      </c>
      <c r="B217" s="456"/>
      <c r="C217" s="371">
        <v>3500000</v>
      </c>
      <c r="D217" s="371"/>
      <c r="E217" s="152"/>
      <c r="F217" s="152">
        <v>3500000</v>
      </c>
      <c r="G217" s="158">
        <f t="shared" si="11"/>
        <v>0</v>
      </c>
    </row>
    <row r="218" spans="1:7" ht="13.5" thickBot="1" x14ac:dyDescent="0.25">
      <c r="A218" s="431" t="s">
        <v>32</v>
      </c>
      <c r="B218" s="432"/>
      <c r="C218" s="159">
        <f>SUM(C188:C197)</f>
        <v>17806828.350000001</v>
      </c>
      <c r="D218" s="159">
        <f>SUM(D188:D197)</f>
        <v>660700.18000000005</v>
      </c>
      <c r="E218" s="159">
        <f>SUM(E188:E197)</f>
        <v>0</v>
      </c>
      <c r="F218" s="159">
        <f>SUM(F188:F197)</f>
        <v>7394398.7200000007</v>
      </c>
      <c r="G218" s="160">
        <f>SUM(G188:G197)</f>
        <v>11073129.810000001</v>
      </c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310"/>
      <c r="B220" s="310"/>
      <c r="C220" s="310"/>
      <c r="D220" s="310"/>
      <c r="E220" s="310"/>
      <c r="F220" s="310"/>
      <c r="G220" s="310"/>
    </row>
    <row r="221" spans="1:7" ht="15" x14ac:dyDescent="0.2">
      <c r="A221" s="428" t="s">
        <v>360</v>
      </c>
      <c r="B221" s="428"/>
      <c r="C221" s="428"/>
      <c r="D221" s="429"/>
      <c r="E221" s="430"/>
    </row>
    <row r="222" spans="1:7" ht="13.5" thickBot="1" x14ac:dyDescent="0.25">
      <c r="A222" s="21"/>
      <c r="B222" s="21"/>
      <c r="C222" s="21"/>
    </row>
    <row r="223" spans="1:7" ht="13.5" thickBot="1" x14ac:dyDescent="0.25">
      <c r="A223" s="437" t="s">
        <v>107</v>
      </c>
      <c r="B223" s="438"/>
      <c r="C223" s="161" t="s">
        <v>149</v>
      </c>
      <c r="D223" s="162" t="s">
        <v>150</v>
      </c>
    </row>
    <row r="224" spans="1:7" ht="13.5" thickBot="1" x14ac:dyDescent="0.25">
      <c r="A224" s="437" t="s">
        <v>303</v>
      </c>
      <c r="B224" s="438"/>
      <c r="C224" s="163">
        <f>SUM(C225:C227)</f>
        <v>0</v>
      </c>
      <c r="D224" s="163">
        <f>SUM(D225:D227)</f>
        <v>0</v>
      </c>
    </row>
    <row r="225" spans="1:4" x14ac:dyDescent="0.2">
      <c r="A225" s="439" t="s">
        <v>255</v>
      </c>
      <c r="B225" s="440"/>
      <c r="C225" s="164"/>
      <c r="D225" s="165"/>
    </row>
    <row r="226" spans="1:4" x14ac:dyDescent="0.2">
      <c r="A226" s="441" t="s">
        <v>256</v>
      </c>
      <c r="B226" s="442"/>
      <c r="C226" s="166"/>
      <c r="D226" s="167"/>
    </row>
    <row r="227" spans="1:4" ht="13.5" thickBot="1" x14ac:dyDescent="0.25">
      <c r="A227" s="433" t="s">
        <v>257</v>
      </c>
      <c r="B227" s="434"/>
      <c r="C227" s="166"/>
      <c r="D227" s="167"/>
    </row>
    <row r="228" spans="1:4" ht="26.25" customHeight="1" thickBot="1" x14ac:dyDescent="0.25">
      <c r="A228" s="437" t="s">
        <v>304</v>
      </c>
      <c r="B228" s="438"/>
      <c r="C228" s="168">
        <f>SUM(C229:C231)</f>
        <v>1239.8800000000001</v>
      </c>
      <c r="D228" s="163">
        <f>SUM(D229:D231)</f>
        <v>995.64</v>
      </c>
    </row>
    <row r="229" spans="1:4" x14ac:dyDescent="0.2">
      <c r="A229" s="439" t="s">
        <v>255</v>
      </c>
      <c r="B229" s="440"/>
      <c r="C229" s="164"/>
      <c r="D229" s="165"/>
    </row>
    <row r="230" spans="1:4" x14ac:dyDescent="0.2">
      <c r="A230" s="441" t="s">
        <v>256</v>
      </c>
      <c r="B230" s="442"/>
      <c r="C230" s="166">
        <v>542.48</v>
      </c>
      <c r="D230" s="167">
        <v>361.64</v>
      </c>
    </row>
    <row r="231" spans="1:4" ht="13.5" thickBot="1" x14ac:dyDescent="0.25">
      <c r="A231" s="433" t="s">
        <v>257</v>
      </c>
      <c r="B231" s="434"/>
      <c r="C231" s="166">
        <v>697.4</v>
      </c>
      <c r="D231" s="167">
        <v>634</v>
      </c>
    </row>
    <row r="232" spans="1:4" ht="26.25" customHeight="1" thickBot="1" x14ac:dyDescent="0.25">
      <c r="A232" s="437" t="s">
        <v>305</v>
      </c>
      <c r="B232" s="438"/>
      <c r="C232" s="169">
        <f>SUM(C233:C235)</f>
        <v>0</v>
      </c>
      <c r="D232" s="170">
        <f>SUM(D233:D235)</f>
        <v>183995.87</v>
      </c>
    </row>
    <row r="233" spans="1:4" x14ac:dyDescent="0.2">
      <c r="A233" s="439" t="s">
        <v>255</v>
      </c>
      <c r="B233" s="440"/>
      <c r="C233" s="164"/>
      <c r="D233" s="165"/>
    </row>
    <row r="234" spans="1:4" x14ac:dyDescent="0.2">
      <c r="A234" s="441" t="s">
        <v>256</v>
      </c>
      <c r="B234" s="442"/>
      <c r="C234" s="166"/>
      <c r="D234" s="167"/>
    </row>
    <row r="235" spans="1:4" ht="13.5" thickBot="1" x14ac:dyDescent="0.25">
      <c r="A235" s="433" t="s">
        <v>257</v>
      </c>
      <c r="B235" s="434"/>
      <c r="C235" s="166"/>
      <c r="D235" s="167">
        <v>183995.87</v>
      </c>
    </row>
    <row r="236" spans="1:4" ht="13.5" thickBot="1" x14ac:dyDescent="0.25">
      <c r="A236" s="437" t="s">
        <v>21</v>
      </c>
      <c r="B236" s="438"/>
      <c r="C236" s="171">
        <f>C228+C232+C224</f>
        <v>1239.8800000000001</v>
      </c>
      <c r="D236" s="171">
        <f>D228+D232+D224</f>
        <v>184991.51</v>
      </c>
    </row>
    <row r="239" spans="1:4" ht="60.75" customHeight="1" x14ac:dyDescent="0.2">
      <c r="A239" s="428" t="s">
        <v>353</v>
      </c>
      <c r="B239" s="428"/>
      <c r="C239" s="428"/>
      <c r="D239" s="430"/>
    </row>
    <row r="240" spans="1:4" ht="13.5" thickBot="1" x14ac:dyDescent="0.25">
      <c r="A240" s="172"/>
      <c r="B240" s="172"/>
      <c r="C240" s="172"/>
    </row>
    <row r="241" spans="1:5" ht="13.5" thickBot="1" x14ac:dyDescent="0.25">
      <c r="A241" s="465" t="s">
        <v>81</v>
      </c>
      <c r="B241" s="633"/>
      <c r="C241" s="95" t="s">
        <v>231</v>
      </c>
      <c r="D241" s="173" t="s">
        <v>258</v>
      </c>
    </row>
    <row r="242" spans="1:5" ht="25.5" customHeight="1" x14ac:dyDescent="0.2">
      <c r="A242" s="600" t="s">
        <v>259</v>
      </c>
      <c r="B242" s="601"/>
      <c r="C242" s="174">
        <v>0</v>
      </c>
      <c r="D242" s="175">
        <v>0</v>
      </c>
    </row>
    <row r="243" spans="1:5" ht="26.25" customHeight="1" thickBot="1" x14ac:dyDescent="0.25">
      <c r="A243" s="615" t="s">
        <v>260</v>
      </c>
      <c r="B243" s="616"/>
      <c r="C243" s="176">
        <v>0</v>
      </c>
      <c r="D243" s="177">
        <v>0</v>
      </c>
    </row>
    <row r="244" spans="1:5" ht="13.5" thickBot="1" x14ac:dyDescent="0.25">
      <c r="A244" s="618" t="s">
        <v>32</v>
      </c>
      <c r="B244" s="619"/>
      <c r="C244" s="178">
        <f>SUM(C242:C243)</f>
        <v>0</v>
      </c>
      <c r="D244" s="179">
        <f>SUM(D242:D243)</f>
        <v>0</v>
      </c>
    </row>
    <row r="250" spans="1:5" ht="15" x14ac:dyDescent="0.2">
      <c r="A250" s="428" t="s">
        <v>313</v>
      </c>
      <c r="B250" s="428"/>
      <c r="C250" s="428"/>
      <c r="D250" s="428"/>
      <c r="E250" s="428"/>
    </row>
    <row r="251" spans="1:5" ht="13.5" thickBot="1" x14ac:dyDescent="0.25"/>
    <row r="252" spans="1:5" ht="26.25" thickBot="1" x14ac:dyDescent="0.25">
      <c r="A252" s="333" t="s">
        <v>261</v>
      </c>
      <c r="B252" s="541" t="s">
        <v>102</v>
      </c>
      <c r="C252" s="455"/>
      <c r="D252" s="541" t="s">
        <v>262</v>
      </c>
      <c r="E252" s="455"/>
    </row>
    <row r="253" spans="1:5" ht="13.5" thickBot="1" x14ac:dyDescent="0.25">
      <c r="A253" s="180"/>
      <c r="B253" s="181" t="s">
        <v>264</v>
      </c>
      <c r="C253" s="182" t="s">
        <v>265</v>
      </c>
      <c r="D253" s="183" t="s">
        <v>266</v>
      </c>
      <c r="E253" s="182" t="s">
        <v>267</v>
      </c>
    </row>
    <row r="254" spans="1:5" ht="13.5" thickBot="1" x14ac:dyDescent="0.25">
      <c r="A254" s="184" t="s">
        <v>263</v>
      </c>
      <c r="B254" s="541"/>
      <c r="C254" s="617"/>
      <c r="D254" s="617"/>
      <c r="E254" s="466"/>
    </row>
    <row r="255" spans="1:5" x14ac:dyDescent="0.2">
      <c r="A255" s="185" t="s">
        <v>268</v>
      </c>
      <c r="B255" s="186">
        <v>0</v>
      </c>
      <c r="C255" s="186">
        <v>0</v>
      </c>
      <c r="D255" s="187">
        <v>0</v>
      </c>
      <c r="E255" s="186">
        <v>0</v>
      </c>
    </row>
    <row r="256" spans="1:5" ht="25.5" x14ac:dyDescent="0.2">
      <c r="A256" s="185" t="s">
        <v>269</v>
      </c>
      <c r="B256" s="186">
        <v>0</v>
      </c>
      <c r="C256" s="186">
        <v>0</v>
      </c>
      <c r="D256" s="187">
        <v>0</v>
      </c>
      <c r="E256" s="186">
        <v>0</v>
      </c>
    </row>
    <row r="257" spans="1:5" x14ac:dyDescent="0.2">
      <c r="A257" s="185" t="s">
        <v>270</v>
      </c>
      <c r="B257" s="186">
        <v>0</v>
      </c>
      <c r="C257" s="186">
        <v>0</v>
      </c>
      <c r="D257" s="187">
        <v>0</v>
      </c>
      <c r="E257" s="186">
        <v>0</v>
      </c>
    </row>
    <row r="258" spans="1:5" x14ac:dyDescent="0.2">
      <c r="A258" s="185" t="s">
        <v>354</v>
      </c>
      <c r="B258" s="107">
        <f>SUM(B259:B260)</f>
        <v>0</v>
      </c>
      <c r="C258" s="107">
        <f>SUM(C259:C260)</f>
        <v>0</v>
      </c>
      <c r="D258" s="107">
        <f>SUM(D259:D260)</f>
        <v>0</v>
      </c>
      <c r="E258" s="107">
        <f>SUM(E259:E260)</f>
        <v>0</v>
      </c>
    </row>
    <row r="259" spans="1:5" x14ac:dyDescent="0.2">
      <c r="A259" s="157" t="s">
        <v>62</v>
      </c>
      <c r="B259" s="107"/>
      <c r="C259" s="107"/>
      <c r="D259" s="106"/>
      <c r="E259" s="107"/>
    </row>
    <row r="260" spans="1:5" ht="13.5" thickBot="1" x14ac:dyDescent="0.25">
      <c r="A260" s="188" t="s">
        <v>62</v>
      </c>
      <c r="B260" s="189"/>
      <c r="C260" s="189"/>
      <c r="E260" s="189"/>
    </row>
    <row r="261" spans="1:5" ht="13.5" thickBot="1" x14ac:dyDescent="0.25">
      <c r="A261" s="190" t="s">
        <v>32</v>
      </c>
      <c r="B261" s="116">
        <f>SUM(B255:B258)</f>
        <v>0</v>
      </c>
      <c r="C261" s="116">
        <f>SUM(C255:C258)</f>
        <v>0</v>
      </c>
      <c r="D261" s="116">
        <f>SUM(D255:D258)</f>
        <v>0</v>
      </c>
      <c r="E261" s="116">
        <f>SUM(E255:E258)</f>
        <v>0</v>
      </c>
    </row>
    <row r="262" spans="1:5" ht="13.5" thickBot="1" x14ac:dyDescent="0.25">
      <c r="A262" s="184" t="s">
        <v>271</v>
      </c>
      <c r="B262" s="541"/>
      <c r="C262" s="617"/>
      <c r="D262" s="617"/>
      <c r="E262" s="466"/>
    </row>
    <row r="263" spans="1:5" x14ac:dyDescent="0.2">
      <c r="A263" s="185" t="s">
        <v>268</v>
      </c>
      <c r="B263" s="186">
        <v>0</v>
      </c>
      <c r="C263" s="186">
        <v>0</v>
      </c>
      <c r="D263" s="187">
        <v>0</v>
      </c>
      <c r="E263" s="186">
        <v>0</v>
      </c>
    </row>
    <row r="264" spans="1:5" ht="25.5" x14ac:dyDescent="0.2">
      <c r="A264" s="185" t="s">
        <v>269</v>
      </c>
      <c r="B264" s="186">
        <v>0</v>
      </c>
      <c r="C264" s="186">
        <v>0</v>
      </c>
      <c r="D264" s="187">
        <v>0</v>
      </c>
      <c r="E264" s="186">
        <v>0</v>
      </c>
    </row>
    <row r="265" spans="1:5" x14ac:dyDescent="0.2">
      <c r="A265" s="185" t="s">
        <v>270</v>
      </c>
      <c r="B265" s="186">
        <v>0</v>
      </c>
      <c r="C265" s="186">
        <v>0</v>
      </c>
      <c r="D265" s="187">
        <v>0</v>
      </c>
      <c r="E265" s="186">
        <v>0</v>
      </c>
    </row>
    <row r="266" spans="1:5" x14ac:dyDescent="0.2">
      <c r="A266" s="185" t="s">
        <v>354</v>
      </c>
      <c r="B266" s="107">
        <f>SUM(B267:B268)</f>
        <v>0</v>
      </c>
      <c r="C266" s="107">
        <f>SUM(C267:C268)</f>
        <v>0</v>
      </c>
      <c r="D266" s="107">
        <f>SUM(D267:D268)</f>
        <v>0</v>
      </c>
      <c r="E266" s="107">
        <f>SUM(E267:E268)</f>
        <v>0</v>
      </c>
    </row>
    <row r="267" spans="1:5" x14ac:dyDescent="0.2">
      <c r="A267" s="157" t="s">
        <v>62</v>
      </c>
      <c r="B267" s="107"/>
      <c r="C267" s="107"/>
      <c r="D267" s="106"/>
      <c r="E267" s="107"/>
    </row>
    <row r="268" spans="1:5" ht="13.5" thickBot="1" x14ac:dyDescent="0.25">
      <c r="A268" s="188" t="s">
        <v>62</v>
      </c>
      <c r="B268" s="189"/>
      <c r="C268" s="189"/>
      <c r="E268" s="189"/>
    </row>
    <row r="269" spans="1:5" ht="13.5" thickBot="1" x14ac:dyDescent="0.25">
      <c r="A269" s="191" t="s">
        <v>32</v>
      </c>
      <c r="B269" s="116">
        <f>SUM(B263:B266)</f>
        <v>0</v>
      </c>
      <c r="C269" s="116">
        <f>SUM(C263:C266)</f>
        <v>0</v>
      </c>
      <c r="D269" s="116">
        <f>SUM(D263:D266)</f>
        <v>0</v>
      </c>
      <c r="E269" s="116">
        <f>SUM(E263:E266)</f>
        <v>0</v>
      </c>
    </row>
    <row r="273" spans="1:7" ht="29.25" customHeight="1" x14ac:dyDescent="0.2">
      <c r="A273" s="428" t="s">
        <v>312</v>
      </c>
      <c r="B273" s="428"/>
      <c r="C273" s="428"/>
      <c r="D273" s="428"/>
      <c r="E273" s="428"/>
    </row>
    <row r="274" spans="1:7" ht="13.5" thickBot="1" x14ac:dyDescent="0.25">
      <c r="A274" s="222"/>
    </row>
    <row r="275" spans="1:7" ht="64.5" thickBot="1" x14ac:dyDescent="0.25">
      <c r="A275" s="620" t="s">
        <v>151</v>
      </c>
      <c r="B275" s="621"/>
      <c r="C275" s="95" t="s">
        <v>231</v>
      </c>
      <c r="D275" s="173" t="s">
        <v>150</v>
      </c>
      <c r="E275" s="173" t="s">
        <v>336</v>
      </c>
      <c r="G275" s="311"/>
    </row>
    <row r="276" spans="1:7" ht="25.5" customHeight="1" x14ac:dyDescent="0.2">
      <c r="A276" s="607" t="s">
        <v>113</v>
      </c>
      <c r="B276" s="608"/>
      <c r="C276" s="192">
        <v>0</v>
      </c>
      <c r="D276" s="193">
        <v>0</v>
      </c>
      <c r="E276" s="193"/>
      <c r="G276" s="311"/>
    </row>
    <row r="277" spans="1:7" x14ac:dyDescent="0.2">
      <c r="A277" s="420" t="s">
        <v>373</v>
      </c>
      <c r="B277" s="421"/>
      <c r="C277" s="194">
        <v>0</v>
      </c>
      <c r="D277" s="167">
        <v>0</v>
      </c>
      <c r="E277" s="167"/>
      <c r="G277" s="311"/>
    </row>
    <row r="278" spans="1:7" ht="12.75" customHeight="1" x14ac:dyDescent="0.2">
      <c r="A278" s="461" t="s">
        <v>217</v>
      </c>
      <c r="B278" s="462"/>
      <c r="C278" s="194">
        <v>0</v>
      </c>
      <c r="D278" s="167">
        <v>0</v>
      </c>
      <c r="E278" s="167"/>
      <c r="G278" s="312"/>
    </row>
    <row r="279" spans="1:7" x14ac:dyDescent="0.2">
      <c r="A279" s="426" t="s">
        <v>114</v>
      </c>
      <c r="B279" s="427"/>
      <c r="C279" s="194">
        <v>0</v>
      </c>
      <c r="D279" s="167">
        <v>0</v>
      </c>
      <c r="E279" s="167"/>
      <c r="G279" s="311"/>
    </row>
    <row r="280" spans="1:7" x14ac:dyDescent="0.2">
      <c r="A280" s="420" t="s">
        <v>333</v>
      </c>
      <c r="B280" s="421"/>
      <c r="C280" s="195">
        <v>0</v>
      </c>
      <c r="D280" s="196">
        <v>0</v>
      </c>
      <c r="E280" s="196"/>
      <c r="G280" s="311"/>
    </row>
    <row r="281" spans="1:7" x14ac:dyDescent="0.2">
      <c r="A281" s="420" t="s">
        <v>334</v>
      </c>
      <c r="B281" s="421"/>
      <c r="C281" s="195">
        <v>0</v>
      </c>
      <c r="D281" s="196">
        <v>0</v>
      </c>
      <c r="E281" s="196"/>
      <c r="G281" s="311"/>
    </row>
    <row r="282" spans="1:7" x14ac:dyDescent="0.2">
      <c r="A282" s="420" t="s">
        <v>335</v>
      </c>
      <c r="B282" s="421"/>
      <c r="C282" s="197">
        <v>0</v>
      </c>
      <c r="D282" s="196">
        <v>0</v>
      </c>
      <c r="E282" s="196"/>
      <c r="G282" s="311"/>
    </row>
    <row r="283" spans="1:7" x14ac:dyDescent="0.2">
      <c r="A283" s="420" t="s">
        <v>115</v>
      </c>
      <c r="B283" s="421"/>
      <c r="C283" s="198">
        <v>0</v>
      </c>
      <c r="D283" s="167">
        <v>0</v>
      </c>
      <c r="E283" s="167"/>
    </row>
    <row r="284" spans="1:7" ht="13.5" thickBot="1" x14ac:dyDescent="0.25">
      <c r="A284" s="622" t="s">
        <v>36</v>
      </c>
      <c r="B284" s="623"/>
      <c r="C284" s="199">
        <v>0</v>
      </c>
      <c r="D284" s="200">
        <v>0</v>
      </c>
      <c r="E284" s="200"/>
    </row>
    <row r="285" spans="1:7" ht="13.5" thickBot="1" x14ac:dyDescent="0.25">
      <c r="A285" s="605" t="s">
        <v>135</v>
      </c>
      <c r="B285" s="606"/>
      <c r="C285" s="201">
        <f>C276+C277+C279+C283+C280+C281+C282+C284</f>
        <v>0</v>
      </c>
      <c r="D285" s="201">
        <f>D276+D277+D279+D283+D280+D281+D282+D284</f>
        <v>0</v>
      </c>
      <c r="E285" s="202"/>
    </row>
    <row r="286" spans="1:7" ht="15" x14ac:dyDescent="0.2">
      <c r="A286" s="574" t="s">
        <v>311</v>
      </c>
      <c r="B286" s="574"/>
      <c r="C286" s="574"/>
      <c r="D286" s="574"/>
    </row>
    <row r="287" spans="1:7" ht="13.5" thickBot="1" x14ac:dyDescent="0.25">
      <c r="A287" s="144"/>
      <c r="B287" s="124"/>
      <c r="C287" s="124"/>
      <c r="D287" s="124"/>
    </row>
    <row r="288" spans="1:7" ht="13.5" thickBot="1" x14ac:dyDescent="0.25">
      <c r="A288" s="611" t="s">
        <v>363</v>
      </c>
      <c r="B288" s="612"/>
      <c r="C288" s="145" t="s">
        <v>231</v>
      </c>
      <c r="D288" s="125" t="s">
        <v>258</v>
      </c>
    </row>
    <row r="289" spans="1:5" ht="32.25" customHeight="1" thickBot="1" x14ac:dyDescent="0.25">
      <c r="A289" s="454" t="s">
        <v>212</v>
      </c>
      <c r="B289" s="455"/>
      <c r="C289" s="204"/>
      <c r="D289" s="205"/>
      <c r="E289" s="778"/>
    </row>
    <row r="290" spans="1:5" ht="13.5" thickBot="1" x14ac:dyDescent="0.25">
      <c r="A290" s="454" t="s">
        <v>213</v>
      </c>
      <c r="B290" s="455"/>
      <c r="C290" s="204"/>
      <c r="D290" s="205"/>
    </row>
    <row r="291" spans="1:5" ht="13.5" thickBot="1" x14ac:dyDescent="0.25">
      <c r="A291" s="454" t="s">
        <v>214</v>
      </c>
      <c r="B291" s="455"/>
      <c r="C291" s="204"/>
      <c r="D291" s="205"/>
    </row>
    <row r="292" spans="1:5" ht="25.5" customHeight="1" thickBot="1" x14ac:dyDescent="0.25">
      <c r="A292" s="454" t="s">
        <v>374</v>
      </c>
      <c r="B292" s="455"/>
      <c r="C292" s="204"/>
      <c r="D292" s="205"/>
    </row>
    <row r="293" spans="1:5" ht="27" customHeight="1" thickBot="1" x14ac:dyDescent="0.25">
      <c r="A293" s="454" t="s">
        <v>215</v>
      </c>
      <c r="B293" s="455"/>
      <c r="C293" s="204"/>
      <c r="D293" s="205"/>
    </row>
    <row r="294" spans="1:5" ht="13.5" thickBot="1" x14ac:dyDescent="0.25">
      <c r="A294" s="613" t="s">
        <v>216</v>
      </c>
      <c r="B294" s="455"/>
      <c r="C294" s="204"/>
      <c r="D294" s="205"/>
    </row>
    <row r="295" spans="1:5" ht="29.25" customHeight="1" thickBot="1" x14ac:dyDescent="0.25">
      <c r="A295" s="613" t="s">
        <v>375</v>
      </c>
      <c r="B295" s="455"/>
      <c r="C295" s="204"/>
      <c r="D295" s="205"/>
    </row>
    <row r="296" spans="1:5" ht="25.5" customHeight="1" thickBot="1" x14ac:dyDescent="0.25">
      <c r="A296" s="454" t="s">
        <v>402</v>
      </c>
      <c r="B296" s="455"/>
      <c r="C296" s="204"/>
      <c r="D296" s="205"/>
    </row>
    <row r="297" spans="1:5" ht="13.5" thickBot="1" x14ac:dyDescent="0.25">
      <c r="A297" s="613" t="s">
        <v>376</v>
      </c>
      <c r="B297" s="455"/>
      <c r="C297" s="206">
        <f>SUM(C298:C317)</f>
        <v>80251.540000000008</v>
      </c>
      <c r="D297" s="207">
        <f>SUM(D298:D317)</f>
        <v>81036.05</v>
      </c>
    </row>
    <row r="298" spans="1:5" ht="13.5" customHeight="1" x14ac:dyDescent="0.2">
      <c r="A298" s="614" t="s">
        <v>0</v>
      </c>
      <c r="B298" s="593"/>
      <c r="C298" s="372"/>
      <c r="D298" s="373"/>
    </row>
    <row r="299" spans="1:5" x14ac:dyDescent="0.2">
      <c r="A299" s="481" t="s">
        <v>23</v>
      </c>
      <c r="B299" s="443"/>
      <c r="C299" s="374"/>
      <c r="D299" s="373"/>
    </row>
    <row r="300" spans="1:5" x14ac:dyDescent="0.2">
      <c r="A300" s="441" t="s">
        <v>1</v>
      </c>
      <c r="B300" s="443"/>
      <c r="C300" s="374">
        <v>38776.46</v>
      </c>
      <c r="D300" s="373">
        <v>35714.050000000003</v>
      </c>
    </row>
    <row r="301" spans="1:5" ht="39.75" customHeight="1" x14ac:dyDescent="0.2">
      <c r="A301" s="602" t="s">
        <v>403</v>
      </c>
      <c r="B301" s="443"/>
      <c r="C301" s="374"/>
      <c r="D301" s="373"/>
    </row>
    <row r="302" spans="1:5" x14ac:dyDescent="0.2">
      <c r="A302" s="441" t="s">
        <v>2</v>
      </c>
      <c r="B302" s="443"/>
      <c r="C302" s="374"/>
      <c r="D302" s="373"/>
    </row>
    <row r="303" spans="1:5" x14ac:dyDescent="0.2">
      <c r="A303" s="441" t="s">
        <v>3</v>
      </c>
      <c r="B303" s="443"/>
      <c r="C303" s="374"/>
      <c r="D303" s="373"/>
    </row>
    <row r="304" spans="1:5" x14ac:dyDescent="0.2">
      <c r="A304" s="441" t="s">
        <v>4</v>
      </c>
      <c r="B304" s="443"/>
      <c r="C304" s="374">
        <v>0</v>
      </c>
      <c r="D304" s="373">
        <v>0</v>
      </c>
    </row>
    <row r="305" spans="1:4" ht="26.25" customHeight="1" x14ac:dyDescent="0.2">
      <c r="A305" s="441" t="s">
        <v>5</v>
      </c>
      <c r="B305" s="443"/>
      <c r="C305" s="370"/>
      <c r="D305" s="375"/>
    </row>
    <row r="306" spans="1:4" x14ac:dyDescent="0.2">
      <c r="A306" s="441" t="s">
        <v>6</v>
      </c>
      <c r="B306" s="443"/>
      <c r="C306" s="370"/>
      <c r="D306" s="375"/>
    </row>
    <row r="307" spans="1:4" x14ac:dyDescent="0.2">
      <c r="A307" s="441" t="s">
        <v>7</v>
      </c>
      <c r="B307" s="443"/>
      <c r="C307" s="370"/>
      <c r="D307" s="375"/>
    </row>
    <row r="308" spans="1:4" x14ac:dyDescent="0.2">
      <c r="A308" s="441" t="s">
        <v>8</v>
      </c>
      <c r="B308" s="443"/>
      <c r="C308" s="370"/>
      <c r="D308" s="375"/>
    </row>
    <row r="309" spans="1:4" x14ac:dyDescent="0.2">
      <c r="A309" s="441" t="s">
        <v>9</v>
      </c>
      <c r="B309" s="443"/>
      <c r="C309" s="370"/>
      <c r="D309" s="375"/>
    </row>
    <row r="310" spans="1:4" x14ac:dyDescent="0.2">
      <c r="A310" s="441" t="s">
        <v>10</v>
      </c>
      <c r="B310" s="443"/>
      <c r="C310" s="370"/>
      <c r="D310" s="375"/>
    </row>
    <row r="311" spans="1:4" x14ac:dyDescent="0.2">
      <c r="A311" s="452" t="s">
        <v>16</v>
      </c>
      <c r="B311" s="443"/>
      <c r="C311" s="370"/>
      <c r="D311" s="375"/>
    </row>
    <row r="312" spans="1:4" x14ac:dyDescent="0.2">
      <c r="A312" s="452" t="s">
        <v>17</v>
      </c>
      <c r="B312" s="443"/>
      <c r="C312" s="370"/>
      <c r="D312" s="375"/>
    </row>
    <row r="313" spans="1:4" ht="27" customHeight="1" x14ac:dyDescent="0.2">
      <c r="A313" s="453" t="s">
        <v>18</v>
      </c>
      <c r="B313" s="443"/>
      <c r="C313" s="370"/>
      <c r="D313" s="375"/>
    </row>
    <row r="314" spans="1:4" ht="27" customHeight="1" x14ac:dyDescent="0.2">
      <c r="A314" s="453" t="s">
        <v>19</v>
      </c>
      <c r="B314" s="443"/>
      <c r="C314" s="370"/>
      <c r="D314" s="375"/>
    </row>
    <row r="315" spans="1:4" x14ac:dyDescent="0.2">
      <c r="A315" s="452" t="s">
        <v>344</v>
      </c>
      <c r="B315" s="443"/>
      <c r="C315" s="370"/>
      <c r="D315" s="375"/>
    </row>
    <row r="316" spans="1:4" x14ac:dyDescent="0.2">
      <c r="A316" s="452" t="s">
        <v>20</v>
      </c>
      <c r="B316" s="443"/>
      <c r="C316" s="370"/>
      <c r="D316" s="375"/>
    </row>
    <row r="317" spans="1:4" ht="13.5" thickBot="1" x14ac:dyDescent="0.25">
      <c r="A317" s="433" t="s">
        <v>254</v>
      </c>
      <c r="B317" s="456"/>
      <c r="C317" s="371">
        <v>41475.08</v>
      </c>
      <c r="D317" s="375">
        <v>45322</v>
      </c>
    </row>
    <row r="318" spans="1:4" ht="13.5" thickBot="1" x14ac:dyDescent="0.25">
      <c r="A318" s="437" t="s">
        <v>32</v>
      </c>
      <c r="B318" s="455"/>
      <c r="C318" s="170">
        <f>SUM(C289:C297)</f>
        <v>80251.540000000008</v>
      </c>
      <c r="D318" s="170">
        <f>SUM(D289:D297)</f>
        <v>81036.05</v>
      </c>
    </row>
    <row r="319" spans="1:4" x14ac:dyDescent="0.2">
      <c r="A319" s="1"/>
      <c r="B319" s="1"/>
      <c r="C319" s="1"/>
      <c r="D319" s="1"/>
    </row>
    <row r="320" spans="1:4" x14ac:dyDescent="0.2">
      <c r="A320" s="1"/>
      <c r="B320" s="1"/>
      <c r="C320" s="1"/>
      <c r="D320" s="1"/>
    </row>
    <row r="321" spans="1:8" x14ac:dyDescent="0.2">
      <c r="A321" s="609"/>
      <c r="B321" s="610"/>
      <c r="C321" s="610"/>
      <c r="D321" s="1"/>
    </row>
    <row r="324" spans="1:8" ht="15" x14ac:dyDescent="0.2">
      <c r="A324" s="701" t="s">
        <v>310</v>
      </c>
      <c r="B324" s="701"/>
      <c r="C324" s="701"/>
    </row>
    <row r="325" spans="1:8" ht="13.5" thickBot="1" x14ac:dyDescent="0.25">
      <c r="A325" s="277"/>
      <c r="B325" s="124"/>
      <c r="C325" s="124"/>
    </row>
    <row r="326" spans="1:8" ht="13.5" thickBot="1" x14ac:dyDescent="0.25">
      <c r="A326" s="437" t="s">
        <v>64</v>
      </c>
      <c r="B326" s="597"/>
      <c r="C326" s="208" t="s">
        <v>149</v>
      </c>
      <c r="D326" s="125" t="s">
        <v>150</v>
      </c>
      <c r="G326" s="594"/>
      <c r="H326" s="594"/>
    </row>
    <row r="327" spans="1:8" ht="13.5" thickBot="1" x14ac:dyDescent="0.25">
      <c r="A327" s="473" t="s">
        <v>65</v>
      </c>
      <c r="B327" s="474"/>
      <c r="C327" s="201">
        <f>SUM(C328:C337)</f>
        <v>697.4</v>
      </c>
      <c r="D327" s="209">
        <f>SUM(D328:D337)</f>
        <v>184629.87</v>
      </c>
      <c r="G327" s="594"/>
      <c r="H327" s="594"/>
    </row>
    <row r="328" spans="1:8" ht="55.5" customHeight="1" x14ac:dyDescent="0.2">
      <c r="A328" s="595" t="s">
        <v>345</v>
      </c>
      <c r="B328" s="596"/>
      <c r="C328" s="210"/>
      <c r="D328" s="211"/>
      <c r="G328" s="594"/>
      <c r="H328" s="594"/>
    </row>
    <row r="329" spans="1:8" x14ac:dyDescent="0.2">
      <c r="A329" s="598" t="s">
        <v>152</v>
      </c>
      <c r="B329" s="599"/>
      <c r="C329" s="212"/>
      <c r="D329" s="213"/>
    </row>
    <row r="330" spans="1:8" x14ac:dyDescent="0.2">
      <c r="A330" s="457" t="s">
        <v>66</v>
      </c>
      <c r="B330" s="458"/>
      <c r="C330" s="194"/>
      <c r="D330" s="214"/>
    </row>
    <row r="331" spans="1:8" ht="28.5" customHeight="1" x14ac:dyDescent="0.2">
      <c r="A331" s="481" t="s">
        <v>382</v>
      </c>
      <c r="B331" s="482"/>
      <c r="C331" s="194"/>
      <c r="D331" s="214"/>
    </row>
    <row r="332" spans="1:8" ht="32.25" customHeight="1" x14ac:dyDescent="0.2">
      <c r="A332" s="481" t="s">
        <v>153</v>
      </c>
      <c r="B332" s="482"/>
      <c r="C332" s="194"/>
      <c r="D332" s="214"/>
    </row>
    <row r="333" spans="1:8" x14ac:dyDescent="0.2">
      <c r="A333" s="457" t="s">
        <v>154</v>
      </c>
      <c r="B333" s="458"/>
      <c r="C333" s="194"/>
      <c r="D333" s="214"/>
    </row>
    <row r="334" spans="1:8" x14ac:dyDescent="0.2">
      <c r="A334" s="457" t="s">
        <v>155</v>
      </c>
      <c r="B334" s="458"/>
      <c r="C334" s="194"/>
      <c r="D334" s="214"/>
    </row>
    <row r="335" spans="1:8" x14ac:dyDescent="0.2">
      <c r="A335" s="457" t="s">
        <v>67</v>
      </c>
      <c r="B335" s="458"/>
      <c r="C335" s="194"/>
      <c r="D335" s="214"/>
    </row>
    <row r="336" spans="1:8" x14ac:dyDescent="0.2">
      <c r="A336" s="457" t="s">
        <v>156</v>
      </c>
      <c r="B336" s="458"/>
      <c r="C336" s="194"/>
      <c r="D336" s="214"/>
    </row>
    <row r="337" spans="1:5" ht="13.5" thickBot="1" x14ac:dyDescent="0.25">
      <c r="A337" s="603" t="s">
        <v>36</v>
      </c>
      <c r="B337" s="604"/>
      <c r="C337" s="195">
        <v>697.4</v>
      </c>
      <c r="D337" s="215">
        <v>184629.87</v>
      </c>
    </row>
    <row r="338" spans="1:5" ht="13.5" thickBot="1" x14ac:dyDescent="0.25">
      <c r="A338" s="473" t="s">
        <v>68</v>
      </c>
      <c r="B338" s="474"/>
      <c r="C338" s="201">
        <f>SUM(C339:C348)</f>
        <v>14427.82</v>
      </c>
      <c r="D338" s="202">
        <f>SUM(D339:D348)</f>
        <v>37852.94</v>
      </c>
    </row>
    <row r="339" spans="1:5" ht="59.25" customHeight="1" x14ac:dyDescent="0.2">
      <c r="A339" s="595" t="s">
        <v>345</v>
      </c>
      <c r="B339" s="596"/>
      <c r="C339" s="212"/>
      <c r="D339" s="213"/>
    </row>
    <row r="340" spans="1:5" x14ac:dyDescent="0.2">
      <c r="A340" s="598" t="s">
        <v>152</v>
      </c>
      <c r="B340" s="599"/>
      <c r="C340" s="212"/>
      <c r="D340" s="213"/>
    </row>
    <row r="341" spans="1:5" x14ac:dyDescent="0.2">
      <c r="A341" s="457" t="s">
        <v>66</v>
      </c>
      <c r="B341" s="458"/>
      <c r="C341" s="194"/>
      <c r="D341" s="214"/>
    </row>
    <row r="342" spans="1:5" ht="27.75" customHeight="1" x14ac:dyDescent="0.2">
      <c r="A342" s="481" t="s">
        <v>382</v>
      </c>
      <c r="B342" s="482"/>
      <c r="C342" s="194"/>
      <c r="D342" s="214"/>
      <c r="E342" s="334"/>
    </row>
    <row r="343" spans="1:5" ht="24.75" customHeight="1" x14ac:dyDescent="0.2">
      <c r="A343" s="481" t="s">
        <v>153</v>
      </c>
      <c r="B343" s="482"/>
      <c r="C343" s="194"/>
      <c r="D343" s="214"/>
    </row>
    <row r="344" spans="1:5" x14ac:dyDescent="0.2">
      <c r="A344" s="481" t="s">
        <v>154</v>
      </c>
      <c r="B344" s="482"/>
      <c r="C344" s="194"/>
      <c r="D344" s="214"/>
    </row>
    <row r="345" spans="1:5" x14ac:dyDescent="0.2">
      <c r="A345" s="457" t="s">
        <v>155</v>
      </c>
      <c r="B345" s="458"/>
      <c r="C345" s="194"/>
      <c r="D345" s="214"/>
    </row>
    <row r="346" spans="1:5" x14ac:dyDescent="0.2">
      <c r="A346" s="457" t="s">
        <v>157</v>
      </c>
      <c r="B346" s="458"/>
      <c r="C346" s="194">
        <v>14364.42</v>
      </c>
      <c r="D346" s="214">
        <v>14790.05</v>
      </c>
    </row>
    <row r="347" spans="1:5" x14ac:dyDescent="0.2">
      <c r="A347" s="457" t="s">
        <v>156</v>
      </c>
      <c r="B347" s="458"/>
      <c r="C347" s="194"/>
      <c r="D347" s="214"/>
    </row>
    <row r="348" spans="1:5" ht="13.5" thickBot="1" x14ac:dyDescent="0.25">
      <c r="A348" s="578" t="s">
        <v>404</v>
      </c>
      <c r="B348" s="579"/>
      <c r="C348" s="216">
        <v>63.4</v>
      </c>
      <c r="D348" s="217">
        <v>23062.89</v>
      </c>
    </row>
    <row r="349" spans="1:5" ht="13.5" thickBot="1" x14ac:dyDescent="0.25">
      <c r="A349" s="582" t="s">
        <v>104</v>
      </c>
      <c r="B349" s="583"/>
      <c r="C349" s="218">
        <f>C327+C338</f>
        <v>15125.22</v>
      </c>
      <c r="D349" s="143">
        <f>D327+D338</f>
        <v>222482.81</v>
      </c>
    </row>
    <row r="354" spans="1:5" ht="15" x14ac:dyDescent="0.25">
      <c r="A354" s="574" t="s">
        <v>309</v>
      </c>
      <c r="B354" s="574"/>
      <c r="C354" s="574"/>
      <c r="D354" s="575"/>
      <c r="E354" s="575"/>
    </row>
    <row r="355" spans="1:5" ht="13.5" thickBot="1" x14ac:dyDescent="0.25">
      <c r="A355" s="124"/>
      <c r="B355" s="124"/>
      <c r="C355" s="124"/>
      <c r="D355" s="1"/>
    </row>
    <row r="356" spans="1:5" ht="13.5" thickBot="1" x14ac:dyDescent="0.25">
      <c r="A356" s="580" t="s">
        <v>162</v>
      </c>
      <c r="B356" s="581"/>
      <c r="C356" s="219" t="s">
        <v>149</v>
      </c>
      <c r="D356" s="162" t="s">
        <v>258</v>
      </c>
    </row>
    <row r="357" spans="1:5" x14ac:dyDescent="0.2">
      <c r="A357" s="576" t="s">
        <v>11</v>
      </c>
      <c r="B357" s="577"/>
      <c r="C357" s="134">
        <f>SUM(C358:C364)</f>
        <v>5684998.6699999999</v>
      </c>
      <c r="D357" s="134">
        <f>SUM(D358:D364)</f>
        <v>6407905.2199999997</v>
      </c>
    </row>
    <row r="358" spans="1:5" x14ac:dyDescent="0.2">
      <c r="A358" s="477" t="s">
        <v>163</v>
      </c>
      <c r="B358" s="478"/>
      <c r="C358" s="269">
        <v>5684998.6699999999</v>
      </c>
      <c r="D358" s="270">
        <v>6407905.2199999997</v>
      </c>
    </row>
    <row r="359" spans="1:5" x14ac:dyDescent="0.2">
      <c r="A359" s="477" t="s">
        <v>164</v>
      </c>
      <c r="B359" s="478"/>
      <c r="C359" s="269"/>
      <c r="D359" s="270"/>
    </row>
    <row r="360" spans="1:5" ht="27.75" customHeight="1" x14ac:dyDescent="0.2">
      <c r="A360" s="441" t="s">
        <v>165</v>
      </c>
      <c r="B360" s="442"/>
      <c r="C360" s="269"/>
      <c r="D360" s="270"/>
    </row>
    <row r="361" spans="1:5" x14ac:dyDescent="0.2">
      <c r="A361" s="441" t="s">
        <v>166</v>
      </c>
      <c r="B361" s="442"/>
      <c r="C361" s="269"/>
      <c r="D361" s="270"/>
    </row>
    <row r="362" spans="1:5" x14ac:dyDescent="0.2">
      <c r="A362" s="441" t="s">
        <v>274</v>
      </c>
      <c r="B362" s="442"/>
      <c r="C362" s="269"/>
      <c r="D362" s="270"/>
    </row>
    <row r="363" spans="1:5" x14ac:dyDescent="0.2">
      <c r="A363" s="441" t="s">
        <v>12</v>
      </c>
      <c r="B363" s="442"/>
      <c r="C363" s="269"/>
      <c r="D363" s="270"/>
    </row>
    <row r="364" spans="1:5" x14ac:dyDescent="0.2">
      <c r="A364" s="441" t="s">
        <v>254</v>
      </c>
      <c r="B364" s="442"/>
      <c r="C364" s="269"/>
      <c r="D364" s="270"/>
    </row>
    <row r="365" spans="1:5" x14ac:dyDescent="0.2">
      <c r="A365" s="572" t="s">
        <v>167</v>
      </c>
      <c r="B365" s="573"/>
      <c r="C365" s="134">
        <f>C366+C367+C369</f>
        <v>0</v>
      </c>
      <c r="D365" s="220">
        <f>D366+D367+D369</f>
        <v>0</v>
      </c>
    </row>
    <row r="366" spans="1:5" x14ac:dyDescent="0.2">
      <c r="A366" s="457" t="s">
        <v>76</v>
      </c>
      <c r="B366" s="458"/>
      <c r="C366" s="214"/>
      <c r="D366" s="376"/>
    </row>
    <row r="367" spans="1:5" x14ac:dyDescent="0.2">
      <c r="A367" s="457" t="s">
        <v>168</v>
      </c>
      <c r="B367" s="458"/>
      <c r="C367" s="214"/>
      <c r="D367" s="376"/>
    </row>
    <row r="368" spans="1:5" x14ac:dyDescent="0.2">
      <c r="A368" s="469" t="s">
        <v>169</v>
      </c>
      <c r="B368" s="470"/>
      <c r="C368" s="214"/>
      <c r="D368" s="376"/>
    </row>
    <row r="369" spans="1:5" ht="13.5" thickBot="1" x14ac:dyDescent="0.25">
      <c r="A369" s="705" t="s">
        <v>254</v>
      </c>
      <c r="B369" s="706"/>
      <c r="C369" s="214"/>
      <c r="D369" s="376"/>
    </row>
    <row r="370" spans="1:5" ht="13.5" thickBot="1" x14ac:dyDescent="0.25">
      <c r="A370" s="582" t="s">
        <v>104</v>
      </c>
      <c r="B370" s="583"/>
      <c r="C370" s="221">
        <f>C357+C365</f>
        <v>5684998.6699999999</v>
      </c>
      <c r="D370" s="221">
        <f>D357+D365</f>
        <v>6407905.2199999997</v>
      </c>
    </row>
    <row r="373" spans="1:5" ht="26.25" customHeight="1" x14ac:dyDescent="0.2">
      <c r="A373" s="428" t="s">
        <v>337</v>
      </c>
      <c r="B373" s="468"/>
      <c r="C373" s="468"/>
      <c r="D373" s="468"/>
    </row>
    <row r="374" spans="1:5" ht="13.5" thickBot="1" x14ac:dyDescent="0.25">
      <c r="B374" s="222"/>
    </row>
    <row r="375" spans="1:5" ht="13.5" thickBot="1" x14ac:dyDescent="0.25">
      <c r="A375" s="707"/>
      <c r="B375" s="708"/>
      <c r="C375" s="223" t="s">
        <v>231</v>
      </c>
      <c r="D375" s="173" t="s">
        <v>150</v>
      </c>
    </row>
    <row r="376" spans="1:5" ht="13.5" thickBot="1" x14ac:dyDescent="0.25">
      <c r="A376" s="461" t="s">
        <v>223</v>
      </c>
      <c r="B376" s="462"/>
      <c r="C376" s="194">
        <v>10390322.109999999</v>
      </c>
      <c r="D376" s="167">
        <v>12594602.859999999</v>
      </c>
    </row>
    <row r="377" spans="1:5" ht="13.5" thickBot="1" x14ac:dyDescent="0.25">
      <c r="A377" s="473" t="s">
        <v>135</v>
      </c>
      <c r="B377" s="474"/>
      <c r="C377" s="202">
        <f>SUM(C376:C376)</f>
        <v>10390322.109999999</v>
      </c>
      <c r="D377" s="202">
        <f>SUM(D376:D376)</f>
        <v>12594602.859999999</v>
      </c>
    </row>
    <row r="380" spans="1:5" ht="14.45" customHeight="1" x14ac:dyDescent="0.2">
      <c r="A380" s="428" t="s">
        <v>308</v>
      </c>
      <c r="B380" s="428"/>
      <c r="C380" s="428"/>
      <c r="D380" s="428"/>
      <c r="E380" s="428"/>
    </row>
    <row r="381" spans="1:5" ht="13.5" thickBot="1" x14ac:dyDescent="0.25">
      <c r="E381" s="1"/>
    </row>
    <row r="382" spans="1:5" ht="26.25" thickBot="1" x14ac:dyDescent="0.25">
      <c r="A382" s="465" t="s">
        <v>107</v>
      </c>
      <c r="B382" s="466"/>
      <c r="C382" s="93" t="s">
        <v>272</v>
      </c>
      <c r="D382" s="93" t="s">
        <v>273</v>
      </c>
      <c r="E382" s="1"/>
    </row>
    <row r="383" spans="1:5" ht="13.5" thickBot="1" x14ac:dyDescent="0.25">
      <c r="A383" s="471" t="s">
        <v>361</v>
      </c>
      <c r="B383" s="472"/>
      <c r="C383" s="224">
        <v>488804.22</v>
      </c>
      <c r="D383" s="225">
        <v>322894.98</v>
      </c>
      <c r="E383" s="1"/>
    </row>
    <row r="384" spans="1:5" x14ac:dyDescent="0.2">
      <c r="A384" s="1"/>
      <c r="B384" s="1"/>
      <c r="C384" s="1"/>
      <c r="D384" s="1"/>
      <c r="E384" s="1"/>
    </row>
    <row r="385" spans="1:9" ht="29.25" customHeight="1" x14ac:dyDescent="0.2">
      <c r="A385" s="463" t="s">
        <v>359</v>
      </c>
      <c r="B385" s="463"/>
      <c r="C385" s="463"/>
      <c r="D385" s="464"/>
      <c r="E385" s="464"/>
    </row>
    <row r="390" spans="1:9" ht="15" x14ac:dyDescent="0.2">
      <c r="A390" s="467" t="s">
        <v>338</v>
      </c>
      <c r="B390" s="467"/>
      <c r="C390" s="467"/>
      <c r="D390" s="467"/>
      <c r="E390" s="467"/>
      <c r="F390" s="467"/>
      <c r="G390" s="467"/>
      <c r="H390" s="467"/>
      <c r="I390" s="467"/>
    </row>
    <row r="392" spans="1:9" ht="15" x14ac:dyDescent="0.2">
      <c r="A392" s="467" t="s">
        <v>307</v>
      </c>
      <c r="B392" s="467"/>
      <c r="C392" s="467"/>
      <c r="D392" s="467"/>
      <c r="E392" s="467"/>
      <c r="F392" s="467"/>
      <c r="G392" s="467"/>
      <c r="H392" s="467"/>
      <c r="I392" s="467"/>
    </row>
    <row r="393" spans="1:9" ht="13.5" thickBot="1" x14ac:dyDescent="0.25">
      <c r="A393" s="313"/>
      <c r="B393" s="313"/>
      <c r="C393" s="313"/>
      <c r="D393" s="313"/>
      <c r="E393" s="313"/>
      <c r="F393" s="313"/>
      <c r="G393" s="313"/>
      <c r="H393" s="313"/>
      <c r="I393" s="226"/>
    </row>
    <row r="394" spans="1:9" ht="26.25" thickBot="1" x14ac:dyDescent="0.25">
      <c r="A394" s="475" t="s">
        <v>101</v>
      </c>
      <c r="B394" s="418" t="s">
        <v>48</v>
      </c>
      <c r="C394" s="459"/>
      <c r="D394" s="460"/>
      <c r="E394" s="147" t="s">
        <v>128</v>
      </c>
      <c r="F394" s="418" t="s">
        <v>49</v>
      </c>
      <c r="G394" s="459"/>
      <c r="H394" s="460"/>
      <c r="I394" s="337" t="s">
        <v>145</v>
      </c>
    </row>
    <row r="395" spans="1:9" ht="64.5" thickBot="1" x14ac:dyDescent="0.25">
      <c r="A395" s="476"/>
      <c r="B395" s="227" t="s">
        <v>127</v>
      </c>
      <c r="C395" s="228" t="s">
        <v>112</v>
      </c>
      <c r="D395" s="229" t="s">
        <v>39</v>
      </c>
      <c r="E395" s="230" t="s">
        <v>221</v>
      </c>
      <c r="F395" s="227" t="s">
        <v>127</v>
      </c>
      <c r="G395" s="228" t="s">
        <v>129</v>
      </c>
      <c r="H395" s="229" t="s">
        <v>144</v>
      </c>
      <c r="I395" s="338"/>
    </row>
    <row r="396" spans="1:9" ht="26.25" thickBot="1" x14ac:dyDescent="0.25">
      <c r="A396" s="352" t="s">
        <v>405</v>
      </c>
      <c r="B396" s="231"/>
      <c r="C396" s="232"/>
      <c r="D396" s="233"/>
      <c r="E396" s="206">
        <v>702894.09</v>
      </c>
      <c r="F396" s="231"/>
      <c r="G396" s="234"/>
      <c r="H396" s="233"/>
      <c r="I396" s="206">
        <f>SUM(B396:H396)</f>
        <v>702894.09</v>
      </c>
    </row>
    <row r="397" spans="1:9" ht="13.5" thickBot="1" x14ac:dyDescent="0.25">
      <c r="A397" s="235" t="s">
        <v>50</v>
      </c>
      <c r="B397" s="236">
        <f t="shared" ref="B397:I397" si="12">SUM(B398:B400)</f>
        <v>0</v>
      </c>
      <c r="C397" s="237">
        <f t="shared" si="12"/>
        <v>0</v>
      </c>
      <c r="D397" s="238">
        <f t="shared" si="12"/>
        <v>0</v>
      </c>
      <c r="E397" s="235">
        <f t="shared" si="12"/>
        <v>0</v>
      </c>
      <c r="F397" s="236">
        <f t="shared" si="12"/>
        <v>0</v>
      </c>
      <c r="G397" s="236">
        <f t="shared" si="12"/>
        <v>0</v>
      </c>
      <c r="H397" s="235">
        <f t="shared" si="12"/>
        <v>0</v>
      </c>
      <c r="I397" s="235">
        <f t="shared" si="12"/>
        <v>0</v>
      </c>
    </row>
    <row r="398" spans="1:9" x14ac:dyDescent="0.2">
      <c r="A398" s="377" t="s">
        <v>51</v>
      </c>
      <c r="B398" s="378">
        <v>0</v>
      </c>
      <c r="C398" s="379">
        <v>0</v>
      </c>
      <c r="D398" s="380">
        <v>0</v>
      </c>
      <c r="E398" s="193">
        <v>0</v>
      </c>
      <c r="F398" s="378">
        <v>0</v>
      </c>
      <c r="G398" s="381">
        <v>0</v>
      </c>
      <c r="H398" s="380">
        <v>0</v>
      </c>
      <c r="I398" s="165">
        <f>SUM(B398:H398)</f>
        <v>0</v>
      </c>
    </row>
    <row r="399" spans="1:9" x14ac:dyDescent="0.2">
      <c r="A399" s="382" t="s">
        <v>52</v>
      </c>
      <c r="B399" s="383">
        <v>0</v>
      </c>
      <c r="C399" s="150">
        <v>0</v>
      </c>
      <c r="D399" s="384">
        <v>0</v>
      </c>
      <c r="E399" s="167">
        <v>0</v>
      </c>
      <c r="F399" s="383">
        <v>0</v>
      </c>
      <c r="G399" s="385">
        <v>0</v>
      </c>
      <c r="H399" s="384">
        <v>0</v>
      </c>
      <c r="I399" s="165">
        <f>SUM(B399:H399)</f>
        <v>0</v>
      </c>
    </row>
    <row r="400" spans="1:9" ht="13.5" thickBot="1" x14ac:dyDescent="0.25">
      <c r="A400" s="386" t="s">
        <v>53</v>
      </c>
      <c r="B400" s="383">
        <v>0</v>
      </c>
      <c r="C400" s="150">
        <v>0</v>
      </c>
      <c r="D400" s="384">
        <v>0</v>
      </c>
      <c r="E400" s="167">
        <v>0</v>
      </c>
      <c r="F400" s="383">
        <v>0</v>
      </c>
      <c r="G400" s="385">
        <v>0</v>
      </c>
      <c r="H400" s="384">
        <v>0</v>
      </c>
      <c r="I400" s="165">
        <f>SUM(B400:H400)</f>
        <v>0</v>
      </c>
    </row>
    <row r="401" spans="1:9" ht="13.5" thickBot="1" x14ac:dyDescent="0.25">
      <c r="A401" s="235" t="s">
        <v>54</v>
      </c>
      <c r="B401" s="231">
        <f t="shared" ref="B401:I401" si="13">SUM(B402:B405)</f>
        <v>0</v>
      </c>
      <c r="C401" s="232">
        <f t="shared" si="13"/>
        <v>0</v>
      </c>
      <c r="D401" s="234">
        <f t="shared" si="13"/>
        <v>0</v>
      </c>
      <c r="E401" s="206">
        <f t="shared" si="13"/>
        <v>0</v>
      </c>
      <c r="F401" s="231">
        <f t="shared" si="13"/>
        <v>0</v>
      </c>
      <c r="G401" s="231">
        <f t="shared" si="13"/>
        <v>0</v>
      </c>
      <c r="H401" s="206">
        <f t="shared" si="13"/>
        <v>0</v>
      </c>
      <c r="I401" s="206">
        <f t="shared" si="13"/>
        <v>0</v>
      </c>
    </row>
    <row r="402" spans="1:9" ht="13.5" customHeight="1" x14ac:dyDescent="0.2">
      <c r="A402" s="279" t="s">
        <v>55</v>
      </c>
      <c r="B402" s="383">
        <v>0</v>
      </c>
      <c r="C402" s="150">
        <v>0</v>
      </c>
      <c r="D402" s="384">
        <v>0</v>
      </c>
      <c r="E402" s="167">
        <v>0</v>
      </c>
      <c r="F402" s="383">
        <v>0</v>
      </c>
      <c r="G402" s="385">
        <v>0</v>
      </c>
      <c r="H402" s="384">
        <v>0</v>
      </c>
      <c r="I402" s="165">
        <f>SUM(B402:H402)</f>
        <v>0</v>
      </c>
    </row>
    <row r="403" spans="1:9" x14ac:dyDescent="0.2">
      <c r="A403" s="279" t="s">
        <v>56</v>
      </c>
      <c r="B403" s="383">
        <v>0</v>
      </c>
      <c r="C403" s="150">
        <v>0</v>
      </c>
      <c r="D403" s="384">
        <v>0</v>
      </c>
      <c r="E403" s="167">
        <v>0</v>
      </c>
      <c r="F403" s="383">
        <v>0</v>
      </c>
      <c r="G403" s="385">
        <v>0</v>
      </c>
      <c r="H403" s="384">
        <v>0</v>
      </c>
      <c r="I403" s="165">
        <f>SUM(B403:H403)</f>
        <v>0</v>
      </c>
    </row>
    <row r="404" spans="1:9" x14ac:dyDescent="0.2">
      <c r="A404" s="279" t="s">
        <v>57</v>
      </c>
      <c r="B404" s="383">
        <v>0</v>
      </c>
      <c r="C404" s="150">
        <v>0</v>
      </c>
      <c r="D404" s="384">
        <v>0</v>
      </c>
      <c r="E404" s="167">
        <v>0</v>
      </c>
      <c r="F404" s="383">
        <v>0</v>
      </c>
      <c r="G404" s="385">
        <v>0</v>
      </c>
      <c r="H404" s="384">
        <v>0</v>
      </c>
      <c r="I404" s="165">
        <f>SUM(B404:H404)</f>
        <v>0</v>
      </c>
    </row>
    <row r="405" spans="1:9" ht="13.5" thickBot="1" x14ac:dyDescent="0.25">
      <c r="A405" s="387" t="s">
        <v>58</v>
      </c>
      <c r="B405" s="383">
        <v>0</v>
      </c>
      <c r="C405" s="150">
        <v>0</v>
      </c>
      <c r="D405" s="384">
        <v>0</v>
      </c>
      <c r="E405" s="167">
        <v>0</v>
      </c>
      <c r="F405" s="383">
        <v>0</v>
      </c>
      <c r="G405" s="385">
        <v>0</v>
      </c>
      <c r="H405" s="384">
        <v>0</v>
      </c>
      <c r="I405" s="165">
        <f>SUM(B405:H405)</f>
        <v>0</v>
      </c>
    </row>
    <row r="406" spans="1:9" ht="26.25" customHeight="1" thickBot="1" x14ac:dyDescent="0.25">
      <c r="A406" s="353" t="s">
        <v>368</v>
      </c>
      <c r="B406" s="354">
        <f t="shared" ref="B406:I406" si="14">B396+B397-B401</f>
        <v>0</v>
      </c>
      <c r="C406" s="354">
        <f t="shared" si="14"/>
        <v>0</v>
      </c>
      <c r="D406" s="354">
        <f t="shared" si="14"/>
        <v>0</v>
      </c>
      <c r="E406" s="355">
        <f t="shared" si="14"/>
        <v>702894.09</v>
      </c>
      <c r="F406" s="354">
        <f t="shared" si="14"/>
        <v>0</v>
      </c>
      <c r="G406" s="354">
        <f t="shared" si="14"/>
        <v>0</v>
      </c>
      <c r="H406" s="355">
        <f t="shared" si="14"/>
        <v>0</v>
      </c>
      <c r="I406" s="355">
        <f t="shared" si="14"/>
        <v>702894.09</v>
      </c>
    </row>
    <row r="407" spans="1:9" ht="40.5" customHeight="1" thickBot="1" x14ac:dyDescent="0.25">
      <c r="A407" s="352" t="s">
        <v>369</v>
      </c>
      <c r="B407" s="356">
        <v>0</v>
      </c>
      <c r="C407" s="357">
        <v>0</v>
      </c>
      <c r="D407" s="358">
        <v>0</v>
      </c>
      <c r="E407" s="359">
        <v>598815.80000000005</v>
      </c>
      <c r="F407" s="356">
        <v>0</v>
      </c>
      <c r="G407" s="360">
        <v>0</v>
      </c>
      <c r="H407" s="358">
        <v>0</v>
      </c>
      <c r="I407" s="359">
        <f>SUM(B407:H407)</f>
        <v>598815.80000000005</v>
      </c>
    </row>
    <row r="408" spans="1:9" x14ac:dyDescent="0.2">
      <c r="A408" s="403" t="s">
        <v>50</v>
      </c>
      <c r="B408" s="399">
        <v>0</v>
      </c>
      <c r="C408" s="400">
        <v>0</v>
      </c>
      <c r="D408" s="401">
        <v>0</v>
      </c>
      <c r="E408" s="406">
        <v>31630.2</v>
      </c>
      <c r="F408" s="399">
        <v>0</v>
      </c>
      <c r="G408" s="407">
        <v>0</v>
      </c>
      <c r="H408" s="401">
        <v>0</v>
      </c>
      <c r="I408" s="406">
        <f>SUM(B408:H408)</f>
        <v>31630.2</v>
      </c>
    </row>
    <row r="409" spans="1:9" ht="13.5" thickBot="1" x14ac:dyDescent="0.25">
      <c r="A409" s="402" t="s">
        <v>54</v>
      </c>
      <c r="B409" s="396">
        <v>0</v>
      </c>
      <c r="C409" s="397">
        <v>0</v>
      </c>
      <c r="D409" s="398">
        <v>0</v>
      </c>
      <c r="E409" s="404"/>
      <c r="F409" s="396">
        <v>0</v>
      </c>
      <c r="G409" s="405">
        <v>0</v>
      </c>
      <c r="H409" s="398">
        <v>0</v>
      </c>
      <c r="I409" s="404">
        <f>SUM(B409:H409)</f>
        <v>0</v>
      </c>
    </row>
    <row r="410" spans="1:9" ht="41.25" customHeight="1" thickBot="1" x14ac:dyDescent="0.25">
      <c r="A410" s="361" t="s">
        <v>367</v>
      </c>
      <c r="B410" s="356">
        <f>B407+B408-B409</f>
        <v>0</v>
      </c>
      <c r="C410" s="357">
        <f t="shared" ref="C410:I410" si="15">C407+C408-C409</f>
        <v>0</v>
      </c>
      <c r="D410" s="358">
        <f t="shared" si="15"/>
        <v>0</v>
      </c>
      <c r="E410" s="359">
        <f t="shared" si="15"/>
        <v>630446</v>
      </c>
      <c r="F410" s="356">
        <f t="shared" si="15"/>
        <v>0</v>
      </c>
      <c r="G410" s="360">
        <f t="shared" si="15"/>
        <v>0</v>
      </c>
      <c r="H410" s="358">
        <f t="shared" si="15"/>
        <v>0</v>
      </c>
      <c r="I410" s="359">
        <f t="shared" si="15"/>
        <v>630446</v>
      </c>
    </row>
    <row r="411" spans="1:9" ht="26.25" customHeight="1" thickBot="1" x14ac:dyDescent="0.25">
      <c r="A411" s="345" t="s">
        <v>406</v>
      </c>
      <c r="B411" s="170">
        <f t="shared" ref="B411:I411" si="16">B396-B407</f>
        <v>0</v>
      </c>
      <c r="C411" s="170">
        <f t="shared" si="16"/>
        <v>0</v>
      </c>
      <c r="D411" s="170">
        <f t="shared" si="16"/>
        <v>0</v>
      </c>
      <c r="E411" s="170">
        <f t="shared" si="16"/>
        <v>104078.28999999992</v>
      </c>
      <c r="F411" s="170">
        <f t="shared" si="16"/>
        <v>0</v>
      </c>
      <c r="G411" s="170">
        <f t="shared" si="16"/>
        <v>0</v>
      </c>
      <c r="H411" s="170">
        <f t="shared" si="16"/>
        <v>0</v>
      </c>
      <c r="I411" s="170">
        <f t="shared" si="16"/>
        <v>104078.28999999992</v>
      </c>
    </row>
    <row r="412" spans="1:9" ht="26.25" customHeight="1" thickBot="1" x14ac:dyDescent="0.25">
      <c r="A412" s="395" t="s">
        <v>407</v>
      </c>
      <c r="B412" s="170">
        <f>B406-B410</f>
        <v>0</v>
      </c>
      <c r="C412" s="170">
        <f t="shared" ref="C412:I412" si="17">C406-C410</f>
        <v>0</v>
      </c>
      <c r="D412" s="170">
        <f t="shared" si="17"/>
        <v>0</v>
      </c>
      <c r="E412" s="170">
        <f t="shared" si="17"/>
        <v>72448.089999999967</v>
      </c>
      <c r="F412" s="170">
        <f t="shared" si="17"/>
        <v>0</v>
      </c>
      <c r="G412" s="170">
        <f t="shared" si="17"/>
        <v>0</v>
      </c>
      <c r="H412" s="170">
        <f t="shared" si="17"/>
        <v>0</v>
      </c>
      <c r="I412" s="170">
        <f t="shared" si="17"/>
        <v>72448.089999999967</v>
      </c>
    </row>
    <row r="413" spans="1:9" ht="26.25" customHeight="1" x14ac:dyDescent="0.2">
      <c r="A413" s="239"/>
      <c r="B413" s="240"/>
      <c r="C413" s="240"/>
      <c r="D413" s="240"/>
      <c r="E413" s="240"/>
      <c r="F413" s="240"/>
      <c r="G413" s="240"/>
      <c r="H413" s="240"/>
      <c r="I413" s="240"/>
    </row>
    <row r="415" spans="1:9" ht="15" x14ac:dyDescent="0.2">
      <c r="A415" s="428" t="s">
        <v>306</v>
      </c>
      <c r="B415" s="553"/>
      <c r="C415" s="553"/>
    </row>
    <row r="416" spans="1:9" ht="13.5" thickBot="1" x14ac:dyDescent="0.25">
      <c r="A416" s="124"/>
      <c r="B416" s="241"/>
      <c r="C416" s="241"/>
      <c r="E416" s="244"/>
      <c r="F416" s="244"/>
      <c r="G416" s="244"/>
      <c r="H416" s="244"/>
      <c r="I416" s="244"/>
    </row>
    <row r="417" spans="1:9" ht="13.5" thickBot="1" x14ac:dyDescent="0.25">
      <c r="A417" s="418" t="s">
        <v>130</v>
      </c>
      <c r="B417" s="460"/>
      <c r="C417" s="242" t="s">
        <v>149</v>
      </c>
      <c r="D417" s="125" t="s">
        <v>258</v>
      </c>
    </row>
    <row r="418" spans="1:9" x14ac:dyDescent="0.2">
      <c r="A418" s="570" t="s">
        <v>136</v>
      </c>
      <c r="B418" s="571"/>
      <c r="C418" s="243">
        <v>0</v>
      </c>
      <c r="D418" s="243">
        <v>14.15</v>
      </c>
      <c r="E418" s="244"/>
      <c r="F418" s="244"/>
      <c r="G418" s="244"/>
      <c r="H418" s="244"/>
      <c r="I418" s="244"/>
    </row>
    <row r="419" spans="1:9" x14ac:dyDescent="0.2">
      <c r="A419" s="479" t="s">
        <v>137</v>
      </c>
      <c r="B419" s="480"/>
      <c r="C419" s="245">
        <v>0</v>
      </c>
      <c r="D419" s="245">
        <v>0</v>
      </c>
      <c r="E419" s="246"/>
      <c r="F419" s="246"/>
      <c r="G419" s="246"/>
      <c r="H419" s="246"/>
      <c r="I419" s="246"/>
    </row>
    <row r="420" spans="1:9" x14ac:dyDescent="0.2">
      <c r="A420" s="479" t="s">
        <v>111</v>
      </c>
      <c r="B420" s="480"/>
      <c r="C420" s="245">
        <v>0</v>
      </c>
      <c r="D420" s="245">
        <v>0</v>
      </c>
      <c r="E420" s="247"/>
      <c r="F420" s="247"/>
      <c r="G420" s="247"/>
      <c r="H420" s="247"/>
      <c r="I420" s="247"/>
    </row>
    <row r="421" spans="1:9" x14ac:dyDescent="0.2">
      <c r="A421" s="479" t="s">
        <v>70</v>
      </c>
      <c r="B421" s="480"/>
      <c r="C421" s="248">
        <f>C422+C425+C426+C427+C428</f>
        <v>14027295.280000001</v>
      </c>
      <c r="D421" s="248">
        <f>D422+D425+D426+D427+D428</f>
        <v>14723501.420000002</v>
      </c>
    </row>
    <row r="422" spans="1:9" ht="27" customHeight="1" x14ac:dyDescent="0.2">
      <c r="A422" s="481" t="s">
        <v>251</v>
      </c>
      <c r="B422" s="482"/>
      <c r="C422" s="167">
        <v>350000</v>
      </c>
      <c r="D422" s="167">
        <v>0</v>
      </c>
    </row>
    <row r="423" spans="1:9" x14ac:dyDescent="0.2">
      <c r="A423" s="493" t="s">
        <v>159</v>
      </c>
      <c r="B423" s="494"/>
      <c r="C423" s="167">
        <v>1755903.67</v>
      </c>
      <c r="D423" s="167">
        <v>1809293.29</v>
      </c>
    </row>
    <row r="424" spans="1:9" ht="25.5" customHeight="1" x14ac:dyDescent="0.2">
      <c r="A424" s="493" t="s">
        <v>161</v>
      </c>
      <c r="B424" s="494"/>
      <c r="C424" s="167">
        <v>1405903.67</v>
      </c>
      <c r="D424" s="167">
        <v>1809293.29</v>
      </c>
    </row>
    <row r="425" spans="1:9" x14ac:dyDescent="0.2">
      <c r="A425" s="481" t="s">
        <v>71</v>
      </c>
      <c r="B425" s="482"/>
      <c r="C425" s="167">
        <v>120105.33</v>
      </c>
      <c r="D425" s="167">
        <v>164086.32999999999</v>
      </c>
    </row>
    <row r="426" spans="1:9" x14ac:dyDescent="0.2">
      <c r="A426" s="481" t="s">
        <v>138</v>
      </c>
      <c r="B426" s="482"/>
      <c r="C426" s="167">
        <v>5590735.3300000001</v>
      </c>
      <c r="D426" s="167">
        <v>6876512.4400000004</v>
      </c>
    </row>
    <row r="427" spans="1:9" x14ac:dyDescent="0.2">
      <c r="A427" s="481" t="s">
        <v>72</v>
      </c>
      <c r="B427" s="482"/>
      <c r="C427" s="167">
        <v>0</v>
      </c>
      <c r="D427" s="167">
        <v>0</v>
      </c>
    </row>
    <row r="428" spans="1:9" x14ac:dyDescent="0.2">
      <c r="A428" s="481" t="s">
        <v>84</v>
      </c>
      <c r="B428" s="482"/>
      <c r="C428" s="167">
        <v>7966454.6200000001</v>
      </c>
      <c r="D428" s="167">
        <v>7682902.6500000004</v>
      </c>
    </row>
    <row r="429" spans="1:9" ht="24.75" customHeight="1" thickBot="1" x14ac:dyDescent="0.25">
      <c r="A429" s="491" t="s">
        <v>73</v>
      </c>
      <c r="B429" s="492"/>
      <c r="C429" s="245">
        <v>0</v>
      </c>
      <c r="D429" s="245">
        <v>0</v>
      </c>
    </row>
    <row r="430" spans="1:9" ht="13.5" thickBot="1" x14ac:dyDescent="0.25">
      <c r="A430" s="495" t="s">
        <v>135</v>
      </c>
      <c r="B430" s="496"/>
      <c r="C430" s="170">
        <f>SUM(C418+C419+C420+C421+C429)</f>
        <v>14027295.280000001</v>
      </c>
      <c r="D430" s="170">
        <f>SUM(D418+D419+D420+D421+D429)</f>
        <v>14723515.570000002</v>
      </c>
    </row>
    <row r="433" spans="1:4" ht="15" x14ac:dyDescent="0.2">
      <c r="A433" s="329" t="s">
        <v>275</v>
      </c>
      <c r="B433" s="244"/>
      <c r="C433" s="244"/>
      <c r="D433" s="244"/>
    </row>
    <row r="434" spans="1:4" ht="13.5" thickBot="1" x14ac:dyDescent="0.25"/>
    <row r="435" spans="1:4" ht="13.5" thickBot="1" x14ac:dyDescent="0.25">
      <c r="A435" s="249" t="s">
        <v>69</v>
      </c>
      <c r="B435" s="250"/>
      <c r="C435" s="250"/>
      <c r="D435" s="251"/>
    </row>
    <row r="436" spans="1:4" ht="13.5" thickBot="1" x14ac:dyDescent="0.25">
      <c r="A436" s="566" t="s">
        <v>149</v>
      </c>
      <c r="B436" s="567"/>
      <c r="C436" s="564" t="s">
        <v>258</v>
      </c>
      <c r="D436" s="565"/>
    </row>
    <row r="437" spans="1:4" ht="13.5" thickBot="1" x14ac:dyDescent="0.25">
      <c r="A437" s="549">
        <v>0</v>
      </c>
      <c r="B437" s="563"/>
      <c r="C437" s="549">
        <v>0</v>
      </c>
      <c r="D437" s="563"/>
    </row>
    <row r="440" spans="1:4" ht="15" x14ac:dyDescent="0.2">
      <c r="A440" s="569" t="s">
        <v>391</v>
      </c>
      <c r="B440" s="569"/>
      <c r="C440" s="569"/>
      <c r="D440" s="430"/>
    </row>
    <row r="441" spans="1:4" ht="14.25" customHeight="1" x14ac:dyDescent="0.2">
      <c r="A441" s="568" t="s">
        <v>234</v>
      </c>
      <c r="B441" s="568"/>
      <c r="C441" s="568"/>
    </row>
    <row r="442" spans="1:4" ht="13.5" thickBot="1" x14ac:dyDescent="0.25">
      <c r="A442" s="252"/>
      <c r="B442" s="253"/>
      <c r="C442" s="253"/>
    </row>
    <row r="443" spans="1:4" ht="13.5" thickBot="1" x14ac:dyDescent="0.25">
      <c r="A443" s="541" t="s">
        <v>25</v>
      </c>
      <c r="B443" s="542"/>
      <c r="C443" s="181" t="s">
        <v>40</v>
      </c>
      <c r="D443" s="181" t="s">
        <v>408</v>
      </c>
    </row>
    <row r="444" spans="1:4" ht="28.15" customHeight="1" x14ac:dyDescent="0.2">
      <c r="A444" s="543" t="s">
        <v>389</v>
      </c>
      <c r="B444" s="544"/>
      <c r="C444" s="254">
        <v>0</v>
      </c>
      <c r="D444" s="255">
        <v>0</v>
      </c>
    </row>
    <row r="445" spans="1:4" x14ac:dyDescent="0.2">
      <c r="A445" s="554" t="s">
        <v>390</v>
      </c>
      <c r="B445" s="555"/>
      <c r="C445" s="256">
        <v>0</v>
      </c>
      <c r="D445" s="257">
        <v>0</v>
      </c>
    </row>
    <row r="446" spans="1:4" x14ac:dyDescent="0.2">
      <c r="A446" s="556" t="s">
        <v>45</v>
      </c>
      <c r="B446" s="557"/>
      <c r="C446" s="258"/>
      <c r="D446" s="259"/>
    </row>
    <row r="447" spans="1:4" x14ac:dyDescent="0.2">
      <c r="A447" s="558" t="s">
        <v>46</v>
      </c>
      <c r="B447" s="559"/>
      <c r="C447" s="256">
        <v>0</v>
      </c>
      <c r="D447" s="257">
        <v>0</v>
      </c>
    </row>
    <row r="448" spans="1:4" ht="13.5" customHeight="1" thickBot="1" x14ac:dyDescent="0.25">
      <c r="A448" s="560" t="s">
        <v>47</v>
      </c>
      <c r="B448" s="561"/>
      <c r="C448" s="260">
        <v>0</v>
      </c>
      <c r="D448" s="261">
        <v>0</v>
      </c>
    </row>
    <row r="452" spans="1:3" x14ac:dyDescent="0.2">
      <c r="A452" s="309" t="s">
        <v>332</v>
      </c>
      <c r="B452" s="309"/>
      <c r="C452" s="309"/>
    </row>
    <row r="453" spans="1:3" ht="13.5" thickBot="1" x14ac:dyDescent="0.25">
      <c r="A453" s="124"/>
      <c r="B453" s="124"/>
      <c r="C453" s="124"/>
    </row>
    <row r="454" spans="1:3" ht="26.25" thickBot="1" x14ac:dyDescent="0.25">
      <c r="A454" s="262"/>
      <c r="B454" s="242" t="s">
        <v>41</v>
      </c>
      <c r="C454" s="162" t="s">
        <v>105</v>
      </c>
    </row>
    <row r="455" spans="1:3" ht="13.5" thickBot="1" x14ac:dyDescent="0.25">
      <c r="A455" s="203" t="s">
        <v>118</v>
      </c>
      <c r="B455" s="263">
        <f>B456+B461</f>
        <v>0</v>
      </c>
      <c r="C455" s="263">
        <f>C456+C461</f>
        <v>0</v>
      </c>
    </row>
    <row r="456" spans="1:3" x14ac:dyDescent="0.2">
      <c r="A456" s="388" t="s">
        <v>292</v>
      </c>
      <c r="B456" s="130">
        <f>SUM(B458:B460)</f>
        <v>0</v>
      </c>
      <c r="C456" s="130">
        <f>SUM(C458:C460)</f>
        <v>0</v>
      </c>
    </row>
    <row r="457" spans="1:3" x14ac:dyDescent="0.2">
      <c r="A457" s="339" t="s">
        <v>132</v>
      </c>
      <c r="B457" s="138"/>
      <c r="C457" s="265"/>
    </row>
    <row r="458" spans="1:3" x14ac:dyDescent="0.2">
      <c r="A458" s="264"/>
      <c r="B458" s="138">
        <v>0</v>
      </c>
      <c r="C458" s="265">
        <v>0</v>
      </c>
    </row>
    <row r="459" spans="1:3" x14ac:dyDescent="0.2">
      <c r="A459" s="264"/>
      <c r="B459" s="138">
        <v>0</v>
      </c>
      <c r="C459" s="265">
        <v>0</v>
      </c>
    </row>
    <row r="460" spans="1:3" ht="13.5" thickBot="1" x14ac:dyDescent="0.25">
      <c r="A460" s="266"/>
      <c r="B460" s="267">
        <v>0</v>
      </c>
      <c r="C460" s="268">
        <v>0</v>
      </c>
    </row>
    <row r="461" spans="1:3" x14ac:dyDescent="0.2">
      <c r="A461" s="388" t="s">
        <v>293</v>
      </c>
      <c r="B461" s="130">
        <f>SUM(B463:B465)</f>
        <v>0</v>
      </c>
      <c r="C461" s="130">
        <f>SUM(C463:C465)</f>
        <v>0</v>
      </c>
    </row>
    <row r="462" spans="1:3" x14ac:dyDescent="0.2">
      <c r="A462" s="339" t="s">
        <v>132</v>
      </c>
      <c r="B462" s="269"/>
      <c r="C462" s="270"/>
    </row>
    <row r="463" spans="1:3" x14ac:dyDescent="0.2">
      <c r="A463" s="271"/>
      <c r="B463" s="269">
        <v>0</v>
      </c>
      <c r="C463" s="270">
        <v>0</v>
      </c>
    </row>
    <row r="464" spans="1:3" x14ac:dyDescent="0.2">
      <c r="A464" s="271"/>
      <c r="B464" s="138">
        <v>0</v>
      </c>
      <c r="C464" s="265">
        <v>0</v>
      </c>
    </row>
    <row r="465" spans="1:9" ht="13.5" thickBot="1" x14ac:dyDescent="0.25">
      <c r="A465" s="272"/>
      <c r="B465" s="267">
        <v>0</v>
      </c>
      <c r="C465" s="268">
        <v>0</v>
      </c>
    </row>
    <row r="466" spans="1:9" ht="13.5" thickBot="1" x14ac:dyDescent="0.25">
      <c r="A466" s="203" t="s">
        <v>119</v>
      </c>
      <c r="B466" s="263">
        <f>B467+B472</f>
        <v>26686.29</v>
      </c>
      <c r="C466" s="263">
        <f>C467+C472</f>
        <v>11085168.68</v>
      </c>
    </row>
    <row r="467" spans="1:9" x14ac:dyDescent="0.2">
      <c r="A467" s="389" t="s">
        <v>292</v>
      </c>
      <c r="B467" s="269">
        <f>SUM(B469:B471)</f>
        <v>0</v>
      </c>
      <c r="C467" s="269">
        <f>SUM(C469:C471)</f>
        <v>0</v>
      </c>
    </row>
    <row r="468" spans="1:9" x14ac:dyDescent="0.2">
      <c r="A468" s="343" t="s">
        <v>132</v>
      </c>
      <c r="B468" s="138"/>
      <c r="C468" s="265"/>
    </row>
    <row r="469" spans="1:9" x14ac:dyDescent="0.2">
      <c r="A469" s="271"/>
      <c r="B469" s="138">
        <v>0</v>
      </c>
      <c r="C469" s="265">
        <v>0</v>
      </c>
    </row>
    <row r="470" spans="1:9" x14ac:dyDescent="0.2">
      <c r="A470" s="271"/>
      <c r="B470" s="138">
        <v>0</v>
      </c>
      <c r="C470" s="265">
        <v>0</v>
      </c>
    </row>
    <row r="471" spans="1:9" ht="13.5" thickBot="1" x14ac:dyDescent="0.25">
      <c r="A471" s="272"/>
      <c r="B471" s="267">
        <v>0</v>
      </c>
      <c r="C471" s="268">
        <v>0</v>
      </c>
    </row>
    <row r="472" spans="1:9" x14ac:dyDescent="0.2">
      <c r="A472" s="390" t="s">
        <v>293</v>
      </c>
      <c r="B472" s="135">
        <f>SUM(B474:B476)</f>
        <v>26686.29</v>
      </c>
      <c r="C472" s="135">
        <f>SUM(C474:C476)</f>
        <v>11085168.68</v>
      </c>
    </row>
    <row r="473" spans="1:9" x14ac:dyDescent="0.2">
      <c r="A473" s="343" t="s">
        <v>132</v>
      </c>
      <c r="B473" s="138"/>
      <c r="C473" s="138"/>
    </row>
    <row r="474" spans="1:9" x14ac:dyDescent="0.2">
      <c r="A474" s="408" t="s">
        <v>419</v>
      </c>
      <c r="B474" s="138">
        <v>0</v>
      </c>
      <c r="C474" s="138">
        <v>0</v>
      </c>
    </row>
    <row r="475" spans="1:9" x14ac:dyDescent="0.2">
      <c r="A475" s="273" t="s">
        <v>426</v>
      </c>
      <c r="B475" s="138">
        <v>459.52</v>
      </c>
      <c r="C475" s="138">
        <v>11085168.68</v>
      </c>
    </row>
    <row r="476" spans="1:9" ht="13.5" thickBot="1" x14ac:dyDescent="0.25">
      <c r="A476" s="314" t="s">
        <v>420</v>
      </c>
      <c r="B476" s="315">
        <v>26226.77</v>
      </c>
      <c r="C476" s="315">
        <v>0</v>
      </c>
    </row>
    <row r="477" spans="1:9" x14ac:dyDescent="0.2">
      <c r="A477" s="309"/>
      <c r="B477" s="309"/>
      <c r="C477" s="309"/>
    </row>
    <row r="478" spans="1:9" x14ac:dyDescent="0.2">
      <c r="A478" s="309"/>
      <c r="B478" s="309"/>
      <c r="C478" s="309"/>
    </row>
    <row r="479" spans="1:9" ht="43.5" customHeight="1" x14ac:dyDescent="0.2">
      <c r="A479" s="743" t="s">
        <v>381</v>
      </c>
      <c r="B479" s="736"/>
      <c r="C479" s="736"/>
      <c r="D479" s="736"/>
      <c r="E479" s="744"/>
      <c r="F479" s="744"/>
      <c r="G479" s="744"/>
      <c r="H479" s="744"/>
      <c r="I479" s="744"/>
    </row>
    <row r="480" spans="1:9" ht="13.5" thickBot="1" x14ac:dyDescent="0.25">
      <c r="A480" s="306"/>
      <c r="B480" s="306"/>
      <c r="C480" s="306"/>
      <c r="D480" s="306"/>
      <c r="E480" s="9"/>
      <c r="F480" s="9"/>
      <c r="G480" s="9"/>
      <c r="H480" s="9"/>
      <c r="I480" s="9"/>
    </row>
    <row r="481" spans="1:7" ht="55.5" customHeight="1" thickBot="1" x14ac:dyDescent="0.25">
      <c r="A481" s="749" t="s">
        <v>418</v>
      </c>
      <c r="B481" s="750"/>
      <c r="C481" s="750"/>
      <c r="D481" s="750"/>
      <c r="E481" s="619"/>
    </row>
    <row r="482" spans="1:7" ht="24.75" customHeight="1" thickBot="1" x14ac:dyDescent="0.25">
      <c r="A482" s="545" t="s">
        <v>149</v>
      </c>
      <c r="B482" s="546"/>
      <c r="C482" s="547" t="s">
        <v>150</v>
      </c>
      <c r="D482" s="548"/>
      <c r="E482" s="340" t="s">
        <v>143</v>
      </c>
    </row>
    <row r="483" spans="1:7" ht="20.25" customHeight="1" thickBot="1" x14ac:dyDescent="0.25">
      <c r="A483" s="549">
        <v>0</v>
      </c>
      <c r="B483" s="550"/>
      <c r="C483" s="551">
        <v>0</v>
      </c>
      <c r="D483" s="552"/>
      <c r="E483" s="275"/>
    </row>
    <row r="484" spans="1:7" x14ac:dyDescent="0.2">
      <c r="A484" s="309"/>
      <c r="B484" s="309"/>
      <c r="C484" s="309"/>
    </row>
    <row r="485" spans="1:7" x14ac:dyDescent="0.2">
      <c r="A485" s="309"/>
      <c r="B485" s="309"/>
      <c r="C485" s="309"/>
    </row>
    <row r="486" spans="1:7" x14ac:dyDescent="0.2">
      <c r="A486" s="309"/>
      <c r="B486" s="309"/>
      <c r="C486" s="309"/>
    </row>
    <row r="487" spans="1:7" x14ac:dyDescent="0.2">
      <c r="A487" s="309"/>
      <c r="B487" s="309"/>
      <c r="C487" s="309"/>
    </row>
    <row r="488" spans="1:7" x14ac:dyDescent="0.2">
      <c r="A488" s="309"/>
      <c r="B488" s="309"/>
      <c r="C488" s="309"/>
    </row>
    <row r="489" spans="1:7" x14ac:dyDescent="0.2">
      <c r="A489" s="309"/>
      <c r="B489" s="309"/>
      <c r="C489" s="309"/>
    </row>
    <row r="490" spans="1:7" x14ac:dyDescent="0.2">
      <c r="A490" s="309"/>
      <c r="B490" s="309"/>
      <c r="C490" s="309"/>
    </row>
    <row r="491" spans="1:7" x14ac:dyDescent="0.2">
      <c r="A491" s="309"/>
      <c r="B491" s="309"/>
      <c r="C491" s="309"/>
    </row>
    <row r="492" spans="1:7" x14ac:dyDescent="0.2">
      <c r="A492" s="309"/>
      <c r="B492" s="309"/>
      <c r="C492" s="309"/>
    </row>
    <row r="493" spans="1:7" x14ac:dyDescent="0.2">
      <c r="A493" s="309" t="s">
        <v>339</v>
      </c>
      <c r="B493" s="309"/>
      <c r="C493" s="309"/>
    </row>
    <row r="494" spans="1:7" x14ac:dyDescent="0.2">
      <c r="A494" s="483" t="s">
        <v>323</v>
      </c>
      <c r="B494" s="484"/>
      <c r="C494" s="484"/>
    </row>
    <row r="495" spans="1:7" ht="13.5" thickBot="1" x14ac:dyDescent="0.25">
      <c r="A495" s="309"/>
      <c r="B495" s="309"/>
      <c r="C495" s="309"/>
    </row>
    <row r="496" spans="1:7" ht="26.25" thickBot="1" x14ac:dyDescent="0.25">
      <c r="A496" s="643" t="s">
        <v>364</v>
      </c>
      <c r="B496" s="644"/>
      <c r="C496" s="644"/>
      <c r="D496" s="645"/>
      <c r="E496" s="242" t="s">
        <v>41</v>
      </c>
      <c r="F496" s="162" t="s">
        <v>105</v>
      </c>
      <c r="G496" s="779"/>
    </row>
    <row r="497" spans="1:7" ht="14.25" customHeight="1" thickBot="1" x14ac:dyDescent="0.25">
      <c r="A497" s="454" t="s">
        <v>379</v>
      </c>
      <c r="B497" s="696"/>
      <c r="C497" s="696"/>
      <c r="D497" s="697"/>
      <c r="E497" s="263">
        <f>SUM(E498:E505)</f>
        <v>7145631.7999999989</v>
      </c>
      <c r="F497" s="263">
        <f>SUM(F498:F505)</f>
        <v>7406257.2699999996</v>
      </c>
      <c r="G497" s="276"/>
    </row>
    <row r="498" spans="1:7" x14ac:dyDescent="0.2">
      <c r="A498" s="698" t="s">
        <v>170</v>
      </c>
      <c r="B498" s="699"/>
      <c r="C498" s="699"/>
      <c r="D498" s="700"/>
      <c r="E498" s="269">
        <v>778781.18</v>
      </c>
      <c r="F498" s="270">
        <v>798010.98</v>
      </c>
      <c r="G498" s="124"/>
    </row>
    <row r="499" spans="1:7" x14ac:dyDescent="0.2">
      <c r="A499" s="477" t="s">
        <v>171</v>
      </c>
      <c r="B499" s="562"/>
      <c r="C499" s="562"/>
      <c r="D499" s="478"/>
      <c r="E499" s="138">
        <v>6036729.9299999997</v>
      </c>
      <c r="F499" s="265">
        <v>6045820.3600000003</v>
      </c>
      <c r="G499" s="124"/>
    </row>
    <row r="500" spans="1:7" x14ac:dyDescent="0.2">
      <c r="A500" s="477" t="s">
        <v>172</v>
      </c>
      <c r="B500" s="562"/>
      <c r="C500" s="562"/>
      <c r="D500" s="478"/>
      <c r="E500" s="138">
        <v>259204.02</v>
      </c>
      <c r="F500" s="265">
        <v>366780.06</v>
      </c>
      <c r="G500" s="124"/>
    </row>
    <row r="501" spans="1:7" x14ac:dyDescent="0.2">
      <c r="A501" s="512" t="s">
        <v>173</v>
      </c>
      <c r="B501" s="513"/>
      <c r="C501" s="513"/>
      <c r="D501" s="514"/>
      <c r="E501" s="138">
        <v>0</v>
      </c>
      <c r="F501" s="265">
        <v>0</v>
      </c>
      <c r="G501" s="124"/>
    </row>
    <row r="502" spans="1:7" x14ac:dyDescent="0.2">
      <c r="A502" s="477" t="s">
        <v>174</v>
      </c>
      <c r="B502" s="562"/>
      <c r="C502" s="562"/>
      <c r="D502" s="478"/>
      <c r="E502" s="138">
        <v>0</v>
      </c>
      <c r="F502" s="265">
        <v>0</v>
      </c>
      <c r="G502" s="124"/>
    </row>
    <row r="503" spans="1:7" ht="24.75" customHeight="1" x14ac:dyDescent="0.2">
      <c r="A503" s="441" t="s">
        <v>175</v>
      </c>
      <c r="B503" s="539"/>
      <c r="C503" s="539"/>
      <c r="D503" s="442"/>
      <c r="E503" s="138">
        <v>0</v>
      </c>
      <c r="F503" s="265">
        <v>0</v>
      </c>
      <c r="G503" s="124"/>
    </row>
    <row r="504" spans="1:7" x14ac:dyDescent="0.2">
      <c r="A504" s="441" t="s">
        <v>176</v>
      </c>
      <c r="B504" s="539"/>
      <c r="C504" s="539"/>
      <c r="D504" s="442"/>
      <c r="E504" s="138">
        <v>69012.28</v>
      </c>
      <c r="F504" s="265">
        <v>162342.48000000001</v>
      </c>
      <c r="G504" s="124"/>
    </row>
    <row r="505" spans="1:7" ht="13.5" thickBot="1" x14ac:dyDescent="0.25">
      <c r="A505" s="433" t="s">
        <v>177</v>
      </c>
      <c r="B505" s="540"/>
      <c r="C505" s="540"/>
      <c r="D505" s="434"/>
      <c r="E505" s="316">
        <v>1904.39</v>
      </c>
      <c r="F505" s="317">
        <v>33303.39</v>
      </c>
      <c r="G505" s="124"/>
    </row>
    <row r="506" spans="1:7" ht="13.5" thickBot="1" x14ac:dyDescent="0.25">
      <c r="A506" s="454" t="s">
        <v>276</v>
      </c>
      <c r="B506" s="696"/>
      <c r="C506" s="696"/>
      <c r="D506" s="697"/>
      <c r="E506" s="287">
        <v>-5932.17</v>
      </c>
      <c r="F506" s="318">
        <v>207357.59</v>
      </c>
      <c r="G506" s="277"/>
    </row>
    <row r="507" spans="1:7" ht="13.5" thickBot="1" x14ac:dyDescent="0.25">
      <c r="A507" s="524" t="s">
        <v>277</v>
      </c>
      <c r="B507" s="525"/>
      <c r="C507" s="525"/>
      <c r="D507" s="526"/>
      <c r="E507" s="319">
        <v>0</v>
      </c>
      <c r="F507" s="320">
        <v>0</v>
      </c>
      <c r="G507" s="277"/>
    </row>
    <row r="508" spans="1:7" ht="13.5" thickBot="1" x14ac:dyDescent="0.25">
      <c r="A508" s="524" t="s">
        <v>278</v>
      </c>
      <c r="B508" s="525"/>
      <c r="C508" s="525"/>
      <c r="D508" s="526"/>
      <c r="E508" s="287">
        <v>0</v>
      </c>
      <c r="F508" s="318">
        <v>0</v>
      </c>
      <c r="G508" s="277"/>
    </row>
    <row r="509" spans="1:7" ht="13.5" thickBot="1" x14ac:dyDescent="0.25">
      <c r="A509" s="524" t="s">
        <v>346</v>
      </c>
      <c r="B509" s="525"/>
      <c r="C509" s="525"/>
      <c r="D509" s="526"/>
      <c r="E509" s="287">
        <v>0</v>
      </c>
      <c r="F509" s="318">
        <v>0</v>
      </c>
      <c r="G509" s="277"/>
    </row>
    <row r="510" spans="1:7" ht="13.5" thickBot="1" x14ac:dyDescent="0.25">
      <c r="A510" s="524" t="s">
        <v>279</v>
      </c>
      <c r="B510" s="525"/>
      <c r="C510" s="525"/>
      <c r="D510" s="526"/>
      <c r="E510" s="263">
        <f>E511+E519+E522+E525</f>
        <v>1832328.38</v>
      </c>
      <c r="F510" s="263">
        <f>SUM(F511+F519+F522+F525)</f>
        <v>1395995.76</v>
      </c>
      <c r="G510" s="276"/>
    </row>
    <row r="511" spans="1:7" x14ac:dyDescent="0.2">
      <c r="A511" s="698" t="s">
        <v>77</v>
      </c>
      <c r="B511" s="699"/>
      <c r="C511" s="699"/>
      <c r="D511" s="700"/>
      <c r="E511" s="186">
        <v>0</v>
      </c>
      <c r="F511" s="186">
        <f>SUM(F512:F518)</f>
        <v>0</v>
      </c>
    </row>
    <row r="512" spans="1:7" x14ac:dyDescent="0.2">
      <c r="A512" s="702" t="s">
        <v>78</v>
      </c>
      <c r="B512" s="703"/>
      <c r="C512" s="703"/>
      <c r="D512" s="704"/>
      <c r="E512" s="283">
        <v>0</v>
      </c>
      <c r="F512" s="284">
        <v>0</v>
      </c>
      <c r="G512" s="278"/>
    </row>
    <row r="513" spans="1:7" x14ac:dyDescent="0.2">
      <c r="A513" s="702" t="s">
        <v>79</v>
      </c>
      <c r="B513" s="703"/>
      <c r="C513" s="703"/>
      <c r="D513" s="704"/>
      <c r="E513" s="283">
        <v>0</v>
      </c>
      <c r="F513" s="284">
        <v>0</v>
      </c>
      <c r="G513" s="278"/>
    </row>
    <row r="514" spans="1:7" x14ac:dyDescent="0.2">
      <c r="A514" s="702" t="s">
        <v>80</v>
      </c>
      <c r="B514" s="703"/>
      <c r="C514" s="703"/>
      <c r="D514" s="704"/>
      <c r="E514" s="283">
        <v>0</v>
      </c>
      <c r="F514" s="284">
        <v>0</v>
      </c>
      <c r="G514" s="278"/>
    </row>
    <row r="515" spans="1:7" x14ac:dyDescent="0.2">
      <c r="A515" s="702" t="s">
        <v>178</v>
      </c>
      <c r="B515" s="703"/>
      <c r="C515" s="703"/>
      <c r="D515" s="704"/>
      <c r="E515" s="283">
        <v>0</v>
      </c>
      <c r="F515" s="284">
        <v>0</v>
      </c>
      <c r="G515" s="278"/>
    </row>
    <row r="516" spans="1:7" x14ac:dyDescent="0.2">
      <c r="A516" s="702" t="s">
        <v>83</v>
      </c>
      <c r="B516" s="703"/>
      <c r="C516" s="703"/>
      <c r="D516" s="704"/>
      <c r="E516" s="283">
        <v>0</v>
      </c>
      <c r="F516" s="284">
        <v>0</v>
      </c>
      <c r="G516" s="278"/>
    </row>
    <row r="517" spans="1:7" x14ac:dyDescent="0.2">
      <c r="A517" s="702" t="s">
        <v>179</v>
      </c>
      <c r="B517" s="703"/>
      <c r="C517" s="703"/>
      <c r="D517" s="704"/>
      <c r="E517" s="283">
        <v>0</v>
      </c>
      <c r="F517" s="284">
        <v>0</v>
      </c>
      <c r="G517" s="278"/>
    </row>
    <row r="518" spans="1:7" x14ac:dyDescent="0.2">
      <c r="A518" s="702" t="s">
        <v>84</v>
      </c>
      <c r="B518" s="703"/>
      <c r="C518" s="703"/>
      <c r="D518" s="704"/>
      <c r="E518" s="283">
        <v>28.37</v>
      </c>
      <c r="F518" s="284">
        <v>0</v>
      </c>
      <c r="G518" s="278"/>
    </row>
    <row r="519" spans="1:7" x14ac:dyDescent="0.2">
      <c r="A519" s="441" t="s">
        <v>85</v>
      </c>
      <c r="B519" s="539"/>
      <c r="C519" s="539"/>
      <c r="D519" s="442"/>
      <c r="E519" s="107">
        <f>SUM(E520:E521)</f>
        <v>0</v>
      </c>
      <c r="F519" s="107">
        <f>SUM(F520:F521)</f>
        <v>0</v>
      </c>
    </row>
    <row r="520" spans="1:7" x14ac:dyDescent="0.2">
      <c r="A520" s="702" t="s">
        <v>86</v>
      </c>
      <c r="B520" s="703"/>
      <c r="C520" s="703"/>
      <c r="D520" s="704"/>
      <c r="E520" s="283">
        <v>0</v>
      </c>
      <c r="F520" s="284">
        <v>0</v>
      </c>
      <c r="G520" s="278"/>
    </row>
    <row r="521" spans="1:7" x14ac:dyDescent="0.2">
      <c r="A521" s="702" t="s">
        <v>87</v>
      </c>
      <c r="B521" s="703"/>
      <c r="C521" s="703"/>
      <c r="D521" s="704"/>
      <c r="E521" s="283">
        <v>0</v>
      </c>
      <c r="F521" s="284">
        <v>0</v>
      </c>
      <c r="G521" s="278"/>
    </row>
    <row r="522" spans="1:7" x14ac:dyDescent="0.2">
      <c r="A522" s="477" t="s">
        <v>88</v>
      </c>
      <c r="B522" s="562"/>
      <c r="C522" s="562"/>
      <c r="D522" s="478"/>
      <c r="E522" s="107">
        <f>SUM(E523:E524)</f>
        <v>0</v>
      </c>
      <c r="F522" s="107">
        <f>SUM(F523:F524)</f>
        <v>0</v>
      </c>
    </row>
    <row r="523" spans="1:7" x14ac:dyDescent="0.2">
      <c r="A523" s="702" t="s">
        <v>89</v>
      </c>
      <c r="B523" s="703"/>
      <c r="C523" s="703"/>
      <c r="D523" s="704"/>
      <c r="E523" s="283">
        <v>0</v>
      </c>
      <c r="F523" s="284">
        <v>0</v>
      </c>
      <c r="G523" s="278"/>
    </row>
    <row r="524" spans="1:7" x14ac:dyDescent="0.2">
      <c r="A524" s="702" t="s">
        <v>90</v>
      </c>
      <c r="B524" s="703"/>
      <c r="C524" s="703"/>
      <c r="D524" s="704"/>
      <c r="E524" s="283">
        <v>0</v>
      </c>
      <c r="F524" s="284">
        <v>0</v>
      </c>
      <c r="G524" s="278"/>
    </row>
    <row r="525" spans="1:7" x14ac:dyDescent="0.2">
      <c r="A525" s="477" t="s">
        <v>91</v>
      </c>
      <c r="B525" s="562"/>
      <c r="C525" s="562"/>
      <c r="D525" s="478"/>
      <c r="E525" s="107">
        <f>SUM(E526:E539)</f>
        <v>1832328.38</v>
      </c>
      <c r="F525" s="107">
        <f>SUM(F526:F539)</f>
        <v>1395995.76</v>
      </c>
    </row>
    <row r="526" spans="1:7" x14ac:dyDescent="0.2">
      <c r="A526" s="702" t="s">
        <v>92</v>
      </c>
      <c r="B526" s="703"/>
      <c r="C526" s="703"/>
      <c r="D526" s="704"/>
      <c r="E526" s="138">
        <v>546157.97</v>
      </c>
      <c r="F526" s="265">
        <v>542881.78</v>
      </c>
      <c r="G526" s="124"/>
    </row>
    <row r="527" spans="1:7" x14ac:dyDescent="0.2">
      <c r="A527" s="702" t="s">
        <v>93</v>
      </c>
      <c r="B527" s="703"/>
      <c r="C527" s="703"/>
      <c r="D527" s="704"/>
      <c r="E527" s="138">
        <v>0</v>
      </c>
      <c r="F527" s="265">
        <v>0</v>
      </c>
      <c r="G527" s="124"/>
    </row>
    <row r="528" spans="1:7" x14ac:dyDescent="0.2">
      <c r="A528" s="720" t="s">
        <v>383</v>
      </c>
      <c r="B528" s="721"/>
      <c r="C528" s="721"/>
      <c r="D528" s="722"/>
      <c r="E528" s="138">
        <v>0</v>
      </c>
      <c r="F528" s="265">
        <v>0</v>
      </c>
      <c r="G528" s="335"/>
    </row>
    <row r="529" spans="1:9" x14ac:dyDescent="0.2">
      <c r="A529" s="702" t="s">
        <v>94</v>
      </c>
      <c r="B529" s="703"/>
      <c r="C529" s="703"/>
      <c r="D529" s="704"/>
      <c r="E529" s="138">
        <v>0</v>
      </c>
      <c r="F529" s="265">
        <v>0</v>
      </c>
      <c r="G529" s="124"/>
    </row>
    <row r="530" spans="1:9" x14ac:dyDescent="0.2">
      <c r="A530" s="702" t="s">
        <v>180</v>
      </c>
      <c r="B530" s="703"/>
      <c r="C530" s="703"/>
      <c r="D530" s="704"/>
      <c r="E530" s="138">
        <v>0</v>
      </c>
      <c r="F530" s="265">
        <v>0</v>
      </c>
      <c r="G530" s="124"/>
    </row>
    <row r="531" spans="1:9" x14ac:dyDescent="0.2">
      <c r="A531" s="702" t="s">
        <v>181</v>
      </c>
      <c r="B531" s="703"/>
      <c r="C531" s="703"/>
      <c r="D531" s="704"/>
      <c r="E531" s="138">
        <v>0</v>
      </c>
      <c r="F531" s="265">
        <v>0</v>
      </c>
      <c r="G531" s="124"/>
    </row>
    <row r="532" spans="1:9" x14ac:dyDescent="0.2">
      <c r="A532" s="702" t="s">
        <v>96</v>
      </c>
      <c r="B532" s="703"/>
      <c r="C532" s="703"/>
      <c r="D532" s="704"/>
      <c r="E532" s="138">
        <v>0</v>
      </c>
      <c r="F532" s="265">
        <v>0</v>
      </c>
      <c r="G532" s="124"/>
    </row>
    <row r="533" spans="1:9" x14ac:dyDescent="0.2">
      <c r="A533" s="702" t="s">
        <v>97</v>
      </c>
      <c r="B533" s="703"/>
      <c r="C533" s="703"/>
      <c r="D533" s="704"/>
      <c r="E533" s="138">
        <v>0</v>
      </c>
      <c r="F533" s="265">
        <v>0</v>
      </c>
      <c r="G533" s="124"/>
    </row>
    <row r="534" spans="1:9" x14ac:dyDescent="0.2">
      <c r="A534" s="702" t="s">
        <v>98</v>
      </c>
      <c r="B534" s="703"/>
      <c r="C534" s="703"/>
      <c r="D534" s="704"/>
      <c r="E534" s="138">
        <v>0</v>
      </c>
      <c r="F534" s="265">
        <v>0</v>
      </c>
      <c r="G534" s="124"/>
    </row>
    <row r="535" spans="1:9" x14ac:dyDescent="0.2">
      <c r="A535" s="714" t="s">
        <v>99</v>
      </c>
      <c r="B535" s="715"/>
      <c r="C535" s="715"/>
      <c r="D535" s="716"/>
      <c r="E535" s="138">
        <v>1277285.01</v>
      </c>
      <c r="F535" s="265">
        <v>806458.18</v>
      </c>
      <c r="G535" s="124"/>
    </row>
    <row r="536" spans="1:9" x14ac:dyDescent="0.2">
      <c r="A536" s="714" t="s">
        <v>182</v>
      </c>
      <c r="B536" s="715"/>
      <c r="C536" s="715"/>
      <c r="D536" s="716"/>
      <c r="E536" s="138">
        <v>0</v>
      </c>
      <c r="F536" s="265">
        <v>0</v>
      </c>
      <c r="G536" s="124"/>
    </row>
    <row r="537" spans="1:9" x14ac:dyDescent="0.2">
      <c r="A537" s="714" t="s">
        <v>183</v>
      </c>
      <c r="B537" s="715"/>
      <c r="C537" s="715"/>
      <c r="D537" s="716"/>
      <c r="E537" s="138">
        <v>0</v>
      </c>
      <c r="F537" s="265">
        <v>0</v>
      </c>
      <c r="G537" s="124"/>
    </row>
    <row r="538" spans="1:9" x14ac:dyDescent="0.2">
      <c r="A538" s="717" t="s">
        <v>13</v>
      </c>
      <c r="B538" s="718"/>
      <c r="C538" s="718"/>
      <c r="D538" s="719"/>
      <c r="E538" s="138">
        <v>0</v>
      </c>
      <c r="F538" s="265">
        <v>0</v>
      </c>
      <c r="G538" s="124"/>
    </row>
    <row r="539" spans="1:9" ht="15.75" customHeight="1" thickBot="1" x14ac:dyDescent="0.25">
      <c r="A539" s="773" t="s">
        <v>409</v>
      </c>
      <c r="B539" s="774"/>
      <c r="C539" s="774"/>
      <c r="D539" s="775"/>
      <c r="E539" s="138">
        <v>8885.4</v>
      </c>
      <c r="F539" s="265">
        <v>46655.8</v>
      </c>
      <c r="G539" s="124"/>
      <c r="I539" s="335"/>
    </row>
    <row r="540" spans="1:9" ht="13.5" thickBot="1" x14ac:dyDescent="0.25">
      <c r="A540" s="770" t="s">
        <v>280</v>
      </c>
      <c r="B540" s="771"/>
      <c r="C540" s="771"/>
      <c r="D540" s="772"/>
      <c r="E540" s="221">
        <f>SUM(E497+E506+E507+E508+E509+E510)</f>
        <v>8972028.0099999979</v>
      </c>
      <c r="F540" s="221">
        <f>SUM(F497+F506+F507+F508+F509+F510)</f>
        <v>9009610.6199999992</v>
      </c>
      <c r="G540" s="276"/>
    </row>
    <row r="542" spans="1:9" x14ac:dyDescent="0.2">
      <c r="A542" s="445" t="s">
        <v>324</v>
      </c>
      <c r="B542" s="464"/>
      <c r="C542" s="464"/>
      <c r="D542" s="464"/>
    </row>
    <row r="543" spans="1:9" ht="13.5" thickBot="1" x14ac:dyDescent="0.25">
      <c r="A543" s="309"/>
      <c r="B543" s="309"/>
      <c r="C543" s="21"/>
    </row>
    <row r="544" spans="1:9" x14ac:dyDescent="0.2">
      <c r="A544" s="711" t="s">
        <v>147</v>
      </c>
      <c r="B544" s="712"/>
      <c r="C544" s="646" t="s">
        <v>41</v>
      </c>
      <c r="D544" s="646" t="s">
        <v>105</v>
      </c>
    </row>
    <row r="545" spans="1:5" ht="13.5" thickBot="1" x14ac:dyDescent="0.25">
      <c r="A545" s="763"/>
      <c r="B545" s="764"/>
      <c r="C545" s="713"/>
      <c r="D545" s="745"/>
    </row>
    <row r="546" spans="1:5" x14ac:dyDescent="0.2">
      <c r="A546" s="709" t="s">
        <v>191</v>
      </c>
      <c r="B546" s="710"/>
      <c r="C546" s="269">
        <v>3454011.24</v>
      </c>
      <c r="D546" s="270">
        <v>3302713.54</v>
      </c>
    </row>
    <row r="547" spans="1:5" x14ac:dyDescent="0.2">
      <c r="A547" s="457" t="s">
        <v>192</v>
      </c>
      <c r="B547" s="458"/>
      <c r="C547" s="138">
        <v>0</v>
      </c>
      <c r="D547" s="265">
        <v>0</v>
      </c>
    </row>
    <row r="548" spans="1:5" x14ac:dyDescent="0.2">
      <c r="A548" s="457" t="s">
        <v>193</v>
      </c>
      <c r="B548" s="458"/>
      <c r="C548" s="138">
        <v>6814328.5099999998</v>
      </c>
      <c r="D548" s="265">
        <v>8169165.2300000004</v>
      </c>
    </row>
    <row r="549" spans="1:5" ht="30" customHeight="1" x14ac:dyDescent="0.2">
      <c r="A549" s="481" t="s">
        <v>194</v>
      </c>
      <c r="B549" s="482"/>
      <c r="C549" s="138">
        <v>0</v>
      </c>
      <c r="D549" s="265">
        <v>0</v>
      </c>
    </row>
    <row r="550" spans="1:5" ht="43.9" customHeight="1" x14ac:dyDescent="0.2">
      <c r="A550" s="481" t="s">
        <v>347</v>
      </c>
      <c r="B550" s="482"/>
      <c r="C550" s="138">
        <v>0</v>
      </c>
      <c r="D550" s="265">
        <v>0</v>
      </c>
    </row>
    <row r="551" spans="1:5" ht="27" customHeight="1" x14ac:dyDescent="0.2">
      <c r="A551" s="481" t="s">
        <v>281</v>
      </c>
      <c r="B551" s="482"/>
      <c r="C551" s="138">
        <v>10774</v>
      </c>
      <c r="D551" s="265">
        <v>21896.77</v>
      </c>
    </row>
    <row r="552" spans="1:5" x14ac:dyDescent="0.2">
      <c r="A552" s="776" t="s">
        <v>195</v>
      </c>
      <c r="B552" s="777"/>
      <c r="C552" s="339">
        <v>0</v>
      </c>
      <c r="D552" s="336">
        <v>0</v>
      </c>
      <c r="E552" s="335"/>
    </row>
    <row r="553" spans="1:5" ht="28.9" customHeight="1" x14ac:dyDescent="0.2">
      <c r="A553" s="481" t="s">
        <v>196</v>
      </c>
      <c r="B553" s="482"/>
      <c r="C553" s="138">
        <v>103121.07</v>
      </c>
      <c r="D553" s="265">
        <v>87171.56</v>
      </c>
    </row>
    <row r="554" spans="1:5" ht="35.450000000000003" customHeight="1" x14ac:dyDescent="0.2">
      <c r="A554" s="481" t="s">
        <v>197</v>
      </c>
      <c r="B554" s="482"/>
      <c r="C554" s="279">
        <v>0</v>
      </c>
      <c r="D554" s="265">
        <v>0</v>
      </c>
    </row>
    <row r="555" spans="1:5" ht="13.5" thickBot="1" x14ac:dyDescent="0.25">
      <c r="A555" s="603" t="s">
        <v>36</v>
      </c>
      <c r="B555" s="604"/>
      <c r="C555" s="280">
        <v>0</v>
      </c>
      <c r="D555" s="281">
        <v>56031.49</v>
      </c>
    </row>
    <row r="556" spans="1:5" ht="13.5" thickBot="1" x14ac:dyDescent="0.25">
      <c r="A556" s="473" t="s">
        <v>145</v>
      </c>
      <c r="B556" s="474"/>
      <c r="C556" s="221">
        <f>SUM(C546:C555)</f>
        <v>10382234.82</v>
      </c>
      <c r="D556" s="221">
        <f>SUM(D546:D555)</f>
        <v>11636978.59</v>
      </c>
    </row>
    <row r="559" spans="1:5" x14ac:dyDescent="0.2">
      <c r="A559" s="483" t="s">
        <v>325</v>
      </c>
      <c r="B559" s="484"/>
      <c r="C559" s="484"/>
    </row>
    <row r="560" spans="1:5" ht="7.9" customHeight="1" thickBot="1" x14ac:dyDescent="0.25">
      <c r="A560" s="309"/>
      <c r="B560" s="309"/>
      <c r="C560" s="309"/>
    </row>
    <row r="561" spans="1:7" ht="26.25" thickBot="1" x14ac:dyDescent="0.25">
      <c r="A561" s="765" t="s">
        <v>148</v>
      </c>
      <c r="B561" s="766"/>
      <c r="C561" s="766"/>
      <c r="D561" s="767"/>
      <c r="E561" s="242" t="s">
        <v>41</v>
      </c>
      <c r="F561" s="162" t="s">
        <v>105</v>
      </c>
      <c r="G561" s="778"/>
    </row>
    <row r="562" spans="1:7" ht="13.5" thickBot="1" x14ac:dyDescent="0.25">
      <c r="A562" s="454" t="s">
        <v>348</v>
      </c>
      <c r="B562" s="696"/>
      <c r="C562" s="696"/>
      <c r="D562" s="697"/>
      <c r="E562" s="282">
        <f>E563+E564+E565</f>
        <v>-7816861.8799999999</v>
      </c>
      <c r="F562" s="282">
        <f>F563+F564+F565</f>
        <v>-768728.02</v>
      </c>
    </row>
    <row r="563" spans="1:7" x14ac:dyDescent="0.2">
      <c r="A563" s="497" t="s">
        <v>184</v>
      </c>
      <c r="B563" s="498"/>
      <c r="C563" s="498"/>
      <c r="D563" s="499"/>
      <c r="E563" s="130">
        <v>1272589</v>
      </c>
      <c r="F563" s="288">
        <v>2753451.6</v>
      </c>
    </row>
    <row r="564" spans="1:7" x14ac:dyDescent="0.2">
      <c r="A564" s="500" t="s">
        <v>185</v>
      </c>
      <c r="B564" s="501"/>
      <c r="C564" s="501"/>
      <c r="D564" s="502"/>
      <c r="E564" s="138">
        <v>211.38</v>
      </c>
      <c r="F564" s="265">
        <v>0</v>
      </c>
    </row>
    <row r="565" spans="1:7" ht="13.5" thickBot="1" x14ac:dyDescent="0.25">
      <c r="A565" s="536" t="s">
        <v>365</v>
      </c>
      <c r="B565" s="537"/>
      <c r="C565" s="537"/>
      <c r="D565" s="538"/>
      <c r="E565" s="267">
        <v>-9089662.2599999998</v>
      </c>
      <c r="F565" s="268">
        <v>-3522179.62</v>
      </c>
    </row>
    <row r="566" spans="1:7" ht="13.5" thickBot="1" x14ac:dyDescent="0.25">
      <c r="A566" s="515" t="s">
        <v>282</v>
      </c>
      <c r="B566" s="516"/>
      <c r="C566" s="516"/>
      <c r="D566" s="517"/>
      <c r="E566" s="282">
        <v>0</v>
      </c>
      <c r="F566" s="285">
        <v>0</v>
      </c>
    </row>
    <row r="567" spans="1:7" ht="13.5" thickBot="1" x14ac:dyDescent="0.25">
      <c r="A567" s="726" t="s">
        <v>283</v>
      </c>
      <c r="B567" s="727"/>
      <c r="C567" s="727"/>
      <c r="D567" s="728"/>
      <c r="E567" s="286">
        <f>SUM(E568:E577)</f>
        <v>1623771.38</v>
      </c>
      <c r="F567" s="286">
        <f>SUM(F568:F577)</f>
        <v>18939351.789999999</v>
      </c>
    </row>
    <row r="568" spans="1:7" x14ac:dyDescent="0.2">
      <c r="A568" s="488" t="s">
        <v>410</v>
      </c>
      <c r="B568" s="489"/>
      <c r="C568" s="489"/>
      <c r="D568" s="490"/>
      <c r="E568" s="391">
        <v>0</v>
      </c>
      <c r="F568" s="391">
        <v>0</v>
      </c>
    </row>
    <row r="569" spans="1:7" x14ac:dyDescent="0.2">
      <c r="A569" s="512" t="s">
        <v>411</v>
      </c>
      <c r="B569" s="513"/>
      <c r="C569" s="513"/>
      <c r="D569" s="514"/>
      <c r="E569" s="107">
        <v>0</v>
      </c>
      <c r="F569" s="107">
        <v>0</v>
      </c>
    </row>
    <row r="570" spans="1:7" x14ac:dyDescent="0.2">
      <c r="A570" s="512" t="s">
        <v>186</v>
      </c>
      <c r="B570" s="513"/>
      <c r="C570" s="513"/>
      <c r="D570" s="514"/>
      <c r="E570" s="138">
        <v>0</v>
      </c>
      <c r="F570" s="138">
        <v>0</v>
      </c>
    </row>
    <row r="571" spans="1:7" x14ac:dyDescent="0.2">
      <c r="A571" s="512" t="s">
        <v>394</v>
      </c>
      <c r="B571" s="513"/>
      <c r="C571" s="513"/>
      <c r="D571" s="514"/>
      <c r="E571" s="138">
        <v>0</v>
      </c>
      <c r="F571" s="265">
        <v>0</v>
      </c>
    </row>
    <row r="572" spans="1:7" x14ac:dyDescent="0.2">
      <c r="A572" s="512" t="s">
        <v>187</v>
      </c>
      <c r="B572" s="513"/>
      <c r="C572" s="513"/>
      <c r="D572" s="514"/>
      <c r="E572" s="138">
        <v>0</v>
      </c>
      <c r="F572" s="265">
        <v>0</v>
      </c>
    </row>
    <row r="573" spans="1:7" x14ac:dyDescent="0.2">
      <c r="A573" s="512" t="s">
        <v>188</v>
      </c>
      <c r="B573" s="513"/>
      <c r="C573" s="513"/>
      <c r="D573" s="514"/>
      <c r="E573" s="280">
        <v>0</v>
      </c>
      <c r="F573" s="281">
        <v>107943.25</v>
      </c>
    </row>
    <row r="574" spans="1:7" x14ac:dyDescent="0.2">
      <c r="A574" s="512" t="s">
        <v>189</v>
      </c>
      <c r="B574" s="513"/>
      <c r="C574" s="513"/>
      <c r="D574" s="514"/>
      <c r="E574" s="280">
        <v>157280</v>
      </c>
      <c r="F574" s="281">
        <v>7394398.7199999997</v>
      </c>
    </row>
    <row r="575" spans="1:7" ht="31.15" customHeight="1" x14ac:dyDescent="0.2">
      <c r="A575" s="500" t="s">
        <v>412</v>
      </c>
      <c r="B575" s="501"/>
      <c r="C575" s="501"/>
      <c r="D575" s="502"/>
      <c r="E575" s="138">
        <v>0</v>
      </c>
      <c r="F575" s="265">
        <v>0</v>
      </c>
    </row>
    <row r="576" spans="1:7" ht="54.6" customHeight="1" x14ac:dyDescent="0.2">
      <c r="A576" s="500" t="s">
        <v>190</v>
      </c>
      <c r="B576" s="501"/>
      <c r="C576" s="501"/>
      <c r="D576" s="502"/>
      <c r="E576" s="280">
        <v>0</v>
      </c>
      <c r="F576" s="281">
        <v>0</v>
      </c>
    </row>
    <row r="577" spans="1:9" ht="63.6" customHeight="1" thickBot="1" x14ac:dyDescent="0.25">
      <c r="A577" s="536" t="s">
        <v>417</v>
      </c>
      <c r="B577" s="537"/>
      <c r="C577" s="537"/>
      <c r="D577" s="538"/>
      <c r="E577" s="280">
        <v>1466491.38</v>
      </c>
      <c r="F577" s="281">
        <v>11437009.82</v>
      </c>
    </row>
    <row r="578" spans="1:9" ht="13.5" thickBot="1" x14ac:dyDescent="0.25">
      <c r="A578" s="503" t="s">
        <v>145</v>
      </c>
      <c r="B578" s="504"/>
      <c r="C578" s="504"/>
      <c r="D578" s="505"/>
      <c r="E578" s="202">
        <f>SUM(E562+E566+E567)</f>
        <v>-6193090.5</v>
      </c>
      <c r="F578" s="202">
        <f>SUM(F562+F566+F567)</f>
        <v>18170623.77</v>
      </c>
    </row>
    <row r="579" spans="1:9" ht="18" customHeight="1" x14ac:dyDescent="0.2"/>
    <row r="580" spans="1:9" ht="18" customHeight="1" x14ac:dyDescent="0.2"/>
    <row r="581" spans="1:9" x14ac:dyDescent="0.2">
      <c r="A581" s="445" t="s">
        <v>326</v>
      </c>
      <c r="B581" s="464"/>
      <c r="C581" s="464"/>
      <c r="D581" s="464"/>
    </row>
    <row r="582" spans="1:9" ht="17.45" customHeight="1" thickBot="1" x14ac:dyDescent="0.25">
      <c r="A582" s="309"/>
      <c r="B582" s="309"/>
      <c r="C582" s="21"/>
      <c r="D582" s="21"/>
    </row>
    <row r="583" spans="1:9" ht="26.25" thickBot="1" x14ac:dyDescent="0.25">
      <c r="A583" s="643" t="s">
        <v>82</v>
      </c>
      <c r="B583" s="644"/>
      <c r="C583" s="644"/>
      <c r="D583" s="645"/>
      <c r="E583" s="242" t="s">
        <v>41</v>
      </c>
      <c r="F583" s="162" t="s">
        <v>105</v>
      </c>
    </row>
    <row r="584" spans="1:9" ht="30.75" customHeight="1" thickBot="1" x14ac:dyDescent="0.25">
      <c r="A584" s="524" t="s">
        <v>284</v>
      </c>
      <c r="B584" s="525"/>
      <c r="C584" s="525"/>
      <c r="D584" s="526"/>
      <c r="E584" s="287">
        <v>0</v>
      </c>
      <c r="F584" s="287">
        <v>0</v>
      </c>
    </row>
    <row r="585" spans="1:9" ht="13.5" thickBot="1" x14ac:dyDescent="0.25">
      <c r="A585" s="454" t="s">
        <v>285</v>
      </c>
      <c r="B585" s="696"/>
      <c r="C585" s="696"/>
      <c r="D585" s="697"/>
      <c r="E585" s="263">
        <f>SUM(E586+E587+E591)</f>
        <v>6188945.6800000006</v>
      </c>
      <c r="F585" s="263">
        <f>SUM(F586+F587+F591)</f>
        <v>1514085.71</v>
      </c>
    </row>
    <row r="586" spans="1:9" x14ac:dyDescent="0.2">
      <c r="A586" s="521" t="s">
        <v>286</v>
      </c>
      <c r="B586" s="522"/>
      <c r="C586" s="522"/>
      <c r="D586" s="523"/>
      <c r="E586" s="134">
        <v>11946.61</v>
      </c>
      <c r="F586" s="134">
        <v>0</v>
      </c>
    </row>
    <row r="587" spans="1:9" x14ac:dyDescent="0.2">
      <c r="A587" s="527" t="s">
        <v>100</v>
      </c>
      <c r="B587" s="528"/>
      <c r="C587" s="528"/>
      <c r="D587" s="529"/>
      <c r="E587" s="101">
        <f>SUM(E588:E590)</f>
        <v>5686272.6400000006</v>
      </c>
      <c r="F587" s="101">
        <f>SUM(F588:F590)</f>
        <v>739961.57</v>
      </c>
    </row>
    <row r="588" spans="1:9" ht="27.6" customHeight="1" x14ac:dyDescent="0.2">
      <c r="A588" s="500" t="s">
        <v>413</v>
      </c>
      <c r="B588" s="501"/>
      <c r="C588" s="501"/>
      <c r="D588" s="502"/>
      <c r="E588" s="107">
        <v>0</v>
      </c>
      <c r="F588" s="107">
        <v>0</v>
      </c>
    </row>
    <row r="589" spans="1:9" x14ac:dyDescent="0.2">
      <c r="A589" s="500" t="s">
        <v>414</v>
      </c>
      <c r="B589" s="501"/>
      <c r="C589" s="501"/>
      <c r="D589" s="502"/>
      <c r="E589" s="107">
        <v>31630.2</v>
      </c>
      <c r="F589" s="107">
        <v>31630.2</v>
      </c>
    </row>
    <row r="590" spans="1:9" x14ac:dyDescent="0.2">
      <c r="A590" s="500" t="s">
        <v>415</v>
      </c>
      <c r="B590" s="501"/>
      <c r="C590" s="501"/>
      <c r="D590" s="502"/>
      <c r="E590" s="138">
        <v>5654642.4400000004</v>
      </c>
      <c r="F590" s="138">
        <v>708331.37</v>
      </c>
    </row>
    <row r="591" spans="1:9" x14ac:dyDescent="0.2">
      <c r="A591" s="572" t="s">
        <v>109</v>
      </c>
      <c r="B591" s="760"/>
      <c r="C591" s="760"/>
      <c r="D591" s="573"/>
      <c r="E591" s="101">
        <f>SUM(E593:E596)</f>
        <v>490726.43</v>
      </c>
      <c r="F591" s="101">
        <f>SUM(F593:F596)</f>
        <v>774124.14</v>
      </c>
    </row>
    <row r="592" spans="1:9" x14ac:dyDescent="0.2">
      <c r="A592" s="500" t="s">
        <v>349</v>
      </c>
      <c r="B592" s="501"/>
      <c r="C592" s="501"/>
      <c r="D592" s="502"/>
      <c r="E592" s="392">
        <v>0</v>
      </c>
      <c r="F592" s="392">
        <v>0</v>
      </c>
      <c r="G592" s="334"/>
      <c r="H592" s="334"/>
      <c r="I592" s="332"/>
    </row>
    <row r="593" spans="1:6" x14ac:dyDescent="0.2">
      <c r="A593" s="441" t="s">
        <v>366</v>
      </c>
      <c r="B593" s="539"/>
      <c r="C593" s="539"/>
      <c r="D593" s="442"/>
      <c r="E593" s="138">
        <v>0</v>
      </c>
      <c r="F593" s="138">
        <v>611197.5</v>
      </c>
    </row>
    <row r="594" spans="1:6" x14ac:dyDescent="0.2">
      <c r="A594" s="533" t="s">
        <v>198</v>
      </c>
      <c r="B594" s="534"/>
      <c r="C594" s="534"/>
      <c r="D594" s="535"/>
      <c r="E594" s="138">
        <v>388199.51</v>
      </c>
      <c r="F594" s="138">
        <v>94573.47</v>
      </c>
    </row>
    <row r="595" spans="1:6" x14ac:dyDescent="0.2">
      <c r="A595" s="533" t="s">
        <v>199</v>
      </c>
      <c r="B595" s="534"/>
      <c r="C595" s="534"/>
      <c r="D595" s="535"/>
      <c r="E595" s="138">
        <v>0</v>
      </c>
      <c r="F595" s="138">
        <v>0</v>
      </c>
    </row>
    <row r="596" spans="1:6" ht="55.15" customHeight="1" thickBot="1" x14ac:dyDescent="0.25">
      <c r="A596" s="536" t="s">
        <v>416</v>
      </c>
      <c r="B596" s="537"/>
      <c r="C596" s="537"/>
      <c r="D596" s="538"/>
      <c r="E596" s="267">
        <v>102526.92</v>
      </c>
      <c r="F596" s="267">
        <v>68353.17</v>
      </c>
    </row>
    <row r="597" spans="1:6" ht="13.5" thickBot="1" x14ac:dyDescent="0.25">
      <c r="A597" s="503" t="s">
        <v>287</v>
      </c>
      <c r="B597" s="504"/>
      <c r="C597" s="504"/>
      <c r="D597" s="505"/>
      <c r="E597" s="202">
        <f>SUM(E584+E585)</f>
        <v>6188945.6800000006</v>
      </c>
      <c r="F597" s="202">
        <f>SUM(F584+F585)</f>
        <v>1514085.71</v>
      </c>
    </row>
    <row r="600" spans="1:6" x14ac:dyDescent="0.2">
      <c r="A600" s="305" t="s">
        <v>327</v>
      </c>
      <c r="B600" s="1"/>
      <c r="C600" s="1"/>
    </row>
    <row r="601" spans="1:6" ht="13.5" thickBot="1" x14ac:dyDescent="0.25">
      <c r="A601" s="1"/>
      <c r="B601" s="1"/>
      <c r="C601" s="1"/>
    </row>
    <row r="602" spans="1:6" ht="26.25" thickBot="1" x14ac:dyDescent="0.25">
      <c r="A602" s="506"/>
      <c r="B602" s="507"/>
      <c r="C602" s="507"/>
      <c r="D602" s="508"/>
      <c r="E602" s="242" t="s">
        <v>41</v>
      </c>
      <c r="F602" s="162" t="s">
        <v>105</v>
      </c>
    </row>
    <row r="603" spans="1:6" ht="13.5" thickBot="1" x14ac:dyDescent="0.25">
      <c r="A603" s="530" t="s">
        <v>288</v>
      </c>
      <c r="B603" s="531"/>
      <c r="C603" s="531"/>
      <c r="D603" s="532"/>
      <c r="E603" s="263">
        <v>0</v>
      </c>
      <c r="F603" s="263">
        <v>0</v>
      </c>
    </row>
    <row r="604" spans="1:6" ht="13.5" thickBot="1" x14ac:dyDescent="0.25">
      <c r="A604" s="515" t="s">
        <v>289</v>
      </c>
      <c r="B604" s="516"/>
      <c r="C604" s="516"/>
      <c r="D604" s="517"/>
      <c r="E604" s="263">
        <f>SUM(E605:E606)</f>
        <v>1134383.8899999999</v>
      </c>
      <c r="F604" s="263">
        <f>SUM(F605:F606)</f>
        <v>2398209.71</v>
      </c>
    </row>
    <row r="605" spans="1:6" ht="26.45" customHeight="1" x14ac:dyDescent="0.2">
      <c r="A605" s="497" t="s">
        <v>350</v>
      </c>
      <c r="B605" s="498"/>
      <c r="C605" s="498"/>
      <c r="D605" s="499"/>
      <c r="E605" s="269">
        <v>1134383.8899999999</v>
      </c>
      <c r="F605" s="270">
        <v>2398209.71</v>
      </c>
    </row>
    <row r="606" spans="1:6" ht="16.149999999999999" customHeight="1" thickBot="1" x14ac:dyDescent="0.25">
      <c r="A606" s="485" t="s">
        <v>200</v>
      </c>
      <c r="B606" s="486"/>
      <c r="C606" s="486"/>
      <c r="D606" s="487"/>
      <c r="E606" s="280">
        <v>0</v>
      </c>
      <c r="F606" s="281">
        <v>0</v>
      </c>
    </row>
    <row r="607" spans="1:6" ht="13.5" thickBot="1" x14ac:dyDescent="0.25">
      <c r="A607" s="515" t="s">
        <v>290</v>
      </c>
      <c r="B607" s="516"/>
      <c r="C607" s="516"/>
      <c r="D607" s="517"/>
      <c r="E607" s="263">
        <f>SUM(E608:E614)</f>
        <v>22080.39</v>
      </c>
      <c r="F607" s="263">
        <f>SUM(F608:F614)</f>
        <v>0</v>
      </c>
    </row>
    <row r="608" spans="1:6" x14ac:dyDescent="0.2">
      <c r="A608" s="488" t="s">
        <v>95</v>
      </c>
      <c r="B608" s="489"/>
      <c r="C608" s="489"/>
      <c r="D608" s="490"/>
      <c r="E608" s="393">
        <v>0</v>
      </c>
      <c r="F608" s="394">
        <v>0</v>
      </c>
    </row>
    <row r="609" spans="1:6" x14ac:dyDescent="0.2">
      <c r="A609" s="509" t="s">
        <v>14</v>
      </c>
      <c r="B609" s="510"/>
      <c r="C609" s="510"/>
      <c r="D609" s="511"/>
      <c r="E609" s="269">
        <v>0</v>
      </c>
      <c r="F609" s="270">
        <v>0</v>
      </c>
    </row>
    <row r="610" spans="1:6" x14ac:dyDescent="0.2">
      <c r="A610" s="512" t="s">
        <v>222</v>
      </c>
      <c r="B610" s="513"/>
      <c r="C610" s="513"/>
      <c r="D610" s="514"/>
      <c r="E610" s="269">
        <v>0</v>
      </c>
      <c r="F610" s="270">
        <v>0</v>
      </c>
    </row>
    <row r="611" spans="1:6" x14ac:dyDescent="0.2">
      <c r="A611" s="500" t="s">
        <v>201</v>
      </c>
      <c r="B611" s="501"/>
      <c r="C611" s="501"/>
      <c r="D611" s="502"/>
      <c r="E611" s="138">
        <v>0</v>
      </c>
      <c r="F611" s="265">
        <v>0</v>
      </c>
    </row>
    <row r="612" spans="1:6" x14ac:dyDescent="0.2">
      <c r="A612" s="500" t="s">
        <v>202</v>
      </c>
      <c r="B612" s="501"/>
      <c r="C612" s="501"/>
      <c r="D612" s="502"/>
      <c r="E612" s="280">
        <v>0</v>
      </c>
      <c r="F612" s="281">
        <v>0</v>
      </c>
    </row>
    <row r="613" spans="1:6" x14ac:dyDescent="0.2">
      <c r="A613" s="500" t="s">
        <v>203</v>
      </c>
      <c r="B613" s="501"/>
      <c r="C613" s="501"/>
      <c r="D613" s="502"/>
      <c r="E613" s="280">
        <v>22080.39</v>
      </c>
      <c r="F613" s="281">
        <v>0</v>
      </c>
    </row>
    <row r="614" spans="1:6" ht="13.5" thickBot="1" x14ac:dyDescent="0.25">
      <c r="A614" s="518" t="s">
        <v>254</v>
      </c>
      <c r="B614" s="519"/>
      <c r="C614" s="519"/>
      <c r="D614" s="520"/>
      <c r="E614" s="280">
        <v>0</v>
      </c>
      <c r="F614" s="281">
        <v>0</v>
      </c>
    </row>
    <row r="615" spans="1:6" ht="13.5" thickBot="1" x14ac:dyDescent="0.25">
      <c r="A615" s="503" t="s">
        <v>145</v>
      </c>
      <c r="B615" s="504"/>
      <c r="C615" s="504"/>
      <c r="D615" s="505"/>
      <c r="E615" s="202">
        <f>E603+E604+E607</f>
        <v>1156464.2799999998</v>
      </c>
      <c r="F615" s="202">
        <f>F603+F604+F607</f>
        <v>2398209.71</v>
      </c>
    </row>
    <row r="618" spans="1:6" x14ac:dyDescent="0.2">
      <c r="A618" s="483" t="s">
        <v>328</v>
      </c>
      <c r="B618" s="484"/>
      <c r="C618" s="484"/>
    </row>
    <row r="619" spans="1:6" ht="13.5" thickBot="1" x14ac:dyDescent="0.25">
      <c r="A619" s="124"/>
      <c r="B619" s="124"/>
      <c r="C619" s="124"/>
    </row>
    <row r="620" spans="1:6" ht="26.25" thickBot="1" x14ac:dyDescent="0.25">
      <c r="A620" s="643"/>
      <c r="B620" s="644"/>
      <c r="C620" s="644"/>
      <c r="D620" s="645"/>
      <c r="E620" s="242" t="s">
        <v>41</v>
      </c>
      <c r="F620" s="162" t="s">
        <v>105</v>
      </c>
    </row>
    <row r="621" spans="1:6" ht="13.5" thickBot="1" x14ac:dyDescent="0.25">
      <c r="A621" s="454" t="s">
        <v>289</v>
      </c>
      <c r="B621" s="696"/>
      <c r="C621" s="696"/>
      <c r="D621" s="697"/>
      <c r="E621" s="263">
        <f>E622+E623</f>
        <v>82643.41</v>
      </c>
      <c r="F621" s="263">
        <f>F622+F623</f>
        <v>42214.38</v>
      </c>
    </row>
    <row r="622" spans="1:6" x14ac:dyDescent="0.2">
      <c r="A622" s="488" t="s">
        <v>204</v>
      </c>
      <c r="B622" s="489"/>
      <c r="C622" s="489"/>
      <c r="D622" s="490"/>
      <c r="E622" s="130">
        <v>0</v>
      </c>
      <c r="F622" s="288">
        <v>0</v>
      </c>
    </row>
    <row r="623" spans="1:6" ht="13.5" thickBot="1" x14ac:dyDescent="0.25">
      <c r="A623" s="509" t="s">
        <v>358</v>
      </c>
      <c r="B623" s="510"/>
      <c r="C623" s="510"/>
      <c r="D623" s="511"/>
      <c r="E623" s="267">
        <v>82643.41</v>
      </c>
      <c r="F623" s="268">
        <v>42214.38</v>
      </c>
    </row>
    <row r="624" spans="1:6" ht="13.5" thickBot="1" x14ac:dyDescent="0.25">
      <c r="A624" s="454" t="s">
        <v>291</v>
      </c>
      <c r="B624" s="696"/>
      <c r="C624" s="696"/>
      <c r="D624" s="697"/>
      <c r="E624" s="263">
        <f>SUM(E625:E630)</f>
        <v>870974.99</v>
      </c>
      <c r="F624" s="263">
        <f>SUM(F625:F630)</f>
        <v>2185716.7800000003</v>
      </c>
    </row>
    <row r="625" spans="1:6" x14ac:dyDescent="0.2">
      <c r="A625" s="512" t="s">
        <v>15</v>
      </c>
      <c r="B625" s="513"/>
      <c r="C625" s="513"/>
      <c r="D625" s="514"/>
      <c r="E625" s="138">
        <v>0</v>
      </c>
      <c r="F625" s="138">
        <v>0</v>
      </c>
    </row>
    <row r="626" spans="1:6" x14ac:dyDescent="0.2">
      <c r="A626" s="500" t="s">
        <v>205</v>
      </c>
      <c r="B626" s="501"/>
      <c r="C626" s="501"/>
      <c r="D626" s="502"/>
      <c r="E626" s="138">
        <v>0</v>
      </c>
      <c r="F626" s="138">
        <v>0</v>
      </c>
    </row>
    <row r="627" spans="1:6" x14ac:dyDescent="0.2">
      <c r="A627" s="500" t="s">
        <v>206</v>
      </c>
      <c r="B627" s="501"/>
      <c r="C627" s="501"/>
      <c r="D627" s="502"/>
      <c r="E627" s="280">
        <v>847012.58</v>
      </c>
      <c r="F627" s="280">
        <v>2136214.1</v>
      </c>
    </row>
    <row r="628" spans="1:6" x14ac:dyDescent="0.2">
      <c r="A628" s="500" t="s">
        <v>218</v>
      </c>
      <c r="B628" s="501"/>
      <c r="C628" s="501"/>
      <c r="D628" s="502"/>
      <c r="E628" s="280">
        <v>23962.41</v>
      </c>
      <c r="F628" s="280">
        <v>49502.68</v>
      </c>
    </row>
    <row r="629" spans="1:6" x14ac:dyDescent="0.2">
      <c r="A629" s="500" t="s">
        <v>219</v>
      </c>
      <c r="B629" s="501"/>
      <c r="C629" s="501"/>
      <c r="D629" s="502"/>
      <c r="E629" s="280">
        <v>0</v>
      </c>
      <c r="F629" s="280">
        <v>0</v>
      </c>
    </row>
    <row r="630" spans="1:6" ht="13.5" thickBot="1" x14ac:dyDescent="0.25">
      <c r="A630" s="723" t="s">
        <v>254</v>
      </c>
      <c r="B630" s="724"/>
      <c r="C630" s="724"/>
      <c r="D630" s="725"/>
      <c r="E630" s="280">
        <v>0</v>
      </c>
      <c r="F630" s="280">
        <v>0</v>
      </c>
    </row>
    <row r="631" spans="1:6" ht="13.5" thickBot="1" x14ac:dyDescent="0.25">
      <c r="A631" s="503" t="s">
        <v>145</v>
      </c>
      <c r="B631" s="504"/>
      <c r="C631" s="504"/>
      <c r="D631" s="505"/>
      <c r="E631" s="202">
        <f>SUM(E621+E624)</f>
        <v>953618.4</v>
      </c>
      <c r="F631" s="202">
        <f>SUM(F621+F624)</f>
        <v>2227931.16</v>
      </c>
    </row>
    <row r="638" spans="1:6" x14ac:dyDescent="0.2">
      <c r="A638" s="729" t="s">
        <v>329</v>
      </c>
      <c r="B638" s="730"/>
      <c r="C638" s="730"/>
      <c r="D638" s="730"/>
      <c r="E638" s="730"/>
      <c r="F638" s="730"/>
    </row>
    <row r="639" spans="1:6" ht="13.5" thickBot="1" x14ac:dyDescent="0.25">
      <c r="A639" s="289"/>
    </row>
    <row r="640" spans="1:6" ht="13.5" thickBot="1" x14ac:dyDescent="0.25">
      <c r="A640" s="733" t="s">
        <v>124</v>
      </c>
      <c r="B640" s="734"/>
      <c r="C640" s="738" t="s">
        <v>258</v>
      </c>
      <c r="D640" s="739"/>
      <c r="E640" s="739"/>
      <c r="F640" s="740"/>
    </row>
    <row r="641" spans="1:6" ht="13.5" thickBot="1" x14ac:dyDescent="0.25">
      <c r="A641" s="545"/>
      <c r="B641" s="735"/>
      <c r="C641" s="274" t="s">
        <v>116</v>
      </c>
      <c r="D641" s="290" t="s">
        <v>117</v>
      </c>
      <c r="E641" s="291" t="s">
        <v>118</v>
      </c>
      <c r="F641" s="290" t="s">
        <v>119</v>
      </c>
    </row>
    <row r="642" spans="1:6" x14ac:dyDescent="0.2">
      <c r="A642" s="752" t="s">
        <v>22</v>
      </c>
      <c r="B642" s="753"/>
      <c r="C642" s="292">
        <f>SUM(C643:C645)</f>
        <v>0</v>
      </c>
      <c r="D642" s="292">
        <f>SUM(D643:D645)</f>
        <v>78104.55</v>
      </c>
      <c r="E642" s="292">
        <f>SUM(E643:E646)</f>
        <v>1064906.8199999998</v>
      </c>
      <c r="F642" s="138">
        <f>SUM(F643:F645)</f>
        <v>19652.53</v>
      </c>
    </row>
    <row r="643" spans="1:6" x14ac:dyDescent="0.2">
      <c r="A643" s="754" t="s">
        <v>421</v>
      </c>
      <c r="B643" s="535"/>
      <c r="C643" s="292">
        <v>0</v>
      </c>
      <c r="D643" s="138">
        <v>53386.51</v>
      </c>
      <c r="E643" s="293">
        <v>223592.26</v>
      </c>
      <c r="F643" s="138">
        <v>19652.53</v>
      </c>
    </row>
    <row r="644" spans="1:6" x14ac:dyDescent="0.2">
      <c r="A644" s="754" t="s">
        <v>422</v>
      </c>
      <c r="B644" s="535"/>
      <c r="C644" s="292">
        <v>0</v>
      </c>
      <c r="D644" s="138">
        <v>0</v>
      </c>
      <c r="E644" s="293">
        <v>492990.96</v>
      </c>
      <c r="F644" s="138">
        <v>0</v>
      </c>
    </row>
    <row r="645" spans="1:6" x14ac:dyDescent="0.2">
      <c r="A645" s="754" t="s">
        <v>423</v>
      </c>
      <c r="B645" s="535"/>
      <c r="C645" s="292">
        <v>0</v>
      </c>
      <c r="D645" s="138">
        <v>24718.04</v>
      </c>
      <c r="E645" s="293">
        <v>53693.599999999999</v>
      </c>
      <c r="F645" s="138">
        <v>0</v>
      </c>
    </row>
    <row r="646" spans="1:6" x14ac:dyDescent="0.2">
      <c r="A646" s="755" t="s">
        <v>424</v>
      </c>
      <c r="B646" s="756"/>
      <c r="C646" s="292">
        <v>0</v>
      </c>
      <c r="D646" s="138">
        <v>0</v>
      </c>
      <c r="E646" s="293">
        <v>294630</v>
      </c>
      <c r="F646" s="138">
        <v>0</v>
      </c>
    </row>
    <row r="647" spans="1:6" ht="13.5" thickBot="1" x14ac:dyDescent="0.25">
      <c r="A647" s="757" t="s">
        <v>427</v>
      </c>
      <c r="B647" s="616"/>
      <c r="C647" s="294">
        <v>0</v>
      </c>
      <c r="D647" s="280">
        <v>0</v>
      </c>
      <c r="E647" s="295">
        <v>116663.13</v>
      </c>
      <c r="F647" s="280"/>
    </row>
    <row r="648" spans="1:6" ht="13.5" thickBot="1" x14ac:dyDescent="0.25">
      <c r="A648" s="758" t="s">
        <v>32</v>
      </c>
      <c r="B648" s="759"/>
      <c r="C648" s="202">
        <f>C642+C646+C647</f>
        <v>0</v>
      </c>
      <c r="D648" s="202">
        <f>D642+D646+D647</f>
        <v>78104.55</v>
      </c>
      <c r="E648" s="202">
        <f>E642+E647</f>
        <v>1181569.9499999997</v>
      </c>
      <c r="F648" s="202">
        <f>F642+F646+F647</f>
        <v>19652.53</v>
      </c>
    </row>
    <row r="651" spans="1:6" ht="30" customHeight="1" x14ac:dyDescent="0.2">
      <c r="A651" s="736" t="s">
        <v>340</v>
      </c>
      <c r="B651" s="736"/>
      <c r="C651" s="736"/>
      <c r="D651" s="736"/>
      <c r="E651" s="737"/>
      <c r="F651" s="737"/>
    </row>
    <row r="653" spans="1:6" x14ac:dyDescent="0.2">
      <c r="A653" s="729" t="s">
        <v>380</v>
      </c>
      <c r="B653" s="730"/>
      <c r="C653" s="730"/>
      <c r="D653" s="730"/>
    </row>
    <row r="654" spans="1:6" ht="13.5" thickBot="1" x14ac:dyDescent="0.25"/>
    <row r="655" spans="1:6" ht="51.75" thickBot="1" x14ac:dyDescent="0.25">
      <c r="A655" s="465" t="s">
        <v>107</v>
      </c>
      <c r="B655" s="633"/>
      <c r="C655" s="182" t="s">
        <v>59</v>
      </c>
      <c r="D655" s="182" t="s">
        <v>395</v>
      </c>
    </row>
    <row r="656" spans="1:6" ht="13.5" thickBot="1" x14ac:dyDescent="0.25">
      <c r="A656" s="731" t="s">
        <v>108</v>
      </c>
      <c r="B656" s="732"/>
      <c r="C656" s="296">
        <v>154</v>
      </c>
      <c r="D656" s="297">
        <v>160</v>
      </c>
    </row>
    <row r="659" spans="1:5" x14ac:dyDescent="0.2">
      <c r="A659" s="244" t="s">
        <v>294</v>
      </c>
      <c r="B659" s="9"/>
      <c r="C659" s="9"/>
      <c r="D659" s="9"/>
      <c r="E659" s="9"/>
    </row>
    <row r="660" spans="1:5" ht="13.5" thickBot="1" x14ac:dyDescent="0.25">
      <c r="B660" s="276"/>
      <c r="C660" s="276"/>
    </row>
    <row r="661" spans="1:5" ht="51.75" thickBot="1" x14ac:dyDescent="0.25">
      <c r="A661" s="274" t="s">
        <v>27</v>
      </c>
      <c r="B661" s="290" t="s">
        <v>28</v>
      </c>
      <c r="C661" s="290" t="s">
        <v>102</v>
      </c>
      <c r="D661" s="94" t="s">
        <v>29</v>
      </c>
      <c r="E661" s="93" t="s">
        <v>30</v>
      </c>
    </row>
    <row r="662" spans="1:5" x14ac:dyDescent="0.2">
      <c r="A662" s="409" t="s">
        <v>120</v>
      </c>
      <c r="B662" s="410" t="s">
        <v>425</v>
      </c>
      <c r="C662" s="134">
        <v>0</v>
      </c>
      <c r="D662" s="411" t="s">
        <v>425</v>
      </c>
      <c r="E662" s="410" t="s">
        <v>425</v>
      </c>
    </row>
    <row r="663" spans="1:5" x14ac:dyDescent="0.2">
      <c r="A663" s="299" t="s">
        <v>121</v>
      </c>
      <c r="B663" s="107"/>
      <c r="C663" s="107"/>
      <c r="D663" s="106"/>
      <c r="E663" s="107"/>
    </row>
    <row r="664" spans="1:5" x14ac:dyDescent="0.2">
      <c r="A664" s="299" t="s">
        <v>122</v>
      </c>
      <c r="B664" s="107"/>
      <c r="C664" s="107"/>
      <c r="D664" s="106"/>
      <c r="E664" s="107"/>
    </row>
    <row r="665" spans="1:5" x14ac:dyDescent="0.2">
      <c r="A665" s="299" t="s">
        <v>123</v>
      </c>
      <c r="B665" s="107"/>
      <c r="C665" s="107"/>
      <c r="D665" s="106"/>
      <c r="E665" s="107"/>
    </row>
    <row r="666" spans="1:5" x14ac:dyDescent="0.2">
      <c r="A666" s="299" t="s">
        <v>125</v>
      </c>
      <c r="B666" s="107"/>
      <c r="C666" s="107"/>
      <c r="D666" s="106"/>
      <c r="E666" s="107"/>
    </row>
    <row r="667" spans="1:5" x14ac:dyDescent="0.2">
      <c r="A667" s="299" t="s">
        <v>133</v>
      </c>
      <c r="B667" s="107"/>
      <c r="C667" s="107"/>
      <c r="D667" s="106"/>
      <c r="E667" s="107"/>
    </row>
    <row r="668" spans="1:5" x14ac:dyDescent="0.2">
      <c r="A668" s="299" t="s">
        <v>134</v>
      </c>
      <c r="B668" s="107"/>
      <c r="C668" s="107"/>
      <c r="D668" s="106"/>
      <c r="E668" s="107"/>
    </row>
    <row r="669" spans="1:5" ht="13.5" thickBot="1" x14ac:dyDescent="0.25">
      <c r="A669" s="300" t="s">
        <v>110</v>
      </c>
      <c r="B669" s="301"/>
      <c r="C669" s="301"/>
      <c r="D669" s="302"/>
      <c r="E669" s="301"/>
    </row>
    <row r="672" spans="1:5" x14ac:dyDescent="0.2">
      <c r="A672" s="244" t="s">
        <v>295</v>
      </c>
      <c r="B672" s="303"/>
      <c r="C672" s="303"/>
      <c r="D672" s="303"/>
      <c r="E672" s="303"/>
    </row>
    <row r="673" spans="1:5" ht="13.5" thickBot="1" x14ac:dyDescent="0.25">
      <c r="B673" s="276"/>
      <c r="C673" s="276"/>
    </row>
    <row r="674" spans="1:5" ht="51.75" thickBot="1" x14ac:dyDescent="0.25">
      <c r="A674" s="274" t="s">
        <v>27</v>
      </c>
      <c r="B674" s="290" t="s">
        <v>28</v>
      </c>
      <c r="C674" s="290" t="s">
        <v>102</v>
      </c>
      <c r="D674" s="94" t="s">
        <v>103</v>
      </c>
      <c r="E674" s="93" t="s">
        <v>30</v>
      </c>
    </row>
    <row r="675" spans="1:5" x14ac:dyDescent="0.2">
      <c r="A675" s="298" t="s">
        <v>120</v>
      </c>
      <c r="B675" s="410" t="s">
        <v>425</v>
      </c>
      <c r="C675" s="134">
        <v>0</v>
      </c>
      <c r="D675" s="411" t="s">
        <v>425</v>
      </c>
      <c r="E675" s="410" t="s">
        <v>425</v>
      </c>
    </row>
    <row r="676" spans="1:5" x14ac:dyDescent="0.2">
      <c r="A676" s="299" t="s">
        <v>121</v>
      </c>
      <c r="B676" s="107"/>
      <c r="C676" s="107"/>
      <c r="D676" s="106"/>
      <c r="E676" s="107"/>
    </row>
    <row r="677" spans="1:5" x14ac:dyDescent="0.2">
      <c r="A677" s="299" t="s">
        <v>122</v>
      </c>
      <c r="B677" s="107"/>
      <c r="C677" s="107"/>
      <c r="D677" s="106"/>
      <c r="E677" s="107"/>
    </row>
    <row r="678" spans="1:5" x14ac:dyDescent="0.2">
      <c r="A678" s="299" t="s">
        <v>123</v>
      </c>
      <c r="B678" s="107"/>
      <c r="C678" s="107"/>
      <c r="D678" s="106"/>
      <c r="E678" s="107"/>
    </row>
    <row r="679" spans="1:5" x14ac:dyDescent="0.2">
      <c r="A679" s="299" t="s">
        <v>125</v>
      </c>
      <c r="B679" s="107"/>
      <c r="C679" s="107"/>
      <c r="D679" s="106"/>
      <c r="E679" s="107"/>
    </row>
    <row r="680" spans="1:5" x14ac:dyDescent="0.2">
      <c r="A680" s="299" t="s">
        <v>133</v>
      </c>
      <c r="B680" s="107"/>
      <c r="C680" s="107"/>
      <c r="D680" s="106"/>
      <c r="E680" s="107"/>
    </row>
    <row r="681" spans="1:5" x14ac:dyDescent="0.2">
      <c r="A681" s="299" t="s">
        <v>134</v>
      </c>
      <c r="B681" s="107"/>
      <c r="C681" s="107"/>
      <c r="D681" s="106"/>
      <c r="E681" s="107"/>
    </row>
    <row r="682" spans="1:5" ht="13.5" thickBot="1" x14ac:dyDescent="0.25">
      <c r="A682" s="300" t="s">
        <v>110</v>
      </c>
      <c r="B682" s="301"/>
      <c r="C682" s="301"/>
      <c r="D682" s="302"/>
      <c r="E682" s="301"/>
    </row>
    <row r="690" spans="1:7" x14ac:dyDescent="0.2">
      <c r="A690" s="321"/>
      <c r="B690" s="321"/>
      <c r="C690" s="751"/>
      <c r="D690" s="741"/>
      <c r="E690" s="321"/>
      <c r="F690" s="321"/>
    </row>
    <row r="691" spans="1:7" x14ac:dyDescent="0.2">
      <c r="A691" s="322" t="s">
        <v>300</v>
      </c>
      <c r="B691" s="322"/>
      <c r="C691" s="751" t="s">
        <v>26</v>
      </c>
      <c r="D691" s="741"/>
      <c r="E691" s="322"/>
      <c r="F691" s="741" t="s">
        <v>297</v>
      </c>
      <c r="G691" s="741"/>
    </row>
    <row r="692" spans="1:7" x14ac:dyDescent="0.2">
      <c r="A692" s="322" t="s">
        <v>298</v>
      </c>
      <c r="B692" s="21"/>
      <c r="C692" s="741" t="s">
        <v>296</v>
      </c>
      <c r="D692" s="742"/>
      <c r="E692" s="322"/>
      <c r="F692" s="741" t="s">
        <v>299</v>
      </c>
      <c r="G692" s="741"/>
    </row>
  </sheetData>
  <mergeCells count="418">
    <mergeCell ref="F3:J3"/>
    <mergeCell ref="A574:D574"/>
    <mergeCell ref="A545:B545"/>
    <mergeCell ref="A561:D561"/>
    <mergeCell ref="A562:D562"/>
    <mergeCell ref="A565:D565"/>
    <mergeCell ref="A52:C52"/>
    <mergeCell ref="A61:C61"/>
    <mergeCell ref="A555:B555"/>
    <mergeCell ref="A551:B551"/>
    <mergeCell ref="A66:C66"/>
    <mergeCell ref="A548:B548"/>
    <mergeCell ref="A549:B549"/>
    <mergeCell ref="A550:B550"/>
    <mergeCell ref="A564:D564"/>
    <mergeCell ref="A532:D532"/>
    <mergeCell ref="A537:D537"/>
    <mergeCell ref="A540:D540"/>
    <mergeCell ref="A539:D539"/>
    <mergeCell ref="A542:D542"/>
    <mergeCell ref="A563:D563"/>
    <mergeCell ref="A552:B552"/>
    <mergeCell ref="A534:D534"/>
    <mergeCell ref="A535:D535"/>
    <mergeCell ref="C692:D692"/>
    <mergeCell ref="F692:G692"/>
    <mergeCell ref="A479:I479"/>
    <mergeCell ref="A494:C494"/>
    <mergeCell ref="D544:D545"/>
    <mergeCell ref="A94:E94"/>
    <mergeCell ref="A481:E481"/>
    <mergeCell ref="A101:D101"/>
    <mergeCell ref="C691:D691"/>
    <mergeCell ref="A642:B642"/>
    <mergeCell ref="A643:B643"/>
    <mergeCell ref="A644:B644"/>
    <mergeCell ref="A645:B645"/>
    <mergeCell ref="A646:B646"/>
    <mergeCell ref="A647:B647"/>
    <mergeCell ref="A648:B648"/>
    <mergeCell ref="C690:D690"/>
    <mergeCell ref="F691:G691"/>
    <mergeCell ref="A390:I390"/>
    <mergeCell ref="A655:B655"/>
    <mergeCell ref="A588:D588"/>
    <mergeCell ref="A591:D591"/>
    <mergeCell ref="A578:D578"/>
    <mergeCell ref="A581:D581"/>
    <mergeCell ref="A653:D653"/>
    <mergeCell ref="A656:B656"/>
    <mergeCell ref="A626:D626"/>
    <mergeCell ref="A621:D621"/>
    <mergeCell ref="A622:D622"/>
    <mergeCell ref="A640:B641"/>
    <mergeCell ref="A651:F651"/>
    <mergeCell ref="C640:F640"/>
    <mergeCell ref="A627:D627"/>
    <mergeCell ref="A631:D631"/>
    <mergeCell ref="A638:F638"/>
    <mergeCell ref="A583:D583"/>
    <mergeCell ref="A628:D628"/>
    <mergeCell ref="A629:D629"/>
    <mergeCell ref="A630:D630"/>
    <mergeCell ref="A625:D625"/>
    <mergeCell ref="A566:D566"/>
    <mergeCell ref="A570:D570"/>
    <mergeCell ref="A572:D572"/>
    <mergeCell ref="A593:D593"/>
    <mergeCell ref="A594:D594"/>
    <mergeCell ref="A575:D575"/>
    <mergeCell ref="A590:D590"/>
    <mergeCell ref="A576:D576"/>
    <mergeCell ref="A577:D577"/>
    <mergeCell ref="A569:D569"/>
    <mergeCell ref="A573:D573"/>
    <mergeCell ref="A568:D568"/>
    <mergeCell ref="A567:D567"/>
    <mergeCell ref="A585:D585"/>
    <mergeCell ref="A571:D571"/>
    <mergeCell ref="A620:D620"/>
    <mergeCell ref="A623:D623"/>
    <mergeCell ref="A624:D624"/>
    <mergeCell ref="A604:D604"/>
    <mergeCell ref="A546:B546"/>
    <mergeCell ref="A547:B547"/>
    <mergeCell ref="A530:D530"/>
    <mergeCell ref="A531:D531"/>
    <mergeCell ref="A544:B544"/>
    <mergeCell ref="C544:C545"/>
    <mergeCell ref="A536:D536"/>
    <mergeCell ref="A538:D538"/>
    <mergeCell ref="A526:D526"/>
    <mergeCell ref="A527:D527"/>
    <mergeCell ref="A528:D528"/>
    <mergeCell ref="A533:D533"/>
    <mergeCell ref="A529:D529"/>
    <mergeCell ref="A517:D517"/>
    <mergeCell ref="A518:D518"/>
    <mergeCell ref="A519:D519"/>
    <mergeCell ref="A520:D520"/>
    <mergeCell ref="A521:D521"/>
    <mergeCell ref="A522:D522"/>
    <mergeCell ref="A523:D523"/>
    <mergeCell ref="A524:D524"/>
    <mergeCell ref="A525:D525"/>
    <mergeCell ref="A511:D511"/>
    <mergeCell ref="A512:D512"/>
    <mergeCell ref="A513:D513"/>
    <mergeCell ref="A514:D514"/>
    <mergeCell ref="A515:D515"/>
    <mergeCell ref="A421:B421"/>
    <mergeCell ref="A516:D516"/>
    <mergeCell ref="A509:D509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510:D510"/>
    <mergeCell ref="A422:B422"/>
    <mergeCell ref="A199:B199"/>
    <mergeCell ref="C437:D437"/>
    <mergeCell ref="A506:D506"/>
    <mergeCell ref="A507:D507"/>
    <mergeCell ref="A508:D508"/>
    <mergeCell ref="A500:D500"/>
    <mergeCell ref="A501:D501"/>
    <mergeCell ref="A502:D502"/>
    <mergeCell ref="A496:D496"/>
    <mergeCell ref="A497:D497"/>
    <mergeCell ref="A498:D498"/>
    <mergeCell ref="A423:B423"/>
    <mergeCell ref="A209:B209"/>
    <mergeCell ref="A226:B226"/>
    <mergeCell ref="A324:C324"/>
    <mergeCell ref="A312:B312"/>
    <mergeCell ref="A313:B313"/>
    <mergeCell ref="A318:B318"/>
    <mergeCell ref="A201:B201"/>
    <mergeCell ref="A202:B202"/>
    <mergeCell ref="A205:B205"/>
    <mergeCell ref="A217:B217"/>
    <mergeCell ref="A59:B59"/>
    <mergeCell ref="A29:I29"/>
    <mergeCell ref="A4:I4"/>
    <mergeCell ref="A5:I5"/>
    <mergeCell ref="A153:I153"/>
    <mergeCell ref="A155:B155"/>
    <mergeCell ref="A162:B162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B175:D175"/>
    <mergeCell ref="A68:B68"/>
    <mergeCell ref="A173:D174"/>
    <mergeCell ref="A231:B231"/>
    <mergeCell ref="A239:D239"/>
    <mergeCell ref="A232:B232"/>
    <mergeCell ref="A241:B241"/>
    <mergeCell ref="A233:B233"/>
    <mergeCell ref="A234:B234"/>
    <mergeCell ref="A235:B235"/>
    <mergeCell ref="A236:B236"/>
    <mergeCell ref="A213:B213"/>
    <mergeCell ref="A299:B299"/>
    <mergeCell ref="A309:B309"/>
    <mergeCell ref="A286:D286"/>
    <mergeCell ref="A283:B283"/>
    <mergeCell ref="A297:B297"/>
    <mergeCell ref="A298:B298"/>
    <mergeCell ref="A250:E250"/>
    <mergeCell ref="A243:B243"/>
    <mergeCell ref="B262:E262"/>
    <mergeCell ref="B254:E254"/>
    <mergeCell ref="A244:B244"/>
    <mergeCell ref="A275:B275"/>
    <mergeCell ref="A284:B284"/>
    <mergeCell ref="A293:B293"/>
    <mergeCell ref="A294:B294"/>
    <mergeCell ref="A295:B295"/>
    <mergeCell ref="A242:B242"/>
    <mergeCell ref="A277:B277"/>
    <mergeCell ref="A278:B278"/>
    <mergeCell ref="A301:B301"/>
    <mergeCell ref="A308:B308"/>
    <mergeCell ref="A336:B336"/>
    <mergeCell ref="A337:B337"/>
    <mergeCell ref="A339:B339"/>
    <mergeCell ref="A342:B342"/>
    <mergeCell ref="A335:B335"/>
    <mergeCell ref="A341:B341"/>
    <mergeCell ref="A338:B338"/>
    <mergeCell ref="A340:B340"/>
    <mergeCell ref="A285:B285"/>
    <mergeCell ref="A273:E273"/>
    <mergeCell ref="D252:E252"/>
    <mergeCell ref="B252:C252"/>
    <mergeCell ref="A276:B276"/>
    <mergeCell ref="A321:C321"/>
    <mergeCell ref="A288:B288"/>
    <mergeCell ref="A289:B289"/>
    <mergeCell ref="A290:B290"/>
    <mergeCell ref="A291:B291"/>
    <mergeCell ref="A292:B292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2:B332"/>
    <mergeCell ref="A330:B330"/>
    <mergeCell ref="A331:B331"/>
    <mergeCell ref="A62:B62"/>
    <mergeCell ref="A180:D180"/>
    <mergeCell ref="A192:B192"/>
    <mergeCell ref="A193:B193"/>
    <mergeCell ref="A194:B194"/>
    <mergeCell ref="A225:B225"/>
    <mergeCell ref="A197:B197"/>
    <mergeCell ref="A208:B208"/>
    <mergeCell ref="A211:B211"/>
    <mergeCell ref="A198:B198"/>
    <mergeCell ref="B177:D177"/>
    <mergeCell ref="B178:D178"/>
    <mergeCell ref="A190:B190"/>
    <mergeCell ref="A191:B191"/>
    <mergeCell ref="A185:G185"/>
    <mergeCell ref="A195:B195"/>
    <mergeCell ref="A188:B188"/>
    <mergeCell ref="A203:B203"/>
    <mergeCell ref="A210:B210"/>
    <mergeCell ref="A212:B212"/>
    <mergeCell ref="A223:B223"/>
    <mergeCell ref="A214:B214"/>
    <mergeCell ref="A215:B215"/>
    <mergeCell ref="A216:B216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349:B349"/>
    <mergeCell ref="A504:D504"/>
    <mergeCell ref="A505:D505"/>
    <mergeCell ref="A443:B443"/>
    <mergeCell ref="A444:B444"/>
    <mergeCell ref="A482:B482"/>
    <mergeCell ref="C482:D482"/>
    <mergeCell ref="A483:B483"/>
    <mergeCell ref="C483:D483"/>
    <mergeCell ref="A415:C415"/>
    <mergeCell ref="A445:B445"/>
    <mergeCell ref="A446:B446"/>
    <mergeCell ref="A447:B447"/>
    <mergeCell ref="A448:B448"/>
    <mergeCell ref="A499:D499"/>
    <mergeCell ref="A503:D503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614:D614"/>
    <mergeCell ref="A615:D615"/>
    <mergeCell ref="A586:D586"/>
    <mergeCell ref="A584:D584"/>
    <mergeCell ref="A589:D589"/>
    <mergeCell ref="A587:D587"/>
    <mergeCell ref="A603:D603"/>
    <mergeCell ref="A595:D595"/>
    <mergeCell ref="A596:D596"/>
    <mergeCell ref="A420:B420"/>
    <mergeCell ref="A426:B426"/>
    <mergeCell ref="A618:C618"/>
    <mergeCell ref="A606:D606"/>
    <mergeCell ref="A608:D608"/>
    <mergeCell ref="A428:B428"/>
    <mergeCell ref="A429:B429"/>
    <mergeCell ref="A424:B424"/>
    <mergeCell ref="A430:B430"/>
    <mergeCell ref="A554:B554"/>
    <mergeCell ref="A605:D605"/>
    <mergeCell ref="A611:D611"/>
    <mergeCell ref="A612:D612"/>
    <mergeCell ref="A592:D592"/>
    <mergeCell ref="A553:B553"/>
    <mergeCell ref="A597:D597"/>
    <mergeCell ref="A602:D602"/>
    <mergeCell ref="A556:B556"/>
    <mergeCell ref="A559:C559"/>
    <mergeCell ref="A609:D609"/>
    <mergeCell ref="A425:B425"/>
    <mergeCell ref="A610:D610"/>
    <mergeCell ref="A607:D607"/>
    <mergeCell ref="A613:D613"/>
    <mergeCell ref="A316:B316"/>
    <mergeCell ref="A314:B314"/>
    <mergeCell ref="A296:B296"/>
    <mergeCell ref="A310:B310"/>
    <mergeCell ref="A311:B311"/>
    <mergeCell ref="A300:B300"/>
    <mergeCell ref="A317:B317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58:B358"/>
    <mergeCell ref="A359:B359"/>
    <mergeCell ref="A364:B364"/>
    <mergeCell ref="A60:B60"/>
    <mergeCell ref="A133:B133"/>
    <mergeCell ref="A111:A112"/>
    <mergeCell ref="A187:B187"/>
    <mergeCell ref="A281:B281"/>
    <mergeCell ref="A282:B282"/>
    <mergeCell ref="A134:B134"/>
    <mergeCell ref="A132:B132"/>
    <mergeCell ref="A163:B163"/>
    <mergeCell ref="A135:B135"/>
    <mergeCell ref="A279:B279"/>
    <mergeCell ref="A221:E221"/>
    <mergeCell ref="A218:B218"/>
    <mergeCell ref="A227:B227"/>
    <mergeCell ref="A130:B130"/>
    <mergeCell ref="A224:B224"/>
    <mergeCell ref="A229:B229"/>
    <mergeCell ref="A230:B230"/>
    <mergeCell ref="A280:B280"/>
    <mergeCell ref="A228:B228"/>
    <mergeCell ref="A204:B204"/>
    <mergeCell ref="A127:C127"/>
    <mergeCell ref="B179:D179"/>
    <mergeCell ref="B176:D176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&amp;C&amp;"-,Standardowy"&lt;Urząd Dzielnicy Włochy &gt;
Informacja dodatkowa do sprawozdania finansowego za rok obrotowy zakończony 31 grudnia 2022
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2" max="8" man="1"/>
    <brk id="540" max="16383" man="1"/>
    <brk id="558" max="16383" man="1"/>
    <brk id="579" max="16383" man="1"/>
    <brk id="598" max="16383" man="1"/>
    <brk id="636" max="16383" man="1"/>
    <brk id="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Paradowska Lucyna</cp:lastModifiedBy>
  <cp:lastPrinted>2022-04-05T11:14:51Z</cp:lastPrinted>
  <dcterms:created xsi:type="dcterms:W3CDTF">2005-12-16T09:59:57Z</dcterms:created>
  <dcterms:modified xsi:type="dcterms:W3CDTF">2023-05-08T11:36:11Z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