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0F4EF1D6-7C4D-4B3D-B472-490FC40E1D29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Bilans 2021" sheetId="3" r:id="rId1"/>
    <sheet name="RZiS 2021" sheetId="4" r:id="rId2"/>
    <sheet name="ZZwF" sheetId="1" r:id="rId3"/>
    <sheet name="Informacja dodatkowa do bilansu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D8" i="1"/>
  <c r="D29" i="1" s="1"/>
  <c r="D34" i="1" s="1"/>
  <c r="C8" i="1"/>
  <c r="C29" i="1" s="1"/>
  <c r="C34" i="1" s="1"/>
  <c r="E39" i="4" l="1"/>
  <c r="D39" i="4"/>
  <c r="C39" i="4"/>
  <c r="E35" i="4"/>
  <c r="D35" i="4"/>
  <c r="C35" i="4"/>
  <c r="E31" i="4"/>
  <c r="D31" i="4"/>
  <c r="C31" i="4"/>
  <c r="E27" i="4"/>
  <c r="D27" i="4"/>
  <c r="C27" i="4"/>
  <c r="E26" i="4"/>
  <c r="E34" i="4" s="1"/>
  <c r="E46" i="4" s="1"/>
  <c r="E49" i="4" s="1"/>
  <c r="D26" i="4"/>
  <c r="D34" i="4" s="1"/>
  <c r="D46" i="4" s="1"/>
  <c r="D49" i="4" s="1"/>
  <c r="C26" i="4"/>
  <c r="C34" i="4" s="1"/>
  <c r="C46" i="4" s="1"/>
  <c r="C49" i="4" s="1"/>
  <c r="E15" i="4"/>
  <c r="D15" i="4"/>
  <c r="C15" i="4"/>
  <c r="E8" i="4"/>
  <c r="D8" i="4"/>
  <c r="C8" i="4"/>
  <c r="B50" i="3" l="1"/>
  <c r="D39" i="3"/>
  <c r="C39" i="3"/>
  <c r="B39" i="3"/>
  <c r="D33" i="3"/>
  <c r="C33" i="3"/>
  <c r="B33" i="3"/>
  <c r="G31" i="3"/>
  <c r="F31" i="3"/>
  <c r="D28" i="3"/>
  <c r="D27" i="3" s="1"/>
  <c r="C28" i="3"/>
  <c r="C27" i="3" s="1"/>
  <c r="B28" i="3"/>
  <c r="B27" i="3" s="1"/>
  <c r="G27" i="3"/>
  <c r="G19" i="3" s="1"/>
  <c r="G17" i="3" s="1"/>
  <c r="F27" i="3"/>
  <c r="D21" i="3"/>
  <c r="C21" i="3"/>
  <c r="B21" i="3"/>
  <c r="F19" i="3"/>
  <c r="F17" i="3" s="1"/>
  <c r="F48" i="3" s="1"/>
  <c r="D11" i="3"/>
  <c r="D10" i="3" s="1"/>
  <c r="D8" i="3" s="1"/>
  <c r="C11" i="3"/>
  <c r="B11" i="3"/>
  <c r="C10" i="3"/>
  <c r="B10" i="3"/>
  <c r="B8" i="3" s="1"/>
  <c r="B48" i="3" s="1"/>
  <c r="G8" i="3"/>
  <c r="G48" i="3" s="1"/>
  <c r="F8" i="3"/>
  <c r="C8" i="3"/>
  <c r="D48" i="3" l="1"/>
  <c r="C48" i="3"/>
  <c r="C618" i="2" l="1"/>
  <c r="C623" i="2" s="1"/>
  <c r="D618" i="2"/>
  <c r="D623" i="2" s="1"/>
  <c r="E618" i="2"/>
  <c r="E623" i="2" s="1"/>
  <c r="B618" i="2"/>
  <c r="B623" i="2" s="1"/>
  <c r="C566" i="2"/>
  <c r="B582" i="2"/>
  <c r="B566" i="2"/>
  <c r="C548" i="2"/>
  <c r="B187" i="2" l="1"/>
  <c r="C121" i="2"/>
  <c r="B20" i="2"/>
  <c r="B90" i="2" l="1"/>
  <c r="C90" i="2"/>
  <c r="D90" i="2"/>
  <c r="C508" i="2" l="1"/>
  <c r="H399" i="2" l="1"/>
  <c r="G399" i="2"/>
  <c r="F399" i="2"/>
  <c r="E399" i="2"/>
  <c r="D399" i="2"/>
  <c r="C399" i="2"/>
  <c r="B399" i="2"/>
  <c r="H398" i="2"/>
  <c r="G398" i="2"/>
  <c r="F398" i="2"/>
  <c r="E398" i="2"/>
  <c r="D398" i="2"/>
  <c r="C398" i="2"/>
  <c r="B398" i="2"/>
  <c r="I397" i="2"/>
  <c r="I396" i="2"/>
  <c r="I395" i="2"/>
  <c r="I398" i="2" l="1"/>
  <c r="C327" i="2" l="1"/>
  <c r="C601" i="2" l="1"/>
  <c r="B601" i="2"/>
  <c r="C598" i="2"/>
  <c r="B598" i="2"/>
  <c r="C585" i="2"/>
  <c r="B585" i="2"/>
  <c r="C582" i="2"/>
  <c r="C570" i="2"/>
  <c r="C564" i="2" s="1"/>
  <c r="B570" i="2"/>
  <c r="B548" i="2"/>
  <c r="C543" i="2"/>
  <c r="B543" i="2"/>
  <c r="B537" i="2"/>
  <c r="C537" i="2"/>
  <c r="C505" i="2"/>
  <c r="C502" i="2"/>
  <c r="C480" i="2"/>
  <c r="B480" i="2"/>
  <c r="C458" i="2"/>
  <c r="B458" i="2"/>
  <c r="C453" i="2"/>
  <c r="B453" i="2"/>
  <c r="C447" i="2"/>
  <c r="B447" i="2"/>
  <c r="C442" i="2"/>
  <c r="B442" i="2"/>
  <c r="B408" i="2"/>
  <c r="B417" i="2" s="1"/>
  <c r="I393" i="2"/>
  <c r="I392" i="2"/>
  <c r="I391" i="2"/>
  <c r="I390" i="2"/>
  <c r="H389" i="2"/>
  <c r="G389" i="2"/>
  <c r="F389" i="2"/>
  <c r="E389" i="2"/>
  <c r="D389" i="2"/>
  <c r="C389" i="2"/>
  <c r="B389" i="2"/>
  <c r="I388" i="2"/>
  <c r="I387" i="2"/>
  <c r="I386" i="2"/>
  <c r="H385" i="2"/>
  <c r="G385" i="2"/>
  <c r="F385" i="2"/>
  <c r="E385" i="2"/>
  <c r="D385" i="2"/>
  <c r="C385" i="2"/>
  <c r="B385" i="2"/>
  <c r="I384" i="2"/>
  <c r="C365" i="2"/>
  <c r="B365" i="2"/>
  <c r="C353" i="2"/>
  <c r="C345" i="2"/>
  <c r="B345" i="2"/>
  <c r="B327" i="2"/>
  <c r="C316" i="2"/>
  <c r="C338" i="2" s="1"/>
  <c r="B316" i="2"/>
  <c r="C287" i="2"/>
  <c r="C308" i="2" s="1"/>
  <c r="B287" i="2"/>
  <c r="B308" i="2" s="1"/>
  <c r="C275" i="2"/>
  <c r="B275" i="2"/>
  <c r="E256" i="2"/>
  <c r="E259" i="2" s="1"/>
  <c r="D256" i="2"/>
  <c r="D259" i="2" s="1"/>
  <c r="C256" i="2"/>
  <c r="C259" i="2" s="1"/>
  <c r="B256" i="2"/>
  <c r="B259" i="2" s="1"/>
  <c r="E248" i="2"/>
  <c r="E251" i="2" s="1"/>
  <c r="D248" i="2"/>
  <c r="D251" i="2" s="1"/>
  <c r="C248" i="2"/>
  <c r="C251" i="2" s="1"/>
  <c r="B248" i="2"/>
  <c r="B251" i="2" s="1"/>
  <c r="C234" i="2"/>
  <c r="B234" i="2"/>
  <c r="C222" i="2"/>
  <c r="B222" i="2"/>
  <c r="C218" i="2"/>
  <c r="B218" i="2"/>
  <c r="C214" i="2"/>
  <c r="B214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E187" i="2"/>
  <c r="E208" i="2" s="1"/>
  <c r="D187" i="2"/>
  <c r="D208" i="2" s="1"/>
  <c r="C187" i="2"/>
  <c r="C208" i="2" s="1"/>
  <c r="B208" i="2"/>
  <c r="F186" i="2"/>
  <c r="F185" i="2"/>
  <c r="F184" i="2"/>
  <c r="F183" i="2"/>
  <c r="F182" i="2"/>
  <c r="F181" i="2"/>
  <c r="F180" i="2"/>
  <c r="F179" i="2"/>
  <c r="F178" i="2"/>
  <c r="E172" i="2"/>
  <c r="D172" i="2"/>
  <c r="C172" i="2"/>
  <c r="G171" i="2"/>
  <c r="G170" i="2"/>
  <c r="F172" i="2"/>
  <c r="G168" i="2"/>
  <c r="G167" i="2"/>
  <c r="G160" i="2"/>
  <c r="F160" i="2"/>
  <c r="E160" i="2"/>
  <c r="G153" i="2"/>
  <c r="F153" i="2"/>
  <c r="E153" i="2"/>
  <c r="B121" i="2"/>
  <c r="I110" i="2"/>
  <c r="H110" i="2"/>
  <c r="G110" i="2"/>
  <c r="F110" i="2"/>
  <c r="E110" i="2"/>
  <c r="D110" i="2"/>
  <c r="C110" i="2"/>
  <c r="B110" i="2"/>
  <c r="D88" i="2"/>
  <c r="C88" i="2"/>
  <c r="B88" i="2"/>
  <c r="E87" i="2"/>
  <c r="E86" i="2"/>
  <c r="E85" i="2"/>
  <c r="E82" i="2"/>
  <c r="E81" i="2"/>
  <c r="E80" i="2"/>
  <c r="D79" i="2"/>
  <c r="C79" i="2"/>
  <c r="B79" i="2"/>
  <c r="E78" i="2"/>
  <c r="E77" i="2"/>
  <c r="D76" i="2"/>
  <c r="C76" i="2"/>
  <c r="B76" i="2"/>
  <c r="E75" i="2"/>
  <c r="B64" i="2"/>
  <c r="B62" i="2"/>
  <c r="B54" i="2"/>
  <c r="B51" i="2"/>
  <c r="B45" i="2"/>
  <c r="B42" i="2"/>
  <c r="H34" i="2"/>
  <c r="G34" i="2"/>
  <c r="F34" i="2"/>
  <c r="E34" i="2"/>
  <c r="D34" i="2"/>
  <c r="C34" i="2"/>
  <c r="B34" i="2"/>
  <c r="H32" i="2"/>
  <c r="G32" i="2"/>
  <c r="F32" i="2"/>
  <c r="E32" i="2"/>
  <c r="D32" i="2"/>
  <c r="C32" i="2"/>
  <c r="B32" i="2"/>
  <c r="I31" i="2"/>
  <c r="I30" i="2"/>
  <c r="I26" i="2"/>
  <c r="I25" i="2"/>
  <c r="H24" i="2"/>
  <c r="G24" i="2"/>
  <c r="F24" i="2"/>
  <c r="E24" i="2"/>
  <c r="D24" i="2"/>
  <c r="C24" i="2"/>
  <c r="B24" i="2"/>
  <c r="I22" i="2"/>
  <c r="G20" i="2"/>
  <c r="H20" i="2"/>
  <c r="F20" i="2"/>
  <c r="E20" i="2"/>
  <c r="D20" i="2"/>
  <c r="C20" i="2"/>
  <c r="I16" i="2"/>
  <c r="I15" i="2"/>
  <c r="H14" i="2"/>
  <c r="G14" i="2"/>
  <c r="F14" i="2"/>
  <c r="E14" i="2"/>
  <c r="D14" i="2"/>
  <c r="C14" i="2"/>
  <c r="I13" i="2"/>
  <c r="I12" i="2"/>
  <c r="G10" i="2"/>
  <c r="H10" i="2"/>
  <c r="F10" i="2"/>
  <c r="E10" i="2"/>
  <c r="D10" i="2"/>
  <c r="C10" i="2"/>
  <c r="B10" i="2"/>
  <c r="E90" i="2" l="1"/>
  <c r="C17" i="2"/>
  <c r="I399" i="2"/>
  <c r="B57" i="2"/>
  <c r="B452" i="2"/>
  <c r="E394" i="2"/>
  <c r="E400" i="2" s="1"/>
  <c r="B226" i="2"/>
  <c r="C358" i="2"/>
  <c r="D394" i="2"/>
  <c r="D400" i="2" s="1"/>
  <c r="H394" i="2"/>
  <c r="H400" i="2" s="1"/>
  <c r="B441" i="2"/>
  <c r="B576" i="2"/>
  <c r="F187" i="2"/>
  <c r="F208" i="2" s="1"/>
  <c r="C226" i="2"/>
  <c r="B48" i="2"/>
  <c r="D83" i="2"/>
  <c r="D91" i="2" s="1"/>
  <c r="I385" i="2"/>
  <c r="C417" i="2"/>
  <c r="B559" i="2"/>
  <c r="E17" i="2"/>
  <c r="I24" i="2"/>
  <c r="I14" i="2"/>
  <c r="F17" i="2"/>
  <c r="I11" i="2"/>
  <c r="I10" i="2" s="1"/>
  <c r="E76" i="2"/>
  <c r="E79" i="2"/>
  <c r="C452" i="2"/>
  <c r="B17" i="2"/>
  <c r="C83" i="2"/>
  <c r="C91" i="2" s="1"/>
  <c r="I389" i="2"/>
  <c r="G169" i="2"/>
  <c r="G172" i="2" s="1"/>
  <c r="B27" i="2"/>
  <c r="F27" i="2"/>
  <c r="I21" i="2"/>
  <c r="I20" i="2" s="1"/>
  <c r="G27" i="2"/>
  <c r="I32" i="2"/>
  <c r="E88" i="2"/>
  <c r="B394" i="2"/>
  <c r="B400" i="2" s="1"/>
  <c r="F394" i="2"/>
  <c r="F400" i="2" s="1"/>
  <c r="C441" i="2"/>
  <c r="B493" i="2"/>
  <c r="B523" i="2" s="1"/>
  <c r="B593" i="2"/>
  <c r="B608" i="2"/>
  <c r="C27" i="2"/>
  <c r="B83" i="2"/>
  <c r="B91" i="2" s="1"/>
  <c r="B338" i="2"/>
  <c r="B358" i="2"/>
  <c r="C394" i="2"/>
  <c r="C400" i="2" s="1"/>
  <c r="G394" i="2"/>
  <c r="G400" i="2" s="1"/>
  <c r="C493" i="2"/>
  <c r="C523" i="2" s="1"/>
  <c r="C559" i="2"/>
  <c r="C593" i="2"/>
  <c r="C608" i="2"/>
  <c r="E27" i="2"/>
  <c r="G17" i="2"/>
  <c r="H17" i="2"/>
  <c r="D27" i="2"/>
  <c r="H27" i="2"/>
  <c r="D17" i="2"/>
  <c r="I34" i="2"/>
  <c r="C576" i="2"/>
  <c r="B65" i="2" l="1"/>
  <c r="B35" i="2"/>
  <c r="E35" i="2"/>
  <c r="I394" i="2"/>
  <c r="I400" i="2" s="1"/>
  <c r="F35" i="2"/>
  <c r="I27" i="2"/>
  <c r="E83" i="2"/>
  <c r="E91" i="2" s="1"/>
  <c r="G35" i="2"/>
  <c r="I17" i="2"/>
  <c r="C35" i="2"/>
  <c r="D35" i="2"/>
  <c r="H35" i="2"/>
  <c r="I35" i="2" l="1"/>
</calcChain>
</file>

<file path=xl/sharedStrings.xml><?xml version="1.0" encoding="utf-8"?>
<sst xmlns="http://schemas.openxmlformats.org/spreadsheetml/2006/main" count="861" uniqueCount="612">
  <si>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</si>
  <si>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</si>
  <si>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</si>
  <si>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</si>
  <si>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</si>
  <si>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</si>
  <si>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</si>
  <si>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</si>
  <si>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</si>
  <si>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</si>
  <si>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</si>
  <si>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</si>
  <si>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</si>
  <si>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</si>
  <si>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</si>
  <si>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</si>
  <si>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</si>
  <si>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</si>
  <si>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</si>
  <si>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</si>
  <si>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</si>
  <si>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</si>
  <si>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</si>
  <si>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</si>
  <si>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</si>
  <si>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</si>
  <si>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</si>
  <si>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</si>
  <si>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</si>
  <si>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</si>
  <si>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</si>
  <si>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</si>
  <si>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</si>
  <si>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</si>
  <si>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</si>
  <si>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1. Zakup</t>
  </si>
  <si>
    <t>2. Inne</t>
  </si>
  <si>
    <t>1. Sprzedaż</t>
  </si>
  <si>
    <t xml:space="preserve">2. Przekazanie </t>
  </si>
  <si>
    <t>3. Inne (likwidacja)</t>
  </si>
  <si>
    <t xml:space="preserve">Odpisy aktualizujące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</si>
  <si>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</si>
  <si>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</si>
  <si>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</si>
  <si>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</si>
  <si>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</si>
  <si>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</si>
  <si>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</si>
  <si>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</si>
  <si>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</si>
  <si>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</si>
  <si>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</si>
  <si>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</si>
  <si>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</si>
  <si>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</si>
  <si>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</si>
  <si>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</si>
  <si>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</si>
  <si>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</si>
  <si>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</si>
  <si>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</si>
  <si>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</si>
  <si>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</si>
  <si>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</si>
  <si>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</si>
  <si>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</si>
  <si>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</si>
  <si>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</si>
  <si>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</si>
  <si>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</si>
  <si>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</si>
  <si>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</si>
  <si>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</si>
  <si>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</si>
  <si>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</si>
  <si>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</si>
  <si>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</si>
  <si>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</si>
  <si>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</si>
  <si>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</si>
  <si>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</si>
  <si>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</si>
  <si>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</si>
  <si>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</si>
  <si>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</si>
  <si>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</si>
  <si>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2</t>
  </si>
  <si>
    <t>Należności krótkoterminowe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</si>
  <si>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</si>
  <si>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</si>
  <si>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</si>
  <si>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</si>
  <si>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</si>
  <si>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</si>
  <si>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</si>
  <si>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</si>
  <si>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</si>
  <si>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</si>
  <si>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</si>
  <si>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</si>
  <si>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</si>
  <si>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</si>
  <si>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</si>
  <si>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</si>
  <si>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>o zasiedzenie</t>
  </si>
  <si>
    <t>z tyt. zwrotu nieruchomości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</si>
  <si>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</si>
  <si>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</si>
  <si>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</si>
  <si>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</si>
  <si>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</si>
  <si>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</si>
  <si>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</si>
  <si>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</si>
  <si>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</si>
  <si>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</si>
  <si>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</si>
  <si>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</si>
  <si>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</si>
  <si>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</si>
  <si>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</si>
  <si>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</si>
  <si>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</si>
  <si>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</si>
  <si>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</si>
  <si>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</si>
  <si>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</si>
  <si>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</si>
  <si>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</si>
  <si>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</si>
  <si>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</si>
  <si>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</si>
  <si>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</si>
  <si>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</si>
  <si>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</si>
  <si>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</si>
  <si>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</si>
  <si>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</si>
  <si>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</si>
  <si>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</si>
  <si>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</si>
  <si>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</si>
  <si>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</si>
  <si>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</si>
  <si>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</si>
  <si>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</si>
  <si>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</si>
  <si>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</si>
  <si>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</si>
  <si>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</si>
  <si>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</si>
  <si>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</si>
  <si>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</si>
  <si>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</si>
  <si>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</si>
  <si>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</si>
  <si>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</si>
  <si>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</si>
  <si>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</si>
  <si>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</si>
  <si>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</si>
  <si>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</si>
  <si>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</si>
  <si>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</si>
  <si>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</si>
  <si>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</si>
  <si>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</si>
  <si>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</si>
  <si>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</si>
  <si>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</si>
  <si>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</si>
  <si>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</si>
  <si>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</si>
  <si>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</si>
  <si>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</si>
  <si>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</si>
  <si>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</si>
  <si>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</si>
  <si>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</si>
  <si>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</si>
  <si>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</si>
  <si>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</si>
  <si>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</si>
  <si>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</si>
  <si>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</si>
  <si>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</si>
  <si>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</si>
  <si>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</si>
  <si>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</si>
  <si>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</si>
  <si>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</si>
  <si>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</si>
  <si>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</si>
  <si>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</si>
  <si>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</si>
  <si>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</si>
  <si>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</si>
  <si>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</si>
  <si>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</si>
  <si>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</si>
  <si>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</si>
  <si>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</si>
  <si>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</si>
  <si>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</si>
  <si>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</si>
  <si>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</si>
  <si>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</si>
  <si>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</si>
  <si>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</si>
  <si>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</si>
  <si>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</si>
  <si>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</si>
  <si>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</si>
  <si>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</si>
  <si>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</si>
  <si>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</si>
  <si>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</si>
  <si>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</si>
  <si>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</si>
  <si>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</si>
  <si>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</si>
  <si>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</si>
  <si>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</si>
  <si>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</si>
  <si>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</si>
  <si>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</si>
  <si>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</si>
  <si>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</si>
  <si>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</si>
  <si>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</si>
  <si>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</si>
  <si>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</si>
  <si>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</si>
  <si>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</si>
  <si>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</si>
  <si>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</si>
  <si>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</si>
  <si>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</si>
  <si>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</si>
  <si>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</si>
  <si>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</si>
  <si>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</si>
  <si>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</si>
  <si>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</si>
  <si>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</si>
  <si>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</si>
  <si>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</si>
  <si>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koszty poniesione w związku z trwającą epidemią COVID-19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</si>
  <si>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</si>
  <si>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</si>
  <si>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</si>
  <si>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</si>
  <si>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</si>
  <si>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</si>
  <si>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</si>
  <si>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</si>
  <si>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</si>
  <si>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</si>
  <si>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</si>
  <si>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</si>
  <si>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</si>
  <si>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</si>
  <si>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</si>
  <si>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</si>
  <si>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</si>
  <si>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</si>
  <si>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</si>
  <si>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</si>
  <si>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</si>
  <si>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</si>
  <si>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</si>
  <si>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</si>
  <si>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</si>
  <si>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</si>
  <si>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</si>
  <si>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</si>
  <si>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</si>
  <si>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</si>
  <si>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</si>
  <si>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</si>
  <si>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</si>
  <si>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</si>
  <si>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</si>
  <si>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</si>
  <si>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</si>
  <si>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</si>
  <si>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</si>
  <si>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</si>
  <si>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</si>
  <si>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</si>
  <si>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</si>
  <si>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</si>
  <si>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</si>
  <si>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</si>
  <si>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</si>
  <si>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</si>
  <si>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</si>
  <si>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</si>
  <si>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</si>
  <si>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</si>
  <si>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</si>
  <si>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</si>
  <si>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</si>
  <si>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</si>
  <si>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</si>
  <si>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</si>
  <si>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</si>
  <si>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</si>
  <si>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</si>
  <si>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</si>
  <si>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</si>
  <si>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</si>
  <si>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</si>
  <si>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</si>
  <si>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</si>
  <si>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</si>
  <si>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</si>
  <si>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</si>
  <si>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</si>
  <si>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</si>
  <si>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</si>
  <si>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</si>
  <si>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</si>
  <si>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</si>
  <si>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</si>
  <si>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</si>
  <si>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umorzenie zaległości podatkowych w ramach pomocy publicznej</t>
  </si>
  <si>
    <t>Inne koszty operacyjne, w tym:</t>
  </si>
  <si>
    <t>utworzonych rezerw na zobowiązania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</si>
  <si>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</si>
  <si>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</si>
  <si>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</si>
  <si>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</si>
  <si>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</si>
  <si>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</si>
  <si>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</si>
  <si>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</si>
  <si>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</si>
  <si>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</si>
  <si>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</si>
  <si>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</si>
  <si>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</si>
  <si>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</si>
  <si>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</si>
  <si>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</si>
  <si>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</si>
  <si>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</si>
  <si>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</si>
  <si>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</si>
  <si>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</si>
  <si>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</si>
  <si>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</si>
  <si>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</si>
  <si>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</si>
  <si>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</si>
  <si>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</si>
  <si>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</si>
  <si>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 w  m. st. Warszawa SA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</si>
  <si>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</si>
  <si>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</si>
  <si>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</si>
  <si>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</si>
  <si>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</si>
  <si>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</si>
  <si>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</si>
  <si>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</si>
  <si>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</si>
  <si>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</si>
  <si>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</si>
  <si>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</si>
  <si>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</si>
  <si>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</si>
  <si>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</si>
  <si>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</si>
  <si>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</si>
  <si>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Inne rezerwy:</t>
  </si>
  <si>
    <t>Inne sprawy sporne:</t>
  </si>
  <si>
    <r>
      <t xml:space="preserve">II.3.1. Informacja o stanie zatrudnienia </t>
    </r>
    <r>
      <rPr>
        <sz val="11"/>
        <color indexed="8"/>
        <rFont val="Calibri"/>
        <family val="2"/>
        <charset val="238"/>
      </rPr>
      <t>(osoby)</t>
    </r>
  </si>
  <si>
    <t>Przekreślona pusta tabela</t>
  </si>
  <si>
    <t>Pusta tabela</t>
  </si>
  <si>
    <r>
      <t xml:space="preserve">Rezerwy na odszkodowania za nieruchomości warszawskie </t>
    </r>
    <r>
      <rPr>
        <sz val="11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</si>
  <si>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</si>
  <si>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>Poręczenia</t>
    </r>
    <r>
      <rPr>
        <sz val="11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</si>
  <si>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1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</si>
  <si>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</si>
  <si>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 xml:space="preserve">Przychody netto ze sprzedaży produktów </t>
    </r>
    <r>
      <rPr>
        <sz val="11"/>
        <rFont val="Calibri"/>
        <family val="2"/>
        <charset val="238"/>
      </rPr>
      <t>w tym:</t>
    </r>
  </si>
  <si>
    <r>
      <t xml:space="preserve">* </t>
    </r>
    <r>
      <rPr>
        <b/>
        <u/>
        <sz val="11"/>
        <rFont val="Calibri"/>
        <family val="2"/>
        <charset val="238"/>
      </rPr>
      <t>Wykorzystanie odpisu</t>
    </r>
    <r>
      <rPr>
        <sz val="11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</si>
  <si>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1"/>
        <rFont val="Calibri"/>
        <family val="2"/>
        <charset val="238"/>
      </rPr>
      <t>Rozwiązanie odpisu</t>
    </r>
    <r>
      <rPr>
        <sz val="11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</si>
  <si>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>Kolumna1</t>
  </si>
  <si>
    <t>Kolumna2</t>
  </si>
  <si>
    <t>Kolumna5</t>
  </si>
  <si>
    <t>Kolumna6</t>
  </si>
  <si>
    <t>Kolumna7</t>
  </si>
  <si>
    <t>Kwota2</t>
  </si>
  <si>
    <t>w tym na aktywach2</t>
  </si>
  <si>
    <t>Długoterminowe aktywa niefinansowe2</t>
  </si>
  <si>
    <t>Długoterminowe aktywa niefinansowe3</t>
  </si>
  <si>
    <t>Długoterminowe aktywa niefinansowe4</t>
  </si>
  <si>
    <t>Długoterminowe aktywa niefinansowe5</t>
  </si>
  <si>
    <t>Długoterminowe aktywa finansowe2</t>
  </si>
  <si>
    <t>Długoterminowe aktywa finansowe3</t>
  </si>
  <si>
    <t>Długoterminowe aktywa finansowe 2</t>
  </si>
  <si>
    <t>Długoterminowe aktywa finansowe 3</t>
  </si>
  <si>
    <t>Odpisy aktualizujące wartość zapasów na dzień bilansowy wynoszą:2</t>
  </si>
  <si>
    <t>Stan na koniec roku obrotowego2</t>
  </si>
  <si>
    <t>Stan na koniec roku obrotowego3</t>
  </si>
  <si>
    <t>Stan na koniec roku obrotowego4</t>
  </si>
  <si>
    <r>
      <rPr>
        <b/>
        <sz val="11"/>
        <rFont val="Calibri"/>
        <family val="2"/>
        <charset val="238"/>
      </rPr>
      <t>inne</t>
    </r>
    <r>
      <rPr>
        <sz val="11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</si>
  <si>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własciwemu do spraw finansów publicznych wykazywanych w sprawozdaniu z wykonania planu dochodów budżetowych2</t>
  </si>
  <si>
    <t>Krótkoterminowe aktywa finansowe 2</t>
  </si>
  <si>
    <t>Krótkoterminowe aktywa finansowe 3</t>
  </si>
  <si>
    <t>Kolumna3</t>
  </si>
  <si>
    <t>Kolumna4</t>
  </si>
  <si>
    <t>Wartość początkowa na początek roku</t>
  </si>
  <si>
    <t>Wartość początkowa na koniec roku</t>
  </si>
  <si>
    <t>Odpisy na początek roku</t>
  </si>
  <si>
    <t>Odpisy na koniec roku</t>
  </si>
  <si>
    <t>odszkod. z tytułu decyzji sprzedażowych lokali oraz z tytułu utraty wartości sprzedanych lokali, zapłaty za wykup lokalu użytkowego</t>
  </si>
  <si>
    <t>na odszkodowania z tytułu bezumownego korzystania z nieruchomości</t>
  </si>
  <si>
    <t>Zysk/(strata) netto za rok zakończony dnia 31 grudnia bieżącego roku</t>
  </si>
  <si>
    <t>Kapitały własne na dzień 31 grudnia bieżącego roku</t>
  </si>
  <si>
    <r>
      <t>odszkod. z tytułu decyzji sprzedażowych lokali oraz</t>
    </r>
    <r>
      <rPr>
        <b/>
        <i/>
        <sz val="11"/>
        <color indexed="8"/>
        <rFont val="Calibri"/>
        <family val="2"/>
        <charset val="238"/>
        <scheme val="minor"/>
      </rPr>
      <t xml:space="preserve"> z tytułu utraty</t>
    </r>
    <r>
      <rPr>
        <i/>
        <sz val="11"/>
        <color indexed="8"/>
        <rFont val="Calibri"/>
        <family val="2"/>
        <charset val="238"/>
        <scheme val="minor"/>
      </rPr>
      <t xml:space="preserve"> wartości sprzedanych lokali, </t>
    </r>
    <r>
      <rPr>
        <b/>
        <i/>
        <sz val="11"/>
        <color indexed="8"/>
        <rFont val="Calibri"/>
        <family val="2"/>
        <charset val="238"/>
        <scheme val="minor"/>
      </rPr>
      <t xml:space="preserve">zapłaty za </t>
    </r>
    <r>
      <rPr>
        <i/>
        <sz val="11"/>
        <color indexed="8"/>
        <rFont val="Calibri"/>
        <family val="2"/>
        <charset val="238"/>
        <scheme val="minor"/>
      </rPr>
      <t>wykup lokalu użytkowego</t>
    </r>
  </si>
  <si>
    <t xml:space="preserve">Inne </t>
  </si>
  <si>
    <r>
      <rPr>
        <b/>
        <sz val="11"/>
        <rFont val="Calibri"/>
        <family val="2"/>
        <charset val="238"/>
      </rPr>
      <t>w tym</t>
    </r>
    <r>
      <rPr>
        <sz val="11"/>
        <rFont val="Calibri"/>
        <family val="2"/>
        <charset val="238"/>
      </rPr>
      <t xml:space="preserve"> należności finansowe (pożyczki zagrożone)</t>
    </r>
  </si>
  <si>
    <t>Odpisy z tytułu trwałej utraty wartości na początek roku</t>
  </si>
  <si>
    <t>Odpisy z tytułu trwałej utraty wartości na koniec roku</t>
  </si>
  <si>
    <t>Wartość netto na początek roku</t>
  </si>
  <si>
    <t>Wartość netto na koniec roku</t>
  </si>
  <si>
    <t>II.1.16.a. Inwestycje finansowe długoterminowe i krótkoterminowe - zmiany w ciągu roku obrotowego</t>
  </si>
  <si>
    <t>Rok bieżący</t>
  </si>
  <si>
    <t xml:space="preserve"> na odszkodowania z tytułu bezumownego korzystania z nieruchomości </t>
  </si>
  <si>
    <t xml:space="preserve">inne </t>
  </si>
  <si>
    <t>opłaty za wyżywienie niezwiązane z działalnością statutową</t>
  </si>
  <si>
    <t>opłaty za dzierżawę, najem niezwiązane z działalnością statutową</t>
  </si>
  <si>
    <t>rozwiązanie odpisów aktualizujących wartość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</si>
  <si>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</si>
  <si>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 aktualizującego wartość należności</t>
  </si>
  <si>
    <t>utworzenie odpisu  aktualizującego wartość nieruchomości inwestycyjnych</t>
  </si>
  <si>
    <r>
      <rPr>
        <b/>
        <sz val="11"/>
        <color indexed="8"/>
        <rFont val="Calibri"/>
        <family val="2"/>
        <charset val="238"/>
      </rPr>
      <t>inne koszty operacyjne</t>
    </r>
    <r>
      <rPr>
        <sz val="11"/>
        <color indexed="8"/>
        <rFont val="Calibri"/>
        <family val="2"/>
        <charset val="238"/>
      </rPr>
      <t xml:space="preserve"> (koszty postępowania sądowego, egzekucyjnego lub komorniczego, opłaty notarialne, skarbowe,  koszty z tyt. zaokrąglenia podatków m.in. podatku VAT,niedobory inwentaryzacyjne uznane za niezawinione, odszkodowania w spawach o roszczenia ze stosunku pracy, zwrot dotacji z lat ubiegłych, itp..)</t>
    </r>
  </si>
  <si>
    <t xml:space="preserve">pozostałe </t>
  </si>
  <si>
    <t>Nazwa podmiotów2</t>
  </si>
  <si>
    <t>Urząd Dzielnicy Żoliborz m.st. Warszawy
Informacja dodatkowa do sprawozdania finansowego za rok obrotowy zakończony 31 grudnia 2021 r.
II. Dodatkowe informacje i objaśnienia</t>
  </si>
  <si>
    <t>TBS Warszawa Południe sp. z o.o.</t>
  </si>
  <si>
    <t>Miejskie Zakłady Autobusowe sp. z o.o.</t>
  </si>
  <si>
    <t>Miejskie Przedsiębiorstwo Usług Komunalnych sp.z o.o.</t>
  </si>
  <si>
    <t xml:space="preserve">Nazwa i adres jednostki sprawozdawczej         
Urząd Dzielnicy Żoliborz     
ul. Słowackiego 6/8
01-627 Warszawa                   </t>
  </si>
  <si>
    <t>Bilans jednostki budżetowej lub samorządowego zakładu budżetowego</t>
  </si>
  <si>
    <t xml:space="preserve">Adresat:    
Urząd Miasta Stołecznego Warszawy
Al. Jerozolimskie 44 
00-024 Warszawa                                                                       </t>
  </si>
  <si>
    <t>Numer identyfikacyjny</t>
  </si>
  <si>
    <t>sporządzony na dzień 31.12.2021 r.</t>
  </si>
  <si>
    <t>REGON 015259663</t>
  </si>
  <si>
    <t>AKTYWA</t>
  </si>
  <si>
    <t>Stan na początek roku
I</t>
  </si>
  <si>
    <t>PASYWA</t>
  </si>
  <si>
    <t>Stan na początek roku2</t>
  </si>
  <si>
    <t>Stan na koniec roku2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</si>
  <si>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</si>
  <si>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</si>
  <si>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</si>
  <si>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</si>
  <si>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</si>
  <si>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</si>
  <si>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</si>
  <si>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</si>
  <si>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</si>
  <si>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</si>
  <si>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</si>
  <si>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</si>
  <si>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</si>
  <si>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</si>
  <si>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</si>
  <si>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</si>
  <si>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</si>
  <si>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</si>
  <si>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</si>
  <si>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rFont val="Calibri"/>
        <family val="2"/>
        <charset val="238"/>
      </rPr>
      <t> </t>
    </r>
  </si>
  <si>
    <t>2. Środki trwałe w budowie (inwestycje)</t>
  </si>
  <si>
    <r>
      <t> </t>
    </r>
    <r>
      <rPr>
        <b/>
        <sz val="11"/>
        <rFont val="Calibri"/>
        <family val="2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</si>
  <si>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</si>
  <si>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</si>
  <si>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</si>
  <si>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</si>
  <si>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</si>
  <si>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</si>
  <si>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</si>
  <si>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</si>
  <si>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</si>
  <si>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</si>
  <si>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</si>
  <si>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</si>
  <si>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</si>
  <si>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</si>
  <si>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</si>
  <si>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</si>
  <si>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</si>
  <si>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</si>
  <si>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</si>
  <si>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</si>
  <si>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</si>
  <si>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</si>
  <si>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</si>
  <si>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</si>
  <si>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</si>
  <si>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</si>
  <si>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</si>
  <si>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</si>
  <si>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</si>
  <si>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</si>
  <si>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</si>
  <si>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</si>
  <si>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</si>
  <si>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</si>
  <si>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</si>
  <si>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</si>
  <si>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</si>
  <si>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</si>
  <si>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</si>
  <si>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</si>
  <si>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</si>
  <si>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</si>
  <si>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</si>
  <si>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</si>
  <si>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</si>
  <si>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</si>
  <si>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....................................................</t>
  </si>
  <si>
    <t>Nazwa i adres jednostki sprawozdawczej
Urząd Dzielnicy Żoliborz m. st. Warszawy
ul. Słowackiego 6/8
01-627 Warszawa</t>
  </si>
  <si>
    <t xml:space="preserve">Rachunek zysków i strat jednostki </t>
  </si>
  <si>
    <t>(wariant porównawczy)</t>
  </si>
  <si>
    <t xml:space="preserve">Stan na koniec roku poprzedniego  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</si>
  <si>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</si>
  <si>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</si>
  <si>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</si>
  <si>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</si>
  <si>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</si>
  <si>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k-to 490-1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</si>
  <si>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</si>
  <si>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</si>
  <si>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</si>
  <si>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</si>
  <si>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</si>
  <si>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</si>
  <si>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</si>
  <si>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</si>
  <si>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</si>
  <si>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</si>
  <si>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</si>
  <si>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</si>
  <si>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</si>
  <si>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</si>
  <si>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</si>
  <si>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</si>
  <si>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</si>
  <si>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</si>
  <si>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</si>
  <si>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</si>
  <si>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</si>
  <si>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</si>
  <si>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</si>
  <si>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</si>
  <si>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</si>
  <si>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</si>
  <si>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</si>
  <si>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</si>
  <si>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</si>
  <si>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</si>
  <si>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</si>
  <si>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</si>
  <si>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</si>
  <si>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</si>
  <si>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</si>
  <si>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</si>
  <si>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</si>
  <si>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</si>
  <si>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</si>
  <si>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</si>
  <si>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</si>
  <si>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</si>
  <si>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>Zestawienie zmian w funduszu jednostki</t>
  </si>
  <si>
    <t>Adresat: 
Urząd Miasta Stołecznego Warszawy
Al. Jerozolimskie 44
00-024 Warszawa</t>
  </si>
  <si>
    <t>sporządzone na dzień 31.12.2021 r.</t>
  </si>
  <si>
    <t xml:space="preserve">Stan na koniec roku poprzedniego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</si>
  <si>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</si>
  <si>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</si>
  <si>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</si>
  <si>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</si>
  <si>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</si>
  <si>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</si>
  <si>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</si>
  <si>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</si>
  <si>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</si>
  <si>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</si>
  <si>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</si>
  <si>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</si>
  <si>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 xml:space="preserve">odsetki 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</si>
  <si>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</si>
  <si>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</si>
  <si>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</si>
  <si>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</si>
  <si>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</si>
  <si>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</si>
  <si>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</si>
  <si>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</si>
  <si>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</si>
  <si>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</si>
  <si>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</si>
  <si>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</si>
  <si>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</si>
  <si>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</si>
  <si>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</si>
  <si>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</si>
  <si>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………………………………..</t>
  </si>
  <si>
    <t>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</si>
</sst>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&quot;DM&quot;_-;\-* #,##0.00\ &quot;DM&quot;_-;_-* &quot;-&quot;??\ &quot;DM&quot;_-;_-@_-"/>
    <numFmt numFmtId="165" formatCode="#,##0.00;[Red]#,##0.00"/>
    <numFmt numFmtId="166" formatCode="#,##0.00\ &quot;zł&quot;"/>
  </numFmts>
  <fonts count="5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u/>
      <sz val="9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u/>
      <sz val="9"/>
      <color indexed="8"/>
      <name val="Calibri"/>
      <family val="2"/>
      <charset val="238"/>
    </font>
    <font>
      <b/>
      <sz val="12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sz val="11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u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Calibri"/>
      <family val="2"/>
      <charset val="238"/>
    </font>
    <font>
      <sz val="11"/>
      <name val="Czcionka tekstu podstawowego"/>
      <family val="2"/>
      <charset val="238"/>
    </font>
    <font>
      <sz val="9"/>
      <color theme="1"/>
      <name val="Verdana"/>
      <family val="2"/>
      <charset val="238"/>
    </font>
    <font>
      <sz val="10"/>
      <color theme="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</cellStyleXfs>
  <cellXfs count="861">
    <xf numFmtId="0" fontId="0" fillId="0" borderId="0" xfId="0"/>
    <xf numFmtId="0" fontId="7" fillId="0" borderId="0" xfId="1" applyFont="1"/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 applyAlignment="1">
      <alignment horizontal="left"/>
    </xf>
    <xf numFmtId="4" fontId="8" fillId="0" borderId="0" xfId="1" applyNumberFormat="1" applyFont="1" applyAlignment="1">
      <alignment horizontal="left"/>
    </xf>
    <xf numFmtId="0" fontId="8" fillId="0" borderId="0" xfId="2" applyFont="1" applyAlignment="1">
      <alignment horizontal="left" wrapText="1"/>
    </xf>
    <xf numFmtId="4" fontId="11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15" fillId="0" borderId="0" xfId="1" applyFont="1" applyFill="1" applyBorder="1"/>
    <xf numFmtId="4" fontId="14" fillId="0" borderId="0" xfId="1" applyNumberFormat="1" applyFont="1" applyFill="1" applyBorder="1" applyAlignment="1">
      <alignment horizontal="right"/>
    </xf>
    <xf numFmtId="0" fontId="12" fillId="0" borderId="0" xfId="1" applyFont="1" applyAlignment="1">
      <alignment horizontal="left"/>
    </xf>
    <xf numFmtId="0" fontId="8" fillId="0" borderId="0" xfId="1" applyFont="1"/>
    <xf numFmtId="0" fontId="8" fillId="0" borderId="0" xfId="4" applyFont="1" applyFill="1" applyAlignment="1" applyProtection="1">
      <alignment vertical="center"/>
    </xf>
    <xf numFmtId="4" fontId="20" fillId="0" borderId="0" xfId="1" applyNumberFormat="1" applyFont="1" applyAlignment="1">
      <alignment vertical="center"/>
    </xf>
    <xf numFmtId="4" fontId="21" fillId="0" borderId="0" xfId="1" applyNumberFormat="1" applyFont="1" applyAlignment="1">
      <alignment vertical="center" wrapText="1"/>
    </xf>
    <xf numFmtId="4" fontId="22" fillId="0" borderId="0" xfId="1" applyNumberFormat="1" applyFont="1" applyAlignment="1">
      <alignment vertical="center" wrapText="1"/>
    </xf>
    <xf numFmtId="4" fontId="11" fillId="0" borderId="0" xfId="1" applyNumberFormat="1" applyFont="1" applyFill="1" applyBorder="1" applyAlignment="1" applyProtection="1">
      <alignment vertical="center"/>
      <protection locked="0"/>
    </xf>
    <xf numFmtId="4" fontId="20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NumberFormat="1" applyFont="1" applyAlignment="1" applyProtection="1">
      <alignment horizontal="center" vertical="center"/>
      <protection locked="0"/>
    </xf>
    <xf numFmtId="4" fontId="11" fillId="0" borderId="0" xfId="1" applyNumberFormat="1" applyFont="1" applyFill="1" applyAlignment="1" applyProtection="1">
      <alignment vertical="center"/>
      <protection locked="0"/>
    </xf>
    <xf numFmtId="4" fontId="11" fillId="0" borderId="0" xfId="1" applyNumberFormat="1" applyFont="1" applyAlignment="1" applyProtection="1">
      <alignment vertical="center"/>
      <protection locked="0"/>
    </xf>
    <xf numFmtId="0" fontId="23" fillId="0" borderId="0" xfId="1" applyNumberFormat="1" applyFont="1" applyAlignment="1" applyProtection="1">
      <alignment horizontal="left" vertical="center" wrapText="1"/>
      <protection locked="0"/>
    </xf>
    <xf numFmtId="0" fontId="6" fillId="0" borderId="0" xfId="1" applyFont="1"/>
    <xf numFmtId="4" fontId="25" fillId="0" borderId="0" xfId="1" applyNumberFormat="1" applyFont="1" applyFill="1" applyBorder="1" applyAlignment="1">
      <alignment vertical="center"/>
    </xf>
    <xf numFmtId="4" fontId="11" fillId="0" borderId="0" xfId="1" applyNumberFormat="1" applyFont="1" applyBorder="1" applyAlignment="1">
      <alignment vertical="center"/>
    </xf>
    <xf numFmtId="0" fontId="17" fillId="0" borderId="0" xfId="4" applyFont="1" applyBorder="1" applyAlignment="1"/>
    <xf numFmtId="0" fontId="17" fillId="0" borderId="0" xfId="4" applyFont="1" applyBorder="1" applyAlignment="1">
      <alignment wrapText="1"/>
    </xf>
    <xf numFmtId="4" fontId="21" fillId="0" borderId="0" xfId="1" applyNumberFormat="1" applyFont="1" applyAlignment="1" applyProtection="1">
      <alignment vertical="center"/>
      <protection locked="0"/>
    </xf>
    <xf numFmtId="4" fontId="11" fillId="0" borderId="0" xfId="1" applyNumberFormat="1" applyFont="1" applyAlignment="1">
      <alignment horizontal="justify" vertical="center"/>
    </xf>
    <xf numFmtId="4" fontId="27" fillId="0" borderId="0" xfId="1" applyNumberFormat="1" applyFont="1" applyFill="1" applyAlignment="1" applyProtection="1">
      <alignment vertical="center"/>
      <protection locked="0"/>
    </xf>
    <xf numFmtId="4" fontId="28" fillId="0" borderId="0" xfId="1" applyNumberFormat="1" applyFont="1" applyFill="1" applyAlignment="1" applyProtection="1">
      <alignment vertical="center"/>
      <protection locked="0"/>
    </xf>
    <xf numFmtId="4" fontId="8" fillId="0" borderId="0" xfId="1" applyNumberFormat="1" applyFont="1" applyBorder="1" applyAlignment="1" applyProtection="1">
      <alignment horizontal="left" vertical="center"/>
      <protection locked="0"/>
    </xf>
    <xf numFmtId="4" fontId="19" fillId="0" borderId="0" xfId="1" applyNumberFormat="1" applyFont="1" applyAlignment="1">
      <alignment horizontal="left" vertical="center"/>
    </xf>
    <xf numFmtId="4" fontId="10" fillId="0" borderId="0" xfId="1" applyNumberFormat="1" applyFont="1" applyFill="1" applyBorder="1" applyAlignment="1">
      <alignment horizontal="left" vertical="center"/>
    </xf>
    <xf numFmtId="4" fontId="10" fillId="0" borderId="0" xfId="1" applyNumberFormat="1" applyFont="1" applyFill="1" applyBorder="1" applyAlignment="1">
      <alignment horizontal="center" vertical="center"/>
    </xf>
    <xf numFmtId="4" fontId="11" fillId="0" borderId="0" xfId="1" applyNumberFormat="1" applyFont="1" applyFill="1" applyBorder="1" applyAlignment="1">
      <alignment horizontal="right" vertical="center"/>
    </xf>
    <xf numFmtId="4" fontId="19" fillId="0" borderId="0" xfId="1" applyNumberFormat="1" applyFont="1" applyAlignment="1" applyProtection="1">
      <alignment horizontal="left" vertical="center"/>
      <protection locked="0"/>
    </xf>
    <xf numFmtId="4" fontId="20" fillId="0" borderId="0" xfId="1" applyNumberFormat="1" applyFont="1" applyAlignment="1" applyProtection="1">
      <alignment vertical="center"/>
      <protection locked="0"/>
    </xf>
    <xf numFmtId="4" fontId="19" fillId="0" borderId="0" xfId="1" applyNumberFormat="1" applyFont="1" applyAlignment="1">
      <alignment horizontal="left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1" applyNumberFormat="1" applyFont="1" applyFill="1" applyBorder="1" applyAlignment="1" applyProtection="1">
      <alignment vertical="center"/>
    </xf>
    <xf numFmtId="4" fontId="10" fillId="0" borderId="0" xfId="1" applyNumberFormat="1" applyFont="1" applyFill="1" applyBorder="1" applyAlignment="1" applyProtection="1">
      <alignment vertical="center"/>
      <protection locked="0"/>
    </xf>
    <xf numFmtId="4" fontId="11" fillId="0" borderId="0" xfId="1" applyNumberFormat="1" applyFont="1" applyFill="1" applyBorder="1" applyAlignment="1" applyProtection="1">
      <alignment vertical="center"/>
    </xf>
    <xf numFmtId="4" fontId="24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Alignment="1"/>
    <xf numFmtId="4" fontId="11" fillId="0" borderId="0" xfId="1" applyNumberFormat="1" applyFont="1" applyFill="1" applyAlignment="1">
      <alignment vertical="center"/>
    </xf>
    <xf numFmtId="0" fontId="11" fillId="0" borderId="0" xfId="1" applyNumberFormat="1" applyFont="1" applyAlignment="1">
      <alignment vertical="center"/>
    </xf>
    <xf numFmtId="4" fontId="21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0" fontId="6" fillId="0" borderId="0" xfId="1" applyFont="1" applyBorder="1" applyAlignment="1">
      <alignment wrapText="1"/>
    </xf>
    <xf numFmtId="0" fontId="6" fillId="0" borderId="0" xfId="1" applyFont="1" applyAlignment="1">
      <alignment horizontal="center" wrapText="1"/>
    </xf>
    <xf numFmtId="4" fontId="29" fillId="0" borderId="0" xfId="1" applyNumberFormat="1" applyFont="1" applyAlignment="1">
      <alignment vertical="center"/>
    </xf>
    <xf numFmtId="0" fontId="8" fillId="0" borderId="0" xfId="2" applyFont="1" applyAlignment="1">
      <alignment horizontal="left" wrapText="1"/>
    </xf>
    <xf numFmtId="0" fontId="12" fillId="0" borderId="2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wrapText="1"/>
    </xf>
    <xf numFmtId="0" fontId="12" fillId="0" borderId="16" xfId="1" applyFont="1" applyFill="1" applyBorder="1"/>
    <xf numFmtId="4" fontId="12" fillId="0" borderId="17" xfId="1" applyNumberFormat="1" applyFont="1" applyFill="1" applyBorder="1" applyAlignment="1">
      <alignment horizontal="right"/>
    </xf>
    <xf numFmtId="4" fontId="12" fillId="0" borderId="18" xfId="1" applyNumberFormat="1" applyFont="1" applyFill="1" applyBorder="1" applyAlignment="1">
      <alignment horizontal="right"/>
    </xf>
    <xf numFmtId="0" fontId="6" fillId="0" borderId="16" xfId="1" applyFont="1" applyFill="1" applyBorder="1"/>
    <xf numFmtId="4" fontId="6" fillId="0" borderId="17" xfId="1" applyNumberFormat="1" applyFont="1" applyFill="1" applyBorder="1" applyAlignment="1">
      <alignment horizontal="right"/>
    </xf>
    <xf numFmtId="4" fontId="6" fillId="0" borderId="18" xfId="1" applyNumberFormat="1" applyFont="1" applyFill="1" applyBorder="1" applyAlignment="1">
      <alignment horizontal="right"/>
    </xf>
    <xf numFmtId="4" fontId="6" fillId="0" borderId="19" xfId="1" applyNumberFormat="1" applyFont="1" applyFill="1" applyBorder="1" applyAlignment="1">
      <alignment horizontal="right"/>
    </xf>
    <xf numFmtId="4" fontId="12" fillId="0" borderId="9" xfId="1" applyNumberFormat="1" applyFont="1" applyFill="1" applyBorder="1" applyAlignment="1">
      <alignment horizontal="right"/>
    </xf>
    <xf numFmtId="0" fontId="12" fillId="2" borderId="16" xfId="1" applyFont="1" applyFill="1" applyBorder="1"/>
    <xf numFmtId="4" fontId="12" fillId="2" borderId="17" xfId="1" applyNumberFormat="1" applyFont="1" applyFill="1" applyBorder="1" applyAlignment="1">
      <alignment horizontal="right"/>
    </xf>
    <xf numFmtId="4" fontId="12" fillId="2" borderId="18" xfId="1" applyNumberFormat="1" applyFont="1" applyFill="1" applyBorder="1" applyAlignment="1">
      <alignment horizontal="right"/>
    </xf>
    <xf numFmtId="4" fontId="16" fillId="0" borderId="24" xfId="4" applyNumberFormat="1" applyFont="1" applyFill="1" applyBorder="1" applyAlignment="1" applyProtection="1">
      <alignment horizontal="center" vertical="center" wrapText="1"/>
    </xf>
    <xf numFmtId="4" fontId="16" fillId="2" borderId="31" xfId="4" applyNumberFormat="1" applyFont="1" applyFill="1" applyBorder="1" applyAlignment="1" applyProtection="1">
      <alignment vertical="center"/>
    </xf>
    <xf numFmtId="4" fontId="16" fillId="0" borderId="33" xfId="4" applyNumberFormat="1" applyFont="1" applyFill="1" applyBorder="1" applyAlignment="1" applyProtection="1">
      <alignment vertical="center"/>
    </xf>
    <xf numFmtId="4" fontId="17" fillId="0" borderId="35" xfId="4" applyNumberFormat="1" applyFont="1" applyFill="1" applyBorder="1" applyAlignment="1" applyProtection="1">
      <alignment vertical="center"/>
      <protection locked="0"/>
    </xf>
    <xf numFmtId="4" fontId="16" fillId="2" borderId="37" xfId="4" applyNumberFormat="1" applyFont="1" applyFill="1" applyBorder="1" applyAlignment="1" applyProtection="1">
      <alignment vertical="center"/>
    </xf>
    <xf numFmtId="0" fontId="17" fillId="0" borderId="0" xfId="4" applyFont="1" applyFill="1" applyBorder="1" applyAlignment="1" applyProtection="1">
      <alignment vertical="center"/>
    </xf>
    <xf numFmtId="4" fontId="6" fillId="0" borderId="17" xfId="1" applyNumberFormat="1" applyFont="1" applyBorder="1" applyAlignment="1">
      <alignment horizontal="right"/>
    </xf>
    <xf numFmtId="0" fontId="6" fillId="0" borderId="19" xfId="1" applyFont="1" applyBorder="1" applyAlignment="1">
      <alignment wrapText="1"/>
    </xf>
    <xf numFmtId="0" fontId="12" fillId="3" borderId="44" xfId="1" applyFont="1" applyFill="1" applyBorder="1" applyAlignment="1">
      <alignment horizontal="center" wrapText="1"/>
    </xf>
    <xf numFmtId="0" fontId="12" fillId="3" borderId="9" xfId="1" applyFont="1" applyFill="1" applyBorder="1" applyAlignment="1">
      <alignment horizontal="center" wrapText="1"/>
    </xf>
    <xf numFmtId="0" fontId="12" fillId="3" borderId="34" xfId="1" applyFont="1" applyFill="1" applyBorder="1" applyAlignment="1">
      <alignment horizontal="center" wrapText="1"/>
    </xf>
    <xf numFmtId="0" fontId="12" fillId="3" borderId="45" xfId="1" applyFont="1" applyFill="1" applyBorder="1" applyAlignment="1">
      <alignment horizontal="center" wrapText="1"/>
    </xf>
    <xf numFmtId="0" fontId="12" fillId="3" borderId="46" xfId="1" applyFont="1" applyFill="1" applyBorder="1" applyAlignment="1">
      <alignment horizontal="center" wrapText="1"/>
    </xf>
    <xf numFmtId="4" fontId="12" fillId="0" borderId="44" xfId="1" applyNumberFormat="1" applyFont="1" applyBorder="1" applyAlignment="1">
      <alignment horizontal="right"/>
    </xf>
    <xf numFmtId="4" fontId="12" fillId="0" borderId="9" xfId="1" applyNumberFormat="1" applyFont="1" applyBorder="1" applyAlignment="1">
      <alignment horizontal="right"/>
    </xf>
    <xf numFmtId="4" fontId="29" fillId="0" borderId="9" xfId="1" applyNumberFormat="1" applyFont="1" applyBorder="1" applyAlignment="1">
      <alignment vertical="center"/>
    </xf>
    <xf numFmtId="4" fontId="29" fillId="0" borderId="34" xfId="1" applyNumberFormat="1" applyFont="1" applyBorder="1" applyAlignment="1">
      <alignment vertical="center"/>
    </xf>
    <xf numFmtId="4" fontId="29" fillId="0" borderId="48" xfId="1" applyNumberFormat="1" applyFont="1" applyBorder="1" applyAlignment="1">
      <alignment vertical="center"/>
    </xf>
    <xf numFmtId="2" fontId="6" fillId="0" borderId="44" xfId="1" applyNumberFormat="1" applyFont="1" applyBorder="1" applyAlignment="1">
      <alignment wrapText="1"/>
    </xf>
    <xf numFmtId="2" fontId="6" fillId="0" borderId="9" xfId="1" applyNumberFormat="1" applyFont="1" applyBorder="1" applyAlignment="1">
      <alignment wrapText="1"/>
    </xf>
    <xf numFmtId="4" fontId="6" fillId="0" borderId="50" xfId="1" applyNumberFormat="1" applyFont="1" applyBorder="1" applyAlignment="1">
      <alignment horizontal="right"/>
    </xf>
    <xf numFmtId="2" fontId="6" fillId="0" borderId="51" xfId="1" applyNumberFormat="1" applyFont="1" applyBorder="1" applyAlignment="1">
      <alignment horizontal="right"/>
    </xf>
    <xf numFmtId="4" fontId="29" fillId="0" borderId="51" xfId="1" applyNumberFormat="1" applyFont="1" applyBorder="1" applyAlignment="1">
      <alignment vertical="center"/>
    </xf>
    <xf numFmtId="4" fontId="29" fillId="0" borderId="38" xfId="1" applyNumberFormat="1" applyFont="1" applyBorder="1" applyAlignment="1">
      <alignment vertical="center"/>
    </xf>
    <xf numFmtId="4" fontId="29" fillId="0" borderId="50" xfId="1" applyNumberFormat="1" applyFont="1" applyBorder="1" applyAlignment="1">
      <alignment vertical="center"/>
    </xf>
    <xf numFmtId="4" fontId="6" fillId="0" borderId="19" xfId="1" applyNumberFormat="1" applyFont="1" applyBorder="1" applyAlignment="1">
      <alignment horizontal="right"/>
    </xf>
    <xf numFmtId="4" fontId="6" fillId="0" borderId="11" xfId="1" applyNumberFormat="1" applyFont="1" applyFill="1" applyBorder="1" applyAlignment="1">
      <alignment horizontal="right"/>
    </xf>
    <xf numFmtId="4" fontId="19" fillId="5" borderId="30" xfId="1" applyNumberFormat="1" applyFont="1" applyFill="1" applyBorder="1" applyAlignment="1">
      <alignment horizontal="center" vertical="center" wrapText="1"/>
    </xf>
    <xf numFmtId="4" fontId="19" fillId="5" borderId="4" xfId="1" applyNumberFormat="1" applyFont="1" applyFill="1" applyBorder="1" applyAlignment="1">
      <alignment horizontal="center" vertical="center" wrapText="1"/>
    </xf>
    <xf numFmtId="4" fontId="16" fillId="2" borderId="4" xfId="1" applyNumberFormat="1" applyFont="1" applyFill="1" applyBorder="1" applyAlignment="1">
      <alignment horizontal="center" vertical="center" wrapText="1"/>
    </xf>
    <xf numFmtId="4" fontId="19" fillId="0" borderId="31" xfId="1" applyNumberFormat="1" applyFont="1" applyFill="1" applyBorder="1" applyAlignment="1">
      <alignment vertical="center"/>
    </xf>
    <xf numFmtId="4" fontId="19" fillId="0" borderId="42" xfId="1" applyNumberFormat="1" applyFont="1" applyBorder="1" applyAlignment="1">
      <alignment vertical="center"/>
    </xf>
    <xf numFmtId="4" fontId="19" fillId="0" borderId="31" xfId="1" applyNumberFormat="1" applyFont="1" applyBorder="1" applyAlignment="1">
      <alignment vertical="center"/>
    </xf>
    <xf numFmtId="4" fontId="19" fillId="0" borderId="33" xfId="1" applyNumberFormat="1" applyFont="1" applyFill="1" applyBorder="1" applyAlignment="1">
      <alignment vertical="center"/>
    </xf>
    <xf numFmtId="4" fontId="19" fillId="0" borderId="59" xfId="1" applyNumberFormat="1" applyFont="1" applyBorder="1" applyAlignment="1">
      <alignment vertical="center"/>
    </xf>
    <xf numFmtId="4" fontId="19" fillId="0" borderId="33" xfId="1" applyNumberFormat="1" applyFont="1" applyBorder="1" applyAlignment="1">
      <alignment vertical="center"/>
    </xf>
    <xf numFmtId="3" fontId="29" fillId="0" borderId="33" xfId="1" applyNumberFormat="1" applyFont="1" applyFill="1" applyBorder="1" applyAlignment="1">
      <alignment vertical="center"/>
    </xf>
    <xf numFmtId="4" fontId="29" fillId="0" borderId="59" xfId="1" applyNumberFormat="1" applyFont="1" applyBorder="1" applyAlignment="1">
      <alignment vertical="center"/>
    </xf>
    <xf numFmtId="4" fontId="29" fillId="0" borderId="33" xfId="1" applyNumberFormat="1" applyFont="1" applyBorder="1" applyAlignment="1">
      <alignment vertical="center"/>
    </xf>
    <xf numFmtId="3" fontId="29" fillId="0" borderId="61" xfId="1" applyNumberFormat="1" applyFont="1" applyFill="1" applyBorder="1" applyAlignment="1">
      <alignment vertical="center"/>
    </xf>
    <xf numFmtId="4" fontId="29" fillId="0" borderId="62" xfId="1" applyNumberFormat="1" applyFont="1" applyBorder="1" applyAlignment="1">
      <alignment vertical="center"/>
    </xf>
    <xf numFmtId="4" fontId="29" fillId="0" borderId="61" xfId="1" applyNumberFormat="1" applyFont="1" applyBorder="1" applyAlignment="1">
      <alignment vertical="center"/>
    </xf>
    <xf numFmtId="4" fontId="19" fillId="5" borderId="30" xfId="1" applyNumberFormat="1" applyFont="1" applyFill="1" applyBorder="1" applyAlignment="1">
      <alignment vertical="center"/>
    </xf>
    <xf numFmtId="4" fontId="19" fillId="0" borderId="43" xfId="1" applyNumberFormat="1" applyFont="1" applyFill="1" applyBorder="1" applyAlignment="1">
      <alignment vertical="center"/>
    </xf>
    <xf numFmtId="4" fontId="19" fillId="0" borderId="65" xfId="1" applyNumberFormat="1" applyFont="1" applyBorder="1" applyAlignment="1">
      <alignment vertical="center"/>
    </xf>
    <xf numFmtId="4" fontId="19" fillId="0" borderId="43" xfId="1" applyNumberFormat="1" applyFont="1" applyBorder="1" applyAlignment="1">
      <alignment vertical="center"/>
    </xf>
    <xf numFmtId="4" fontId="29" fillId="5" borderId="67" xfId="1" applyNumberFormat="1" applyFont="1" applyFill="1" applyBorder="1" applyAlignment="1" applyProtection="1">
      <alignment horizontal="center" vertical="center" wrapText="1"/>
      <protection locked="0"/>
    </xf>
    <xf numFmtId="4" fontId="29" fillId="5" borderId="21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31" xfId="1" applyNumberFormat="1" applyFont="1" applyFill="1" applyBorder="1" applyAlignment="1" applyProtection="1">
      <alignment vertical="center"/>
      <protection locked="0"/>
    </xf>
    <xf numFmtId="4" fontId="19" fillId="0" borderId="70" xfId="1" applyNumberFormat="1" applyFont="1" applyFill="1" applyBorder="1" applyAlignment="1" applyProtection="1">
      <alignment vertical="center"/>
      <protection locked="0"/>
    </xf>
    <xf numFmtId="4" fontId="19" fillId="0" borderId="43" xfId="1" applyNumberFormat="1" applyFont="1" applyFill="1" applyBorder="1" applyAlignment="1" applyProtection="1">
      <alignment vertical="center"/>
      <protection locked="0"/>
    </xf>
    <xf numFmtId="4" fontId="19" fillId="0" borderId="69" xfId="1" applyNumberFormat="1" applyFont="1" applyFill="1" applyBorder="1" applyAlignment="1" applyProtection="1">
      <alignment vertical="center"/>
    </xf>
    <xf numFmtId="4" fontId="29" fillId="0" borderId="33" xfId="1" applyNumberFormat="1" applyFont="1" applyFill="1" applyBorder="1" applyAlignment="1" applyProtection="1">
      <alignment vertical="center"/>
      <protection locked="0"/>
    </xf>
    <xf numFmtId="4" fontId="29" fillId="0" borderId="69" xfId="1" applyNumberFormat="1" applyFont="1" applyFill="1" applyBorder="1" applyAlignment="1" applyProtection="1">
      <alignment vertical="center"/>
    </xf>
    <xf numFmtId="4" fontId="29" fillId="0" borderId="7" xfId="1" applyNumberFormat="1" applyFont="1" applyBorder="1" applyAlignment="1" applyProtection="1">
      <alignment horizontal="right" vertical="center" wrapText="1"/>
      <protection locked="0"/>
    </xf>
    <xf numFmtId="4" fontId="29" fillId="0" borderId="9" xfId="1" applyNumberFormat="1" applyFont="1" applyBorder="1" applyAlignment="1" applyProtection="1">
      <alignment horizontal="right" vertical="center" wrapText="1"/>
      <protection locked="0"/>
    </xf>
    <xf numFmtId="4" fontId="29" fillId="0" borderId="51" xfId="1" applyNumberFormat="1" applyFont="1" applyBorder="1" applyAlignment="1" applyProtection="1">
      <alignment horizontal="right" vertical="center" wrapText="1"/>
      <protection locked="0"/>
    </xf>
    <xf numFmtId="4" fontId="29" fillId="2" borderId="7" xfId="1" applyNumberFormat="1" applyFont="1" applyFill="1" applyBorder="1" applyAlignment="1" applyProtection="1">
      <alignment horizontal="right" vertical="center" wrapText="1"/>
      <protection locked="0"/>
    </xf>
    <xf numFmtId="165" fontId="32" fillId="0" borderId="9" xfId="1" applyNumberFormat="1" applyFont="1" applyFill="1" applyBorder="1" applyAlignment="1" applyProtection="1">
      <alignment horizontal="right" vertical="center" wrapText="1"/>
      <protection locked="0"/>
    </xf>
    <xf numFmtId="4" fontId="32" fillId="0" borderId="9" xfId="1" applyNumberFormat="1" applyFont="1" applyFill="1" applyBorder="1" applyAlignment="1" applyProtection="1">
      <alignment horizontal="right" vertical="center" wrapText="1"/>
      <protection locked="0"/>
    </xf>
    <xf numFmtId="165" fontId="32" fillId="0" borderId="51" xfId="1" applyNumberFormat="1" applyFont="1" applyFill="1" applyBorder="1" applyAlignment="1" applyProtection="1">
      <alignment horizontal="right" vertical="center" wrapText="1"/>
      <protection locked="0"/>
    </xf>
    <xf numFmtId="4" fontId="16" fillId="5" borderId="6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30" xfId="1" applyNumberFormat="1" applyFont="1" applyFill="1" applyBorder="1" applyAlignment="1" applyProtection="1">
      <alignment horizontal="right" vertical="center" wrapText="1"/>
    </xf>
    <xf numFmtId="4" fontId="29" fillId="0" borderId="65" xfId="1" applyNumberFormat="1" applyFont="1" applyBorder="1" applyAlignment="1" applyProtection="1">
      <alignment horizontal="right" vertical="center" wrapText="1"/>
      <protection locked="0"/>
    </xf>
    <xf numFmtId="4" fontId="29" fillId="0" borderId="59" xfId="1" applyNumberFormat="1" applyFont="1" applyBorder="1" applyAlignment="1" applyProtection="1">
      <alignment horizontal="right" vertical="center" wrapText="1"/>
      <protection locked="0"/>
    </xf>
    <xf numFmtId="4" fontId="29" fillId="0" borderId="33" xfId="1" applyNumberFormat="1" applyFont="1" applyBorder="1" applyAlignment="1" applyProtection="1">
      <alignment horizontal="right" vertical="center" wrapText="1"/>
      <protection locked="0"/>
    </xf>
    <xf numFmtId="4" fontId="16" fillId="5" borderId="4" xfId="1" applyNumberFormat="1" applyFont="1" applyFill="1" applyBorder="1" applyAlignment="1" applyProtection="1">
      <alignment horizontal="right" vertical="center" wrapText="1"/>
    </xf>
    <xf numFmtId="4" fontId="19" fillId="5" borderId="4" xfId="1" applyNumberFormat="1" applyFont="1" applyFill="1" applyBorder="1" applyAlignment="1" applyProtection="1">
      <alignment horizontal="right" vertical="center" wrapText="1"/>
    </xf>
    <xf numFmtId="4" fontId="29" fillId="0" borderId="42" xfId="1" applyNumberFormat="1" applyFont="1" applyFill="1" applyBorder="1" applyAlignment="1">
      <alignment horizontal="right" vertical="center" wrapText="1"/>
    </xf>
    <xf numFmtId="4" fontId="29" fillId="0" borderId="38" xfId="1" applyNumberFormat="1" applyFont="1" applyFill="1" applyBorder="1" applyAlignment="1">
      <alignment horizontal="right" vertical="center" wrapText="1"/>
    </xf>
    <xf numFmtId="4" fontId="19" fillId="5" borderId="30" xfId="1" applyNumberFormat="1" applyFont="1" applyFill="1" applyBorder="1" applyAlignment="1">
      <alignment horizontal="center" vertical="center"/>
    </xf>
    <xf numFmtId="4" fontId="19" fillId="5" borderId="49" xfId="1" applyNumberFormat="1" applyFont="1" applyFill="1" applyBorder="1" applyAlignment="1">
      <alignment horizontal="center" vertical="center"/>
    </xf>
    <xf numFmtId="4" fontId="16" fillId="2" borderId="30" xfId="1" applyNumberFormat="1" applyFont="1" applyFill="1" applyBorder="1" applyAlignment="1">
      <alignment horizontal="center" vertical="center" wrapText="1"/>
    </xf>
    <xf numFmtId="4" fontId="19" fillId="2" borderId="30" xfId="1" applyNumberFormat="1" applyFont="1" applyFill="1" applyBorder="1" applyAlignment="1">
      <alignment horizontal="center" vertical="center" wrapText="1"/>
    </xf>
    <xf numFmtId="4" fontId="19" fillId="2" borderId="4" xfId="1" applyNumberFormat="1" applyFont="1" applyFill="1" applyBorder="1" applyAlignment="1">
      <alignment horizontal="center" vertical="center" wrapText="1"/>
    </xf>
    <xf numFmtId="4" fontId="29" fillId="0" borderId="43" xfId="1" applyNumberFormat="1" applyFont="1" applyFill="1" applyBorder="1" applyAlignment="1">
      <alignment vertical="center"/>
    </xf>
    <xf numFmtId="4" fontId="29" fillId="0" borderId="65" xfId="1" applyNumberFormat="1" applyFont="1" applyFill="1" applyBorder="1" applyAlignment="1">
      <alignment vertical="center"/>
    </xf>
    <xf numFmtId="4" fontId="29" fillId="0" borderId="33" xfId="1" applyNumberFormat="1" applyFont="1" applyFill="1" applyBorder="1" applyAlignment="1">
      <alignment vertical="center"/>
    </xf>
    <xf numFmtId="4" fontId="29" fillId="0" borderId="59" xfId="1" applyNumberFormat="1" applyFont="1" applyFill="1" applyBorder="1" applyAlignment="1">
      <alignment vertical="center"/>
    </xf>
    <xf numFmtId="4" fontId="29" fillId="0" borderId="24" xfId="1" applyNumberFormat="1" applyFont="1" applyFill="1" applyBorder="1" applyAlignment="1">
      <alignment vertical="center"/>
    </xf>
    <xf numFmtId="4" fontId="29" fillId="0" borderId="0" xfId="1" applyNumberFormat="1" applyFont="1" applyFill="1" applyBorder="1" applyAlignment="1">
      <alignment vertical="center"/>
    </xf>
    <xf numFmtId="4" fontId="19" fillId="5" borderId="3" xfId="1" applyNumberFormat="1" applyFont="1" applyFill="1" applyBorder="1" applyAlignment="1">
      <alignment vertical="center"/>
    </xf>
    <xf numFmtId="4" fontId="29" fillId="0" borderId="42" xfId="1" applyNumberFormat="1" applyFont="1" applyBorder="1" applyAlignment="1" applyProtection="1">
      <alignment horizontal="right" vertical="center"/>
      <protection locked="0"/>
    </xf>
    <xf numFmtId="4" fontId="29" fillId="0" borderId="31" xfId="1" applyNumberFormat="1" applyFont="1" applyBorder="1" applyAlignment="1" applyProtection="1">
      <alignment horizontal="right" vertical="center" wrapText="1"/>
      <protection locked="0"/>
    </xf>
    <xf numFmtId="4" fontId="29" fillId="0" borderId="59" xfId="1" applyNumberFormat="1" applyFont="1" applyBorder="1" applyAlignment="1" applyProtection="1">
      <alignment horizontal="right" vertical="center"/>
      <protection locked="0"/>
    </xf>
    <xf numFmtId="4" fontId="32" fillId="0" borderId="59" xfId="1" applyNumberFormat="1" applyFont="1" applyBorder="1" applyAlignment="1" applyProtection="1">
      <alignment horizontal="right" vertical="center"/>
      <protection locked="0"/>
    </xf>
    <xf numFmtId="4" fontId="32" fillId="0" borderId="33" xfId="1" applyNumberFormat="1" applyFont="1" applyBorder="1" applyAlignment="1" applyProtection="1">
      <alignment horizontal="right" vertical="center" wrapText="1"/>
      <protection locked="0"/>
    </xf>
    <xf numFmtId="4" fontId="29" fillId="0" borderId="62" xfId="1" applyNumberFormat="1" applyFont="1" applyBorder="1" applyAlignment="1" applyProtection="1">
      <alignment horizontal="right" vertical="center"/>
      <protection locked="0"/>
    </xf>
    <xf numFmtId="4" fontId="29" fillId="0" borderId="61" xfId="1" applyNumberFormat="1" applyFont="1" applyBorder="1" applyAlignment="1" applyProtection="1">
      <alignment horizontal="right" vertical="center" wrapText="1"/>
      <protection locked="0"/>
    </xf>
    <xf numFmtId="4" fontId="29" fillId="0" borderId="0" xfId="1" applyNumberFormat="1" applyFont="1" applyBorder="1" applyAlignment="1" applyProtection="1">
      <alignment horizontal="right" vertical="center"/>
      <protection locked="0"/>
    </xf>
    <xf numFmtId="4" fontId="29" fillId="0" borderId="24" xfId="1" applyNumberFormat="1" applyFont="1" applyBorder="1" applyAlignment="1" applyProtection="1">
      <alignment horizontal="right" vertical="center" wrapText="1"/>
      <protection locked="0"/>
    </xf>
    <xf numFmtId="4" fontId="19" fillId="2" borderId="5" xfId="1" applyNumberFormat="1" applyFont="1" applyFill="1" applyBorder="1" applyAlignment="1" applyProtection="1">
      <alignment horizontal="right" vertical="center"/>
    </xf>
    <xf numFmtId="4" fontId="19" fillId="0" borderId="20" xfId="1" applyNumberFormat="1" applyFont="1" applyBorder="1" applyAlignment="1" applyProtection="1">
      <alignment horizontal="right" vertical="center" wrapText="1"/>
      <protection locked="0"/>
    </xf>
    <xf numFmtId="4" fontId="19" fillId="0" borderId="30" xfId="1" applyNumberFormat="1" applyFont="1" applyFill="1" applyBorder="1" applyAlignment="1" applyProtection="1">
      <alignment horizontal="right" vertical="center" wrapText="1"/>
      <protection locked="0"/>
    </xf>
    <xf numFmtId="165" fontId="32" fillId="0" borderId="7" xfId="1" applyNumberFormat="1" applyFont="1" applyFill="1" applyBorder="1" applyAlignment="1" applyProtection="1">
      <alignment horizontal="right" vertical="center" wrapText="1"/>
      <protection locked="0"/>
    </xf>
    <xf numFmtId="165" fontId="32" fillId="0" borderId="46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65" xfId="1" applyNumberFormat="1" applyFont="1" applyFill="1" applyBorder="1" applyAlignment="1" applyProtection="1">
      <alignment horizontal="right" vertical="center"/>
      <protection locked="0"/>
    </xf>
    <xf numFmtId="4" fontId="29" fillId="0" borderId="65" xfId="1" applyNumberFormat="1" applyFont="1" applyFill="1" applyBorder="1" applyAlignment="1" applyProtection="1">
      <alignment horizontal="right" vertical="center"/>
      <protection locked="0"/>
    </xf>
    <xf numFmtId="4" fontId="29" fillId="0" borderId="59" xfId="1" applyNumberFormat="1" applyFont="1" applyFill="1" applyBorder="1" applyAlignment="1" applyProtection="1">
      <alignment horizontal="right" vertical="center"/>
      <protection locked="0"/>
    </xf>
    <xf numFmtId="4" fontId="29" fillId="0" borderId="74" xfId="1" applyNumberFormat="1" applyFont="1" applyBorder="1" applyAlignment="1" applyProtection="1">
      <alignment horizontal="right" vertical="center"/>
      <protection locked="0"/>
    </xf>
    <xf numFmtId="4" fontId="19" fillId="0" borderId="43" xfId="1" applyNumberFormat="1" applyFont="1" applyBorder="1" applyAlignment="1" applyProtection="1">
      <alignment vertical="center"/>
      <protection locked="0"/>
    </xf>
    <xf numFmtId="4" fontId="32" fillId="0" borderId="43" xfId="1" applyNumberFormat="1" applyFont="1" applyBorder="1" applyAlignment="1" applyProtection="1">
      <alignment vertical="center"/>
      <protection locked="0"/>
    </xf>
    <xf numFmtId="4" fontId="32" fillId="0" borderId="33" xfId="1" applyNumberFormat="1" applyFont="1" applyBorder="1" applyAlignment="1" applyProtection="1">
      <alignment horizontal="right" vertical="center"/>
      <protection locked="0"/>
    </xf>
    <xf numFmtId="4" fontId="29" fillId="2" borderId="53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52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30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64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75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72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30" xfId="1" applyNumberFormat="1" applyFont="1" applyFill="1" applyBorder="1" applyAlignment="1" applyProtection="1">
      <alignment vertical="center" wrapText="1"/>
      <protection locked="0"/>
    </xf>
    <xf numFmtId="4" fontId="19" fillId="0" borderId="64" xfId="1" applyNumberFormat="1" applyFont="1" applyFill="1" applyBorder="1" applyAlignment="1" applyProtection="1">
      <alignment vertical="center" wrapText="1"/>
      <protection locked="0"/>
    </xf>
    <xf numFmtId="4" fontId="19" fillId="0" borderId="75" xfId="1" applyNumberFormat="1" applyFont="1" applyFill="1" applyBorder="1" applyAlignment="1" applyProtection="1">
      <alignment vertical="center" wrapText="1"/>
      <protection locked="0"/>
    </xf>
    <xf numFmtId="4" fontId="19" fillId="0" borderId="72" xfId="1" applyNumberFormat="1" applyFont="1" applyFill="1" applyBorder="1" applyAlignment="1" applyProtection="1">
      <alignment vertical="center" wrapText="1"/>
      <protection locked="0"/>
    </xf>
    <xf numFmtId="4" fontId="32" fillId="0" borderId="45" xfId="1" applyNumberFormat="1" applyFont="1" applyFill="1" applyBorder="1" applyAlignment="1" applyProtection="1">
      <alignment horizontal="right" vertical="center" wrapText="1"/>
      <protection locked="0"/>
    </xf>
    <xf numFmtId="4" fontId="32" fillId="0" borderId="46" xfId="1" applyNumberFormat="1" applyFont="1" applyFill="1" applyBorder="1" applyAlignment="1" applyProtection="1">
      <alignment horizontal="right" vertical="center" wrapText="1"/>
      <protection locked="0"/>
    </xf>
    <xf numFmtId="4" fontId="32" fillId="0" borderId="47" xfId="1" applyNumberFormat="1" applyFont="1" applyFill="1" applyBorder="1" applyAlignment="1" applyProtection="1">
      <alignment horizontal="right" vertical="center" wrapText="1"/>
      <protection locked="0"/>
    </xf>
    <xf numFmtId="4" fontId="32" fillId="0" borderId="31" xfId="1" applyNumberFormat="1" applyFont="1" applyFill="1" applyBorder="1" applyAlignment="1" applyProtection="1">
      <alignment horizontal="right" vertical="center" wrapText="1"/>
      <protection locked="0"/>
    </xf>
    <xf numFmtId="4" fontId="32" fillId="0" borderId="76" xfId="1" applyNumberFormat="1" applyFont="1" applyFill="1" applyBorder="1" applyAlignment="1" applyProtection="1">
      <alignment horizontal="right" vertical="center" wrapText="1"/>
      <protection locked="0"/>
    </xf>
    <xf numFmtId="4" fontId="32" fillId="0" borderId="48" xfId="1" applyNumberFormat="1" applyFont="1" applyFill="1" applyBorder="1" applyAlignment="1" applyProtection="1">
      <alignment horizontal="right" vertical="center" wrapText="1"/>
      <protection locked="0"/>
    </xf>
    <xf numFmtId="4" fontId="32" fillId="0" borderId="34" xfId="1" applyNumberFormat="1" applyFont="1" applyFill="1" applyBorder="1" applyAlignment="1" applyProtection="1">
      <alignment horizontal="right" vertical="center" wrapText="1"/>
      <protection locked="0"/>
    </xf>
    <xf numFmtId="4" fontId="32" fillId="0" borderId="33" xfId="1" applyNumberFormat="1" applyFont="1" applyFill="1" applyBorder="1" applyAlignment="1" applyProtection="1">
      <alignment horizontal="right" vertical="center" wrapText="1"/>
      <protection locked="0"/>
    </xf>
    <xf numFmtId="4" fontId="32" fillId="0" borderId="44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33" xfId="1" applyNumberFormat="1" applyFont="1" applyBorder="1" applyAlignment="1" applyProtection="1">
      <alignment horizontal="right" vertical="center" wrapText="1"/>
      <protection locked="0"/>
    </xf>
    <xf numFmtId="4" fontId="19" fillId="0" borderId="33" xfId="1" applyNumberFormat="1" applyFont="1" applyFill="1" applyBorder="1" applyAlignment="1" applyProtection="1">
      <alignment horizontal="right" vertical="center" wrapText="1"/>
    </xf>
    <xf numFmtId="4" fontId="17" fillId="0" borderId="42" xfId="1" applyNumberFormat="1" applyFont="1" applyFill="1" applyBorder="1" applyAlignment="1">
      <alignment horizontal="right" vertical="center" wrapText="1"/>
    </xf>
    <xf numFmtId="4" fontId="17" fillId="0" borderId="65" xfId="1" applyNumberFormat="1" applyFont="1" applyFill="1" applyBorder="1" applyAlignment="1">
      <alignment horizontal="right" vertical="center" wrapText="1"/>
    </xf>
    <xf numFmtId="4" fontId="17" fillId="0" borderId="62" xfId="1" applyNumberFormat="1" applyFont="1" applyFill="1" applyBorder="1" applyAlignment="1">
      <alignment horizontal="right" vertical="center" wrapText="1"/>
    </xf>
    <xf numFmtId="4" fontId="19" fillId="0" borderId="30" xfId="1" applyNumberFormat="1" applyFont="1" applyFill="1" applyBorder="1" applyAlignment="1" applyProtection="1">
      <alignment vertical="center"/>
    </xf>
    <xf numFmtId="4" fontId="29" fillId="0" borderId="31" xfId="1" applyNumberFormat="1" applyFont="1" applyBorder="1" applyAlignment="1" applyProtection="1">
      <alignment vertical="center"/>
      <protection locked="0"/>
    </xf>
    <xf numFmtId="4" fontId="29" fillId="0" borderId="33" xfId="1" applyNumberFormat="1" applyFont="1" applyBorder="1" applyAlignment="1" applyProtection="1">
      <alignment vertical="center"/>
      <protection locked="0"/>
    </xf>
    <xf numFmtId="4" fontId="29" fillId="0" borderId="37" xfId="1" applyNumberFormat="1" applyFont="1" applyBorder="1" applyAlignment="1" applyProtection="1">
      <alignment vertical="center"/>
      <protection locked="0"/>
    </xf>
    <xf numFmtId="4" fontId="29" fillId="0" borderId="43" xfId="1" applyNumberFormat="1" applyFont="1" applyBorder="1" applyAlignment="1" applyProtection="1">
      <alignment vertical="center"/>
      <protection locked="0"/>
    </xf>
    <xf numFmtId="4" fontId="29" fillId="0" borderId="24" xfId="1" applyNumberFormat="1" applyFont="1" applyBorder="1" applyAlignment="1" applyProtection="1">
      <alignment vertical="center"/>
      <protection locked="0"/>
    </xf>
    <xf numFmtId="4" fontId="19" fillId="0" borderId="30" xfId="1" applyNumberFormat="1" applyFont="1" applyBorder="1" applyAlignment="1" applyProtection="1">
      <alignment vertical="center"/>
      <protection locked="0"/>
    </xf>
    <xf numFmtId="4" fontId="19" fillId="0" borderId="24" xfId="1" applyNumberFormat="1" applyFont="1" applyBorder="1" applyAlignment="1" applyProtection="1">
      <alignment vertical="center"/>
      <protection locked="0"/>
    </xf>
    <xf numFmtId="4" fontId="29" fillId="0" borderId="43" xfId="1" applyNumberFormat="1" applyFont="1" applyFill="1" applyBorder="1" applyAlignment="1" applyProtection="1">
      <alignment vertical="center"/>
    </xf>
    <xf numFmtId="4" fontId="32" fillId="0" borderId="33" xfId="1" applyNumberFormat="1" applyFont="1" applyBorder="1" applyAlignment="1" applyProtection="1">
      <alignment vertical="center"/>
      <protection locked="0"/>
    </xf>
    <xf numFmtId="4" fontId="29" fillId="0" borderId="33" xfId="1" applyNumberFormat="1" applyFont="1" applyFill="1" applyBorder="1" applyAlignment="1" applyProtection="1">
      <alignment vertical="center"/>
    </xf>
    <xf numFmtId="4" fontId="29" fillId="0" borderId="30" xfId="1" applyNumberFormat="1" applyFont="1" applyBorder="1" applyAlignment="1" applyProtection="1">
      <alignment vertical="center"/>
      <protection locked="0"/>
    </xf>
    <xf numFmtId="4" fontId="19" fillId="0" borderId="33" xfId="1" applyNumberFormat="1" applyFont="1" applyFill="1" applyBorder="1" applyAlignment="1" applyProtection="1">
      <alignment vertical="center"/>
    </xf>
    <xf numFmtId="4" fontId="29" fillId="0" borderId="61" xfId="1" applyNumberFormat="1" applyFont="1" applyBorder="1" applyAlignment="1" applyProtection="1">
      <alignment vertical="center"/>
      <protection locked="0"/>
    </xf>
    <xf numFmtId="4" fontId="19" fillId="0" borderId="31" xfId="1" applyNumberFormat="1" applyFont="1" applyFill="1" applyBorder="1" applyAlignment="1" applyProtection="1">
      <alignment vertical="center"/>
    </xf>
    <xf numFmtId="4" fontId="19" fillId="5" borderId="3" xfId="1" applyNumberFormat="1" applyFont="1" applyFill="1" applyBorder="1" applyAlignment="1">
      <alignment horizontal="center" vertical="center"/>
    </xf>
    <xf numFmtId="4" fontId="19" fillId="5" borderId="4" xfId="1" applyNumberFormat="1" applyFont="1" applyFill="1" applyBorder="1" applyAlignment="1">
      <alignment horizontal="center" vertical="center"/>
    </xf>
    <xf numFmtId="4" fontId="29" fillId="0" borderId="73" xfId="1" applyNumberFormat="1" applyFont="1" applyFill="1" applyBorder="1" applyAlignment="1" applyProtection="1">
      <alignment vertical="center"/>
      <protection locked="0"/>
    </xf>
    <xf numFmtId="4" fontId="29" fillId="0" borderId="62" xfId="1" applyNumberFormat="1" applyFont="1" applyFill="1" applyBorder="1" applyAlignment="1" applyProtection="1">
      <alignment vertical="center"/>
      <protection locked="0"/>
    </xf>
    <xf numFmtId="4" fontId="19" fillId="0" borderId="65" xfId="1" applyNumberFormat="1" applyFont="1" applyFill="1" applyBorder="1" applyAlignment="1" applyProtection="1">
      <alignment vertical="center"/>
      <protection locked="0"/>
    </xf>
    <xf numFmtId="0" fontId="30" fillId="4" borderId="12" xfId="1" applyFont="1" applyFill="1" applyBorder="1" applyAlignment="1"/>
    <xf numFmtId="0" fontId="12" fillId="3" borderId="12" xfId="1" applyFont="1" applyFill="1" applyBorder="1"/>
    <xf numFmtId="0" fontId="30" fillId="0" borderId="8" xfId="1" applyFont="1" applyFill="1" applyBorder="1"/>
    <xf numFmtId="0" fontId="30" fillId="0" borderId="13" xfId="1" applyFont="1" applyFill="1" applyBorder="1"/>
    <xf numFmtId="0" fontId="30" fillId="0" borderId="25" xfId="1" applyFont="1" applyFill="1" applyBorder="1"/>
    <xf numFmtId="0" fontId="30" fillId="0" borderId="12" xfId="1" applyFont="1" applyFill="1" applyBorder="1"/>
    <xf numFmtId="0" fontId="12" fillId="4" borderId="12" xfId="1" applyFont="1" applyFill="1" applyBorder="1"/>
    <xf numFmtId="0" fontId="6" fillId="0" borderId="12" xfId="1" applyFont="1" applyBorder="1"/>
    <xf numFmtId="0" fontId="6" fillId="0" borderId="26" xfId="1" applyFont="1" applyBorder="1"/>
    <xf numFmtId="0" fontId="12" fillId="4" borderId="27" xfId="1" applyFont="1" applyFill="1" applyBorder="1"/>
    <xf numFmtId="4" fontId="31" fillId="0" borderId="29" xfId="1" applyNumberFormat="1" applyFont="1" applyFill="1" applyBorder="1" applyAlignment="1">
      <alignment vertical="center"/>
    </xf>
    <xf numFmtId="0" fontId="6" fillId="0" borderId="57" xfId="1" applyFont="1" applyBorder="1" applyAlignment="1">
      <alignment wrapText="1"/>
    </xf>
    <xf numFmtId="0" fontId="6" fillId="0" borderId="55" xfId="1" applyFont="1" applyBorder="1" applyAlignment="1">
      <alignment wrapText="1"/>
    </xf>
    <xf numFmtId="4" fontId="17" fillId="0" borderId="41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69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32" xfId="1" applyFont="1" applyBorder="1" applyAlignment="1">
      <alignment vertical="center"/>
    </xf>
    <xf numFmtId="0" fontId="17" fillId="0" borderId="32" xfId="1" applyFont="1" applyBorder="1" applyAlignment="1">
      <alignment horizontal="left" vertical="center" wrapText="1"/>
    </xf>
    <xf numFmtId="4" fontId="19" fillId="2" borderId="2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32" xfId="1" applyNumberFormat="1" applyFont="1" applyFill="1" applyBorder="1" applyAlignment="1">
      <alignment horizontal="left" vertical="center" wrapText="1"/>
    </xf>
    <xf numFmtId="4" fontId="19" fillId="0" borderId="41" xfId="1" applyNumberFormat="1" applyFont="1" applyFill="1" applyBorder="1" applyAlignment="1" applyProtection="1">
      <alignment vertical="center"/>
      <protection locked="0"/>
    </xf>
    <xf numFmtId="4" fontId="19" fillId="0" borderId="69" xfId="1" applyNumberFormat="1" applyFont="1" applyFill="1" applyBorder="1" applyAlignment="1" applyProtection="1">
      <alignment vertical="center"/>
      <protection locked="0"/>
    </xf>
    <xf numFmtId="4" fontId="29" fillId="0" borderId="69" xfId="1" applyNumberFormat="1" applyFont="1" applyFill="1" applyBorder="1" applyAlignment="1" applyProtection="1">
      <alignment vertical="center"/>
      <protection locked="0"/>
    </xf>
    <xf numFmtId="4" fontId="19" fillId="0" borderId="59" xfId="1" applyNumberFormat="1" applyFont="1" applyFill="1" applyBorder="1" applyAlignment="1" applyProtection="1">
      <alignment vertical="center" wrapText="1"/>
      <protection locked="0"/>
    </xf>
    <xf numFmtId="0" fontId="12" fillId="0" borderId="12" xfId="1" applyFont="1" applyFill="1" applyBorder="1"/>
    <xf numFmtId="0" fontId="6" fillId="0" borderId="12" xfId="1" applyFont="1" applyFill="1" applyBorder="1"/>
    <xf numFmtId="0" fontId="16" fillId="0" borderId="0" xfId="1" applyFont="1" applyAlignment="1">
      <alignment horizontal="left"/>
    </xf>
    <xf numFmtId="0" fontId="17" fillId="0" borderId="0" xfId="1" applyFont="1" applyAlignment="1"/>
    <xf numFmtId="0" fontId="17" fillId="0" borderId="0" xfId="6" applyFont="1"/>
    <xf numFmtId="0" fontId="17" fillId="0" borderId="0" xfId="1" applyFont="1"/>
    <xf numFmtId="0" fontId="6" fillId="0" borderId="39" xfId="1" applyFont="1" applyFill="1" applyBorder="1"/>
    <xf numFmtId="4" fontId="6" fillId="0" borderId="40" xfId="1" applyNumberFormat="1" applyFont="1" applyFill="1" applyBorder="1" applyAlignment="1">
      <alignment horizontal="right"/>
    </xf>
    <xf numFmtId="4" fontId="6" fillId="0" borderId="81" xfId="1" applyNumberFormat="1" applyFont="1" applyFill="1" applyBorder="1" applyAlignment="1">
      <alignment horizontal="right"/>
    </xf>
    <xf numFmtId="0" fontId="12" fillId="0" borderId="27" xfId="1" applyFont="1" applyFill="1" applyBorder="1"/>
    <xf numFmtId="4" fontId="12" fillId="0" borderId="28" xfId="1" applyNumberFormat="1" applyFont="1" applyFill="1" applyBorder="1" applyAlignment="1">
      <alignment horizontal="right"/>
    </xf>
    <xf numFmtId="0" fontId="6" fillId="0" borderId="82" xfId="1" applyFont="1" applyFill="1" applyBorder="1"/>
    <xf numFmtId="4" fontId="6" fillId="0" borderId="83" xfId="1" applyNumberFormat="1" applyFont="1" applyFill="1" applyBorder="1" applyAlignment="1">
      <alignment horizontal="right"/>
    </xf>
    <xf numFmtId="4" fontId="19" fillId="2" borderId="5" xfId="1" applyNumberFormat="1" applyFont="1" applyFill="1" applyBorder="1" applyAlignment="1" applyProtection="1">
      <alignment horizontal="left" vertical="center"/>
      <protection locked="0"/>
    </xf>
    <xf numFmtId="4" fontId="19" fillId="5" borderId="1" xfId="1" applyNumberFormat="1" applyFont="1" applyFill="1" applyBorder="1" applyAlignment="1">
      <alignment horizontal="center" vertical="center"/>
    </xf>
    <xf numFmtId="4" fontId="16" fillId="0" borderId="4" xfId="1" applyNumberFormat="1" applyFont="1" applyFill="1" applyBorder="1" applyAlignment="1" applyProtection="1">
      <alignment vertical="center" wrapText="1"/>
      <protection locked="0"/>
    </xf>
    <xf numFmtId="4" fontId="16" fillId="0" borderId="5" xfId="1" applyNumberFormat="1" applyFont="1" applyFill="1" applyBorder="1" applyAlignment="1" applyProtection="1">
      <alignment vertical="center" wrapText="1"/>
      <protection locked="0"/>
    </xf>
    <xf numFmtId="4" fontId="19" fillId="5" borderId="5" xfId="1" applyNumberFormat="1" applyFont="1" applyFill="1" applyBorder="1" applyAlignment="1">
      <alignment vertical="center"/>
    </xf>
    <xf numFmtId="4" fontId="29" fillId="0" borderId="79" xfId="1" applyNumberFormat="1" applyFont="1" applyFill="1" applyBorder="1" applyAlignment="1">
      <alignment vertical="center" wrapText="1"/>
    </xf>
    <xf numFmtId="4" fontId="29" fillId="0" borderId="58" xfId="1" applyNumberFormat="1" applyFont="1" applyFill="1" applyBorder="1" applyAlignment="1">
      <alignment vertical="center" wrapText="1"/>
    </xf>
    <xf numFmtId="4" fontId="29" fillId="0" borderId="58" xfId="1" applyNumberFormat="1" applyFont="1" applyFill="1" applyBorder="1" applyAlignment="1">
      <alignment horizontal="left" vertical="center" wrapText="1"/>
    </xf>
    <xf numFmtId="4" fontId="29" fillId="0" borderId="34" xfId="1" applyNumberFormat="1" applyFont="1" applyFill="1" applyBorder="1" applyAlignment="1">
      <alignment horizontal="left" vertical="center" wrapText="1"/>
    </xf>
    <xf numFmtId="4" fontId="29" fillId="0" borderId="38" xfId="1" applyNumberFormat="1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 applyProtection="1">
      <alignment vertical="center" wrapText="1"/>
      <protection locked="0"/>
    </xf>
    <xf numFmtId="4" fontId="16" fillId="0" borderId="4" xfId="1" applyNumberFormat="1" applyFont="1" applyFill="1" applyBorder="1" applyAlignment="1" applyProtection="1">
      <alignment vertical="center"/>
      <protection locked="0"/>
    </xf>
    <xf numFmtId="4" fontId="19" fillId="0" borderId="59" xfId="1" applyNumberFormat="1" applyFont="1" applyFill="1" applyBorder="1" applyAlignment="1" applyProtection="1">
      <alignment vertical="center"/>
      <protection locked="0"/>
    </xf>
    <xf numFmtId="4" fontId="16" fillId="0" borderId="4" xfId="1" applyNumberFormat="1" applyFont="1" applyBorder="1" applyAlignment="1" applyProtection="1">
      <alignment horizontal="left" vertical="center" wrapText="1"/>
      <protection locked="0"/>
    </xf>
    <xf numFmtId="4" fontId="19" fillId="0" borderId="42" xfId="1" applyNumberFormat="1" applyFont="1" applyFill="1" applyBorder="1" applyAlignment="1" applyProtection="1">
      <alignment vertical="center" wrapText="1"/>
      <protection locked="0"/>
    </xf>
    <xf numFmtId="4" fontId="19" fillId="0" borderId="59" xfId="1" applyNumberFormat="1" applyFont="1" applyFill="1" applyBorder="1" applyAlignment="1" applyProtection="1">
      <alignment vertical="center" wrapText="1"/>
      <protection locked="0"/>
    </xf>
    <xf numFmtId="4" fontId="16" fillId="0" borderId="1" xfId="1" applyNumberFormat="1" applyFont="1" applyFill="1" applyBorder="1" applyAlignment="1" applyProtection="1">
      <alignment vertical="center"/>
      <protection locked="0"/>
    </xf>
    <xf numFmtId="4" fontId="29" fillId="0" borderId="69" xfId="1" applyNumberFormat="1" applyFont="1" applyFill="1" applyBorder="1" applyAlignment="1" applyProtection="1">
      <alignment vertical="center"/>
      <protection locked="0"/>
    </xf>
    <xf numFmtId="4" fontId="29" fillId="0" borderId="59" xfId="1" applyNumberFormat="1" applyFont="1" applyFill="1" applyBorder="1" applyAlignment="1" applyProtection="1">
      <alignment vertical="center"/>
      <protection locked="0"/>
    </xf>
    <xf numFmtId="4" fontId="29" fillId="0" borderId="59" xfId="1" applyNumberFormat="1" applyFont="1" applyFill="1" applyBorder="1" applyAlignment="1" applyProtection="1">
      <alignment vertical="center" wrapText="1"/>
      <protection locked="0"/>
    </xf>
    <xf numFmtId="4" fontId="29" fillId="0" borderId="42" xfId="1" applyNumberFormat="1" applyFont="1" applyFill="1" applyBorder="1" applyAlignment="1" applyProtection="1">
      <alignment vertical="center"/>
      <protection locked="0"/>
    </xf>
    <xf numFmtId="4" fontId="17" fillId="0" borderId="59" xfId="1" applyNumberFormat="1" applyFont="1" applyFill="1" applyBorder="1" applyAlignment="1" applyProtection="1">
      <alignment vertical="center"/>
      <protection locked="0"/>
    </xf>
    <xf numFmtId="4" fontId="29" fillId="0" borderId="74" xfId="1" applyNumberFormat="1" applyFont="1" applyFill="1" applyBorder="1" applyAlignment="1" applyProtection="1">
      <alignment vertical="center" wrapText="1"/>
      <protection locked="0"/>
    </xf>
    <xf numFmtId="4" fontId="17" fillId="0" borderId="32" xfId="1" applyNumberFormat="1" applyFont="1" applyFill="1" applyBorder="1" applyAlignment="1">
      <alignment vertical="center" wrapText="1"/>
    </xf>
    <xf numFmtId="4" fontId="17" fillId="0" borderId="34" xfId="1" applyNumberFormat="1" applyFont="1" applyFill="1" applyBorder="1" applyAlignment="1">
      <alignment vertical="center" wrapText="1"/>
    </xf>
    <xf numFmtId="4" fontId="17" fillId="0" borderId="63" xfId="1" applyNumberFormat="1" applyFont="1" applyFill="1" applyBorder="1" applyAlignment="1">
      <alignment vertical="center" wrapText="1"/>
    </xf>
    <xf numFmtId="4" fontId="17" fillId="0" borderId="47" xfId="1" applyNumberFormat="1" applyFont="1" applyFill="1" applyBorder="1" applyAlignment="1">
      <alignment vertical="center" wrapText="1"/>
    </xf>
    <xf numFmtId="4" fontId="19" fillId="0" borderId="5" xfId="1" applyNumberFormat="1" applyFont="1" applyFill="1" applyBorder="1" applyAlignment="1">
      <alignment horizontal="center" vertical="center"/>
    </xf>
    <xf numFmtId="4" fontId="29" fillId="0" borderId="34" xfId="1" applyNumberFormat="1" applyFont="1" applyFill="1" applyBorder="1" applyAlignment="1" applyProtection="1">
      <alignment horizontal="left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1" applyFont="1" applyBorder="1" applyAlignment="1">
      <alignment horizontal="center" vertical="center" wrapText="1"/>
    </xf>
    <xf numFmtId="4" fontId="29" fillId="0" borderId="34" xfId="1" applyNumberFormat="1" applyFont="1" applyFill="1" applyBorder="1" applyAlignment="1" applyProtection="1">
      <alignment horizontal="left" vertical="center"/>
      <protection locked="0"/>
    </xf>
    <xf numFmtId="4" fontId="29" fillId="0" borderId="38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34" xfId="1" applyNumberFormat="1" applyFont="1" applyBorder="1" applyAlignment="1" applyProtection="1">
      <alignment horizontal="left" vertical="center"/>
      <protection locked="0"/>
    </xf>
    <xf numFmtId="4" fontId="29" fillId="0" borderId="38" xfId="1" applyNumberFormat="1" applyFont="1" applyBorder="1" applyAlignment="1" applyProtection="1">
      <alignment horizontal="left" vertical="center"/>
      <protection locked="0"/>
    </xf>
    <xf numFmtId="4" fontId="17" fillId="0" borderId="32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34" xfId="1" applyNumberFormat="1" applyFont="1" applyFill="1" applyBorder="1" applyAlignment="1" applyProtection="1">
      <alignment horizontal="left" vertical="center"/>
      <protection locked="0"/>
    </xf>
    <xf numFmtId="4" fontId="19" fillId="0" borderId="3" xfId="1" applyNumberFormat="1" applyFont="1" applyFill="1" applyBorder="1" applyAlignment="1" applyProtection="1">
      <alignment vertical="center" wrapText="1"/>
      <protection locked="0"/>
    </xf>
    <xf numFmtId="4" fontId="19" fillId="0" borderId="38" xfId="1" applyNumberFormat="1" applyFont="1" applyBorder="1" applyAlignment="1" applyProtection="1">
      <alignment horizontal="justify" vertical="center"/>
      <protection locked="0"/>
    </xf>
    <xf numFmtId="4" fontId="19" fillId="0" borderId="63" xfId="1" applyNumberFormat="1" applyFont="1" applyBorder="1" applyAlignment="1" applyProtection="1">
      <alignment horizontal="justify" vertical="center"/>
      <protection locked="0"/>
    </xf>
    <xf numFmtId="4" fontId="19" fillId="0" borderId="34" xfId="1" applyNumberFormat="1" applyFont="1" applyBorder="1" applyAlignment="1" applyProtection="1">
      <alignment horizontal="justify" vertical="center"/>
      <protection locked="0"/>
    </xf>
    <xf numFmtId="4" fontId="16" fillId="2" borderId="3" xfId="1" applyNumberFormat="1" applyFont="1" applyFill="1" applyBorder="1" applyAlignment="1">
      <alignment horizontal="center" vertical="center" wrapText="1"/>
    </xf>
    <xf numFmtId="4" fontId="19" fillId="0" borderId="32" xfId="1" applyNumberFormat="1" applyFont="1" applyBorder="1" applyAlignment="1" applyProtection="1">
      <alignment horizontal="justify" vertical="center"/>
      <protection locked="0"/>
    </xf>
    <xf numFmtId="0" fontId="12" fillId="2" borderId="3" xfId="1" applyFont="1" applyFill="1" applyBorder="1" applyAlignment="1">
      <alignment wrapText="1"/>
    </xf>
    <xf numFmtId="0" fontId="12" fillId="2" borderId="4" xfId="1" applyFont="1" applyFill="1" applyBorder="1" applyAlignment="1">
      <alignment wrapText="1"/>
    </xf>
    <xf numFmtId="0" fontId="12" fillId="2" borderId="5" xfId="1" applyFont="1" applyFill="1" applyBorder="1" applyAlignment="1">
      <alignment wrapText="1"/>
    </xf>
    <xf numFmtId="0" fontId="12" fillId="2" borderId="39" xfId="1" applyFont="1" applyFill="1" applyBorder="1"/>
    <xf numFmtId="4" fontId="12" fillId="2" borderId="19" xfId="1" applyNumberFormat="1" applyFont="1" applyFill="1" applyBorder="1" applyAlignment="1">
      <alignment horizontal="right"/>
    </xf>
    <xf numFmtId="4" fontId="12" fillId="2" borderId="40" xfId="1" applyNumberFormat="1" applyFont="1" applyFill="1" applyBorder="1" applyAlignment="1">
      <alignment horizontal="right"/>
    </xf>
    <xf numFmtId="0" fontId="12" fillId="2" borderId="54" xfId="1" applyFont="1" applyFill="1" applyBorder="1" applyAlignment="1">
      <alignment horizontal="center" wrapText="1"/>
    </xf>
    <xf numFmtId="0" fontId="12" fillId="2" borderId="7" xfId="1" applyFont="1" applyFill="1" applyBorder="1" applyAlignment="1">
      <alignment horizontal="center" wrapText="1"/>
    </xf>
    <xf numFmtId="0" fontId="16" fillId="2" borderId="7" xfId="4" applyFont="1" applyFill="1" applyBorder="1" applyAlignment="1">
      <alignment wrapText="1"/>
    </xf>
    <xf numFmtId="0" fontId="12" fillId="2" borderId="86" xfId="1" applyFont="1" applyFill="1" applyBorder="1" applyAlignment="1">
      <alignment horizontal="center" wrapText="1"/>
    </xf>
    <xf numFmtId="0" fontId="12" fillId="2" borderId="87" xfId="1" applyFont="1" applyFill="1" applyBorder="1" applyAlignment="1">
      <alignment horizontal="center" wrapText="1"/>
    </xf>
    <xf numFmtId="0" fontId="12" fillId="2" borderId="88" xfId="1" applyFont="1" applyFill="1" applyBorder="1" applyAlignment="1">
      <alignment horizontal="center" wrapText="1"/>
    </xf>
    <xf numFmtId="0" fontId="17" fillId="0" borderId="14" xfId="1" applyFont="1" applyBorder="1" applyAlignment="1"/>
    <xf numFmtId="4" fontId="12" fillId="3" borderId="12" xfId="1" applyNumberFormat="1" applyFont="1" applyFill="1" applyBorder="1" applyAlignment="1">
      <alignment horizontal="right"/>
    </xf>
    <xf numFmtId="4" fontId="12" fillId="4" borderId="12" xfId="1" applyNumberFormat="1" applyFont="1" applyFill="1" applyBorder="1" applyAlignment="1">
      <alignment horizontal="right"/>
    </xf>
    <xf numFmtId="4" fontId="6" fillId="0" borderId="12" xfId="1" applyNumberFormat="1" applyFont="1" applyBorder="1" applyAlignment="1">
      <alignment horizontal="right"/>
    </xf>
    <xf numFmtId="2" fontId="6" fillId="0" borderId="12" xfId="1" applyNumberFormat="1" applyFont="1" applyBorder="1" applyAlignment="1">
      <alignment horizontal="right"/>
    </xf>
    <xf numFmtId="4" fontId="6" fillId="0" borderId="26" xfId="1" applyNumberFormat="1" applyFont="1" applyBorder="1" applyAlignment="1">
      <alignment horizontal="right"/>
    </xf>
    <xf numFmtId="4" fontId="12" fillId="4" borderId="8" xfId="1" applyNumberFormat="1" applyFont="1" applyFill="1" applyBorder="1" applyAlignment="1">
      <alignment horizontal="right"/>
    </xf>
    <xf numFmtId="4" fontId="6" fillId="0" borderId="12" xfId="1" applyNumberFormat="1" applyFont="1" applyFill="1" applyBorder="1" applyAlignment="1">
      <alignment horizontal="right"/>
    </xf>
    <xf numFmtId="4" fontId="12" fillId="0" borderId="12" xfId="1" applyNumberFormat="1" applyFont="1" applyFill="1" applyBorder="1" applyAlignment="1">
      <alignment horizontal="right"/>
    </xf>
    <xf numFmtId="0" fontId="12" fillId="3" borderId="22" xfId="1" applyFont="1" applyFill="1" applyBorder="1" applyAlignment="1">
      <alignment horizontal="center" vertical="center" wrapText="1"/>
    </xf>
    <xf numFmtId="0" fontId="12" fillId="3" borderId="56" xfId="1" applyFont="1" applyFill="1" applyBorder="1"/>
    <xf numFmtId="4" fontId="12" fillId="3" borderId="56" xfId="1" applyNumberFormat="1" applyFont="1" applyFill="1" applyBorder="1" applyAlignment="1">
      <alignment horizontal="right"/>
    </xf>
    <xf numFmtId="0" fontId="16" fillId="0" borderId="23" xfId="4" applyFont="1" applyFill="1" applyBorder="1" applyAlignment="1" applyProtection="1">
      <alignment horizontal="center" vertical="center"/>
    </xf>
    <xf numFmtId="0" fontId="16" fillId="2" borderId="32" xfId="4" applyFont="1" applyFill="1" applyBorder="1" applyAlignment="1" applyProtection="1">
      <alignment vertical="center" wrapText="1"/>
    </xf>
    <xf numFmtId="0" fontId="16" fillId="0" borderId="34" xfId="4" applyFont="1" applyFill="1" applyBorder="1" applyAlignment="1" applyProtection="1">
      <alignment vertical="center" wrapText="1"/>
    </xf>
    <xf numFmtId="0" fontId="17" fillId="0" borderId="36" xfId="4" applyFont="1" applyFill="1" applyBorder="1" applyAlignment="1" applyProtection="1">
      <alignment vertical="center" wrapText="1"/>
    </xf>
    <xf numFmtId="0" fontId="17" fillId="0" borderId="36" xfId="4" quotePrefix="1" applyFont="1" applyFill="1" applyBorder="1" applyAlignment="1" applyProtection="1">
      <alignment vertical="center" wrapText="1"/>
      <protection locked="0"/>
    </xf>
    <xf numFmtId="0" fontId="16" fillId="2" borderId="38" xfId="4" applyFont="1" applyFill="1" applyBorder="1" applyAlignment="1" applyProtection="1">
      <alignment vertical="center" wrapText="1"/>
    </xf>
    <xf numFmtId="0" fontId="16" fillId="0" borderId="0" xfId="4" applyFont="1" applyFill="1" applyBorder="1" applyAlignment="1" applyProtection="1">
      <alignment horizontal="centerContinuous" vertical="center"/>
    </xf>
    <xf numFmtId="0" fontId="16" fillId="0" borderId="0" xfId="4" applyFont="1" applyFill="1" applyBorder="1" applyAlignment="1" applyProtection="1">
      <alignment horizontal="center" vertical="center" wrapText="1"/>
    </xf>
    <xf numFmtId="4" fontId="16" fillId="2" borderId="42" xfId="4" applyNumberFormat="1" applyFont="1" applyFill="1" applyBorder="1" applyAlignment="1" applyProtection="1">
      <alignment vertical="center"/>
    </xf>
    <xf numFmtId="4" fontId="16" fillId="0" borderId="59" xfId="4" applyNumberFormat="1" applyFont="1" applyFill="1" applyBorder="1" applyAlignment="1" applyProtection="1">
      <alignment vertical="center"/>
    </xf>
    <xf numFmtId="4" fontId="17" fillId="0" borderId="89" xfId="4" applyNumberFormat="1" applyFont="1" applyFill="1" applyBorder="1" applyAlignment="1" applyProtection="1">
      <alignment vertical="center"/>
    </xf>
    <xf numFmtId="4" fontId="16" fillId="2" borderId="74" xfId="4" applyNumberFormat="1" applyFont="1" applyFill="1" applyBorder="1" applyAlignment="1" applyProtection="1">
      <alignment vertical="center"/>
    </xf>
    <xf numFmtId="0" fontId="16" fillId="2" borderId="2" xfId="4" applyFont="1" applyFill="1" applyBorder="1" applyAlignment="1" applyProtection="1">
      <alignment horizontal="center" vertical="center" wrapText="1"/>
    </xf>
    <xf numFmtId="4" fontId="16" fillId="2" borderId="49" xfId="4" applyNumberFormat="1" applyFont="1" applyFill="1" applyBorder="1" applyAlignment="1" applyProtection="1">
      <alignment horizontal="center" vertical="center" wrapText="1"/>
    </xf>
    <xf numFmtId="0" fontId="16" fillId="2" borderId="1" xfId="4" applyFont="1" applyFill="1" applyBorder="1" applyAlignment="1" applyProtection="1">
      <alignment horizontal="center" vertical="center" wrapText="1"/>
    </xf>
    <xf numFmtId="0" fontId="16" fillId="2" borderId="63" xfId="4" applyFont="1" applyFill="1" applyBorder="1" applyAlignment="1" applyProtection="1">
      <alignment vertical="center" wrapText="1"/>
    </xf>
    <xf numFmtId="4" fontId="16" fillId="2" borderId="61" xfId="4" applyNumberFormat="1" applyFont="1" applyFill="1" applyBorder="1" applyAlignment="1" applyProtection="1">
      <alignment vertical="center"/>
    </xf>
    <xf numFmtId="4" fontId="16" fillId="2" borderId="62" xfId="4" applyNumberFormat="1" applyFont="1" applyFill="1" applyBorder="1" applyAlignment="1" applyProtection="1">
      <alignment vertical="center"/>
    </xf>
    <xf numFmtId="4" fontId="6" fillId="0" borderId="90" xfId="1" applyNumberFormat="1" applyFont="1" applyFill="1" applyBorder="1" applyAlignment="1">
      <alignment horizontal="right"/>
    </xf>
    <xf numFmtId="0" fontId="6" fillId="0" borderId="91" xfId="1" applyFont="1" applyFill="1" applyBorder="1" applyAlignment="1">
      <alignment wrapText="1"/>
    </xf>
    <xf numFmtId="0" fontId="12" fillId="3" borderId="10" xfId="1" applyFont="1" applyFill="1" applyBorder="1" applyAlignment="1">
      <alignment horizontal="center" wrapText="1"/>
    </xf>
    <xf numFmtId="0" fontId="12" fillId="3" borderId="11" xfId="1" applyFont="1" applyFill="1" applyBorder="1" applyAlignment="1">
      <alignment horizontal="center" wrapText="1"/>
    </xf>
    <xf numFmtId="0" fontId="12" fillId="3" borderId="92" xfId="1" applyFont="1" applyFill="1" applyBorder="1" applyAlignment="1">
      <alignment horizontal="center" wrapText="1"/>
    </xf>
    <xf numFmtId="0" fontId="6" fillId="0" borderId="93" xfId="1" applyFont="1" applyBorder="1" applyAlignment="1">
      <alignment wrapText="1"/>
    </xf>
    <xf numFmtId="4" fontId="6" fillId="0" borderId="85" xfId="1" applyNumberFormat="1" applyFont="1" applyBorder="1" applyAlignment="1">
      <alignment horizontal="right"/>
    </xf>
    <xf numFmtId="2" fontId="6" fillId="0" borderId="85" xfId="1" applyNumberFormat="1" applyFont="1" applyBorder="1" applyAlignment="1">
      <alignment horizontal="right"/>
    </xf>
    <xf numFmtId="2" fontId="6" fillId="0" borderId="94" xfId="1" applyNumberFormat="1" applyFont="1" applyFill="1" applyBorder="1" applyAlignment="1">
      <alignment horizontal="right"/>
    </xf>
    <xf numFmtId="0" fontId="17" fillId="0" borderId="47" xfId="1" applyFont="1" applyBorder="1" applyAlignment="1">
      <alignment horizontal="center" wrapText="1"/>
    </xf>
    <xf numFmtId="0" fontId="12" fillId="0" borderId="34" xfId="1" applyFont="1" applyBorder="1" applyAlignment="1">
      <alignment wrapText="1"/>
    </xf>
    <xf numFmtId="0" fontId="12" fillId="3" borderId="65" xfId="1" applyFont="1" applyFill="1" applyBorder="1" applyAlignment="1">
      <alignment horizontal="center" wrapText="1"/>
    </xf>
    <xf numFmtId="4" fontId="12" fillId="0" borderId="59" xfId="1" applyNumberFormat="1" applyFont="1" applyBorder="1" applyAlignment="1">
      <alignment horizontal="right"/>
    </xf>
    <xf numFmtId="2" fontId="6" fillId="0" borderId="59" xfId="1" applyNumberFormat="1" applyFont="1" applyBorder="1" applyAlignment="1">
      <alignment wrapText="1"/>
    </xf>
    <xf numFmtId="2" fontId="6" fillId="0" borderId="74" xfId="1" applyNumberFormat="1" applyFont="1" applyBorder="1" applyAlignment="1">
      <alignment horizontal="right"/>
    </xf>
    <xf numFmtId="0" fontId="12" fillId="3" borderId="23" xfId="1" applyFont="1" applyFill="1" applyBorder="1" applyAlignment="1">
      <alignment horizontal="center" wrapText="1"/>
    </xf>
    <xf numFmtId="0" fontId="12" fillId="3" borderId="70" xfId="1" applyFont="1" applyFill="1" applyBorder="1" applyAlignment="1">
      <alignment wrapText="1"/>
    </xf>
    <xf numFmtId="0" fontId="12" fillId="2" borderId="63" xfId="1" applyFont="1" applyFill="1" applyBorder="1" applyAlignment="1">
      <alignment wrapText="1"/>
    </xf>
    <xf numFmtId="4" fontId="12" fillId="2" borderId="95" xfId="1" applyNumberFormat="1" applyFont="1" applyFill="1" applyBorder="1" applyAlignment="1">
      <alignment horizontal="right"/>
    </xf>
    <xf numFmtId="4" fontId="12" fillId="2" borderId="96" xfId="1" applyNumberFormat="1" applyFont="1" applyFill="1" applyBorder="1" applyAlignment="1">
      <alignment horizontal="right"/>
    </xf>
    <xf numFmtId="4" fontId="12" fillId="2" borderId="84" xfId="1" applyNumberFormat="1" applyFont="1" applyFill="1" applyBorder="1" applyAlignment="1">
      <alignment horizontal="right"/>
    </xf>
    <xf numFmtId="4" fontId="12" fillId="2" borderId="23" xfId="1" applyNumberFormat="1" applyFont="1" applyFill="1" applyBorder="1" applyAlignment="1">
      <alignment horizontal="right"/>
    </xf>
    <xf numFmtId="4" fontId="12" fillId="2" borderId="78" xfId="1" applyNumberFormat="1" applyFont="1" applyFill="1" applyBorder="1" applyAlignment="1">
      <alignment horizontal="right"/>
    </xf>
    <xf numFmtId="4" fontId="12" fillId="2" borderId="0" xfId="1" applyNumberFormat="1" applyFont="1" applyFill="1" applyBorder="1" applyAlignment="1">
      <alignment horizontal="right"/>
    </xf>
    <xf numFmtId="0" fontId="6" fillId="3" borderId="76" xfId="1" applyFont="1" applyFill="1" applyBorder="1" applyAlignment="1">
      <alignment horizontal="center" wrapText="1"/>
    </xf>
    <xf numFmtId="0" fontId="6" fillId="0" borderId="97" xfId="1" applyFont="1" applyBorder="1" applyAlignment="1">
      <alignment wrapText="1"/>
    </xf>
    <xf numFmtId="4" fontId="6" fillId="0" borderId="60" xfId="1" applyNumberFormat="1" applyFont="1" applyBorder="1" applyAlignment="1">
      <alignment horizontal="right"/>
    </xf>
    <xf numFmtId="0" fontId="6" fillId="0" borderId="14" xfId="1" applyFont="1" applyBorder="1" applyAlignment="1">
      <alignment wrapText="1"/>
    </xf>
    <xf numFmtId="0" fontId="6" fillId="0" borderId="98" xfId="1" applyFont="1" applyBorder="1" applyAlignment="1">
      <alignment wrapText="1"/>
    </xf>
    <xf numFmtId="4" fontId="6" fillId="0" borderId="91" xfId="1" applyNumberFormat="1" applyFont="1" applyBorder="1" applyAlignment="1">
      <alignment horizontal="right"/>
    </xf>
    <xf numFmtId="4" fontId="6" fillId="0" borderId="92" xfId="1" applyNumberFormat="1" applyFont="1" applyFill="1" applyBorder="1" applyAlignment="1">
      <alignment horizontal="right"/>
    </xf>
    <xf numFmtId="0" fontId="12" fillId="3" borderId="13" xfId="1" applyFont="1" applyFill="1" applyBorder="1" applyAlignment="1">
      <alignment wrapText="1"/>
    </xf>
    <xf numFmtId="4" fontId="6" fillId="0" borderId="91" xfId="1" applyNumberFormat="1" applyFont="1" applyFill="1" applyBorder="1" applyAlignment="1">
      <alignment horizontal="right"/>
    </xf>
    <xf numFmtId="4" fontId="16" fillId="5" borderId="1" xfId="1" applyNumberFormat="1" applyFont="1" applyFill="1" applyBorder="1" applyAlignment="1">
      <alignment vertical="center"/>
    </xf>
    <xf numFmtId="4" fontId="19" fillId="5" borderId="49" xfId="1" applyNumberFormat="1" applyFont="1" applyFill="1" applyBorder="1" applyAlignment="1">
      <alignment horizontal="center" vertical="center" wrapText="1"/>
    </xf>
    <xf numFmtId="4" fontId="19" fillId="5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9" fillId="5" borderId="99" xfId="1" applyNumberFormat="1" applyFont="1" applyFill="1" applyBorder="1" applyAlignment="1">
      <alignment vertical="center"/>
    </xf>
    <xf numFmtId="4" fontId="19" fillId="5" borderId="21" xfId="1" applyNumberFormat="1" applyFont="1" applyFill="1" applyBorder="1" applyAlignment="1">
      <alignment vertical="center"/>
    </xf>
    <xf numFmtId="4" fontId="19" fillId="5" borderId="67" xfId="1" applyNumberFormat="1" applyFont="1" applyFill="1" applyBorder="1" applyAlignment="1">
      <alignment vertical="center"/>
    </xf>
    <xf numFmtId="4" fontId="16" fillId="2" borderId="20" xfId="1" applyNumberFormat="1" applyFont="1" applyFill="1" applyBorder="1" applyAlignment="1" applyProtection="1">
      <alignment vertical="center"/>
      <protection locked="0"/>
    </xf>
    <xf numFmtId="4" fontId="16" fillId="2" borderId="1" xfId="1" applyNumberFormat="1" applyFont="1" applyFill="1" applyBorder="1" applyAlignment="1" applyProtection="1">
      <alignment vertical="center"/>
      <protection locked="0"/>
    </xf>
    <xf numFmtId="4" fontId="16" fillId="2" borderId="2" xfId="1" applyNumberFormat="1" applyFont="1" applyFill="1" applyBorder="1" applyAlignment="1" applyProtection="1">
      <alignment vertical="center"/>
      <protection locked="0"/>
    </xf>
    <xf numFmtId="49" fontId="29" fillId="0" borderId="32" xfId="1" applyNumberFormat="1" applyFont="1" applyFill="1" applyBorder="1" applyAlignment="1" applyProtection="1">
      <alignment vertical="center"/>
      <protection locked="0"/>
    </xf>
    <xf numFmtId="49" fontId="19" fillId="0" borderId="47" xfId="1" applyNumberFormat="1" applyFont="1" applyFill="1" applyBorder="1" applyAlignment="1" applyProtection="1">
      <alignment vertical="center"/>
      <protection locked="0"/>
    </xf>
    <xf numFmtId="49" fontId="29" fillId="0" borderId="47" xfId="1" applyNumberFormat="1" applyFont="1" applyFill="1" applyBorder="1" applyAlignment="1" applyProtection="1">
      <alignment vertical="center"/>
      <protection locked="0"/>
    </xf>
    <xf numFmtId="49" fontId="29" fillId="0" borderId="34" xfId="1" applyNumberFormat="1" applyFont="1" applyFill="1" applyBorder="1" applyAlignment="1" applyProtection="1">
      <alignment vertical="center"/>
      <protection locked="0"/>
    </xf>
    <xf numFmtId="4" fontId="16" fillId="5" borderId="22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22" xfId="1" applyNumberFormat="1" applyFont="1" applyFill="1" applyBorder="1" applyAlignment="1" applyProtection="1">
      <alignment vertical="center"/>
      <protection locked="0"/>
    </xf>
    <xf numFmtId="4" fontId="16" fillId="2" borderId="0" xfId="1" applyNumberFormat="1" applyFont="1" applyFill="1" applyBorder="1" applyAlignment="1" applyProtection="1">
      <alignment vertical="center"/>
      <protection locked="0"/>
    </xf>
    <xf numFmtId="4" fontId="19" fillId="2" borderId="24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68" xfId="1" applyNumberFormat="1" applyFont="1" applyFill="1" applyBorder="1" applyAlignment="1" applyProtection="1">
      <alignment horizontal="center" vertical="center"/>
      <protection locked="0"/>
    </xf>
    <xf numFmtId="4" fontId="19" fillId="2" borderId="1" xfId="1" applyNumberFormat="1" applyFont="1" applyFill="1" applyBorder="1" applyAlignment="1" applyProtection="1">
      <alignment horizontal="center" vertical="center"/>
      <protection locked="0"/>
    </xf>
    <xf numFmtId="4" fontId="19" fillId="2" borderId="2" xfId="1" applyNumberFormat="1" applyFont="1" applyFill="1" applyBorder="1" applyAlignment="1" applyProtection="1">
      <alignment horizontal="center" vertical="center"/>
      <protection locked="0"/>
    </xf>
    <xf numFmtId="164" fontId="19" fillId="2" borderId="67" xfId="5" applyFont="1" applyFill="1" applyBorder="1" applyAlignment="1" applyProtection="1">
      <alignment horizontal="left" vertical="center" wrapText="1"/>
      <protection locked="0"/>
    </xf>
    <xf numFmtId="4" fontId="19" fillId="2" borderId="6" xfId="1" applyNumberFormat="1" applyFont="1" applyFill="1" applyBorder="1" applyAlignment="1" applyProtection="1">
      <alignment vertical="center"/>
      <protection locked="0"/>
    </xf>
    <xf numFmtId="4" fontId="17" fillId="0" borderId="71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34" xfId="1" applyNumberFormat="1" applyFont="1" applyFill="1" applyBorder="1" applyAlignment="1" applyProtection="1">
      <alignment horizontal="left" vertical="center" wrapText="1"/>
      <protection locked="0"/>
    </xf>
    <xf numFmtId="4" fontId="16" fillId="0" borderId="42" xfId="1" applyNumberFormat="1" applyFont="1" applyFill="1" applyBorder="1" applyAlignment="1" applyProtection="1">
      <alignment vertical="center" wrapText="1"/>
      <protection locked="0"/>
    </xf>
    <xf numFmtId="4" fontId="16" fillId="0" borderId="59" xfId="1" applyNumberFormat="1" applyFont="1" applyFill="1" applyBorder="1" applyAlignment="1" applyProtection="1">
      <alignment vertical="center" wrapText="1"/>
      <protection locked="0"/>
    </xf>
    <xf numFmtId="4" fontId="19" fillId="0" borderId="74" xfId="1" applyNumberFormat="1" applyFont="1" applyFill="1" applyBorder="1" applyAlignment="1" applyProtection="1">
      <alignment vertical="center" wrapText="1"/>
      <protection locked="0"/>
    </xf>
    <xf numFmtId="4" fontId="19" fillId="2" borderId="42" xfId="1" applyNumberFormat="1" applyFont="1" applyFill="1" applyBorder="1" applyAlignment="1" applyProtection="1">
      <alignment vertical="center" wrapText="1"/>
      <protection locked="0"/>
    </xf>
    <xf numFmtId="4" fontId="32" fillId="0" borderId="59" xfId="1" applyNumberFormat="1" applyFont="1" applyFill="1" applyBorder="1" applyAlignment="1" applyProtection="1">
      <alignment horizontal="left" vertical="center" wrapText="1"/>
      <protection locked="0"/>
    </xf>
    <xf numFmtId="4" fontId="32" fillId="0" borderId="59" xfId="1" applyNumberFormat="1" applyFont="1" applyFill="1" applyBorder="1" applyAlignment="1">
      <alignment horizontal="left" vertical="center" wrapText="1"/>
    </xf>
    <xf numFmtId="4" fontId="19" fillId="2" borderId="4" xfId="1" applyNumberFormat="1" applyFont="1" applyFill="1" applyBorder="1" applyAlignment="1" applyProtection="1">
      <alignment vertical="center" wrapText="1"/>
      <protection locked="0"/>
    </xf>
    <xf numFmtId="4" fontId="19" fillId="0" borderId="99" xfId="1" applyNumberFormat="1" applyFont="1" applyFill="1" applyBorder="1" applyAlignment="1" applyProtection="1">
      <alignment horizontal="right" vertical="center" wrapText="1"/>
    </xf>
    <xf numFmtId="4" fontId="19" fillId="0" borderId="58" xfId="1" applyNumberFormat="1" applyFont="1" applyFill="1" applyBorder="1" applyAlignment="1" applyProtection="1">
      <alignment horizontal="right" vertical="center" wrapText="1"/>
    </xf>
    <xf numFmtId="4" fontId="19" fillId="0" borderId="66" xfId="1" applyNumberFormat="1" applyFont="1" applyFill="1" applyBorder="1" applyAlignment="1" applyProtection="1">
      <alignment horizontal="right" vertical="center" wrapText="1"/>
    </xf>
    <xf numFmtId="4" fontId="19" fillId="2" borderId="79" xfId="1" applyNumberFormat="1" applyFont="1" applyFill="1" applyBorder="1" applyAlignment="1" applyProtection="1">
      <alignment horizontal="right" vertical="center" wrapText="1"/>
    </xf>
    <xf numFmtId="4" fontId="29" fillId="0" borderId="58" xfId="1" applyNumberFormat="1" applyFont="1" applyFill="1" applyBorder="1" applyAlignment="1" applyProtection="1">
      <alignment horizontal="right" vertical="center" wrapText="1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67" xfId="1" applyNumberFormat="1" applyFont="1" applyFill="1" applyBorder="1" applyAlignment="1" applyProtection="1">
      <alignment vertical="center" wrapText="1"/>
      <protection locked="0"/>
    </xf>
    <xf numFmtId="4" fontId="19" fillId="5" borderId="84" xfId="1" applyNumberFormat="1" applyFont="1" applyFill="1" applyBorder="1" applyAlignment="1" applyProtection="1">
      <alignment horizontal="right" vertical="center" wrapText="1"/>
    </xf>
    <xf numFmtId="4" fontId="16" fillId="5" borderId="3" xfId="1" applyNumberFormat="1" applyFont="1" applyFill="1" applyBorder="1" applyAlignment="1" applyProtection="1">
      <alignment horizontal="right" vertical="center" wrapText="1"/>
    </xf>
    <xf numFmtId="4" fontId="29" fillId="0" borderId="70" xfId="1" applyNumberFormat="1" applyFont="1" applyBorder="1" applyAlignment="1" applyProtection="1">
      <alignment horizontal="right" vertical="center" wrapText="1"/>
      <protection locked="0"/>
    </xf>
    <xf numFmtId="4" fontId="29" fillId="0" borderId="69" xfId="1" applyNumberFormat="1" applyFont="1" applyBorder="1" applyAlignment="1" applyProtection="1">
      <alignment horizontal="right" vertical="center" wrapText="1"/>
      <protection locked="0"/>
    </xf>
    <xf numFmtId="4" fontId="19" fillId="2" borderId="3" xfId="1" applyNumberFormat="1" applyFont="1" applyFill="1" applyBorder="1" applyAlignment="1" applyProtection="1">
      <alignment horizontal="right" vertical="center" wrapText="1"/>
    </xf>
    <xf numFmtId="4" fontId="16" fillId="5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20" xfId="1" applyNumberFormat="1" applyFont="1" applyFill="1" applyBorder="1" applyAlignment="1" applyProtection="1">
      <alignment horizontal="right" vertical="center" wrapText="1"/>
    </xf>
    <xf numFmtId="4" fontId="19" fillId="5" borderId="67" xfId="1" applyNumberFormat="1" applyFont="1" applyFill="1" applyBorder="1" applyAlignment="1" applyProtection="1">
      <alignment horizontal="right" vertical="center" wrapText="1"/>
    </xf>
    <xf numFmtId="4" fontId="29" fillId="0" borderId="41" xfId="1" applyNumberFormat="1" applyFont="1" applyFill="1" applyBorder="1" applyAlignment="1">
      <alignment horizontal="right" vertical="center" wrapText="1"/>
    </xf>
    <xf numFmtId="4" fontId="29" fillId="0" borderId="70" xfId="1" applyNumberFormat="1" applyFont="1" applyFill="1" applyBorder="1" applyAlignment="1">
      <alignment horizontal="right" vertical="center" wrapText="1"/>
    </xf>
    <xf numFmtId="4" fontId="19" fillId="5" borderId="2" xfId="1" applyNumberFormat="1" applyFont="1" applyFill="1" applyBorder="1" applyAlignment="1">
      <alignment horizontal="center" vertical="center" wrapText="1"/>
    </xf>
    <xf numFmtId="4" fontId="16" fillId="5" borderId="68" xfId="1" applyNumberFormat="1" applyFont="1" applyFill="1" applyBorder="1" applyAlignment="1">
      <alignment horizontal="center" vertical="center" wrapText="1"/>
    </xf>
    <xf numFmtId="4" fontId="19" fillId="5" borderId="0" xfId="1" applyNumberFormat="1" applyFont="1" applyFill="1" applyBorder="1" applyAlignment="1">
      <alignment horizontal="right" vertical="center" wrapText="1"/>
    </xf>
    <xf numFmtId="4" fontId="19" fillId="5" borderId="6" xfId="1" applyNumberFormat="1" applyFont="1" applyFill="1" applyBorder="1" applyAlignment="1">
      <alignment horizontal="right" vertical="center" wrapText="1"/>
    </xf>
    <xf numFmtId="4" fontId="19" fillId="5" borderId="2" xfId="1" applyNumberFormat="1" applyFont="1" applyFill="1" applyBorder="1" applyAlignment="1">
      <alignment horizontal="center" vertical="center"/>
    </xf>
    <xf numFmtId="4" fontId="16" fillId="2" borderId="2" xfId="1" applyNumberFormat="1" applyFont="1" applyFill="1" applyBorder="1" applyAlignment="1">
      <alignment horizontal="left" vertical="center" wrapText="1"/>
    </xf>
    <xf numFmtId="4" fontId="32" fillId="0" borderId="0" xfId="1" applyNumberFormat="1" applyFont="1" applyFill="1" applyBorder="1" applyAlignment="1">
      <alignment horizontal="left" vertical="center" wrapText="1"/>
    </xf>
    <xf numFmtId="4" fontId="19" fillId="5" borderId="4" xfId="1" applyNumberFormat="1" applyFont="1" applyFill="1" applyBorder="1" applyAlignment="1">
      <alignment horizontal="left" vertical="center"/>
    </xf>
    <xf numFmtId="4" fontId="19" fillId="5" borderId="4" xfId="1" applyNumberFormat="1" applyFont="1" applyFill="1" applyBorder="1" applyAlignment="1">
      <alignment vertical="center"/>
    </xf>
    <xf numFmtId="4" fontId="19" fillId="2" borderId="3" xfId="1" applyNumberFormat="1" applyFont="1" applyFill="1" applyBorder="1" applyAlignment="1">
      <alignment horizontal="center" vertical="center" wrapText="1"/>
    </xf>
    <xf numFmtId="4" fontId="29" fillId="0" borderId="70" xfId="1" applyNumberFormat="1" applyFont="1" applyFill="1" applyBorder="1" applyAlignment="1">
      <alignment vertical="center"/>
    </xf>
    <xf numFmtId="4" fontId="29" fillId="0" borderId="69" xfId="1" applyNumberFormat="1" applyFont="1" applyFill="1" applyBorder="1" applyAlignment="1">
      <alignment vertical="center"/>
    </xf>
    <xf numFmtId="4" fontId="29" fillId="0" borderId="22" xfId="1" applyNumberFormat="1" applyFont="1" applyFill="1" applyBorder="1" applyAlignment="1">
      <alignment vertical="center"/>
    </xf>
    <xf numFmtId="4" fontId="16" fillId="2" borderId="68" xfId="1" applyNumberFormat="1" applyFont="1" applyFill="1" applyBorder="1" applyAlignment="1">
      <alignment horizontal="center" vertical="center" wrapText="1"/>
    </xf>
    <xf numFmtId="4" fontId="19" fillId="5" borderId="6" xfId="1" applyNumberFormat="1" applyFont="1" applyFill="1" applyBorder="1" applyAlignment="1">
      <alignment vertical="center"/>
    </xf>
    <xf numFmtId="4" fontId="16" fillId="2" borderId="68" xfId="1" applyNumberFormat="1" applyFont="1" applyFill="1" applyBorder="1" applyAlignment="1">
      <alignment vertical="center" wrapText="1"/>
    </xf>
    <xf numFmtId="4" fontId="29" fillId="0" borderId="41" xfId="1" applyNumberFormat="1" applyFont="1" applyBorder="1" applyAlignment="1" applyProtection="1">
      <alignment horizontal="right" vertical="center" wrapText="1"/>
      <protection locked="0"/>
    </xf>
    <xf numFmtId="4" fontId="32" fillId="0" borderId="69" xfId="1" applyNumberFormat="1" applyFont="1" applyBorder="1" applyAlignment="1" applyProtection="1">
      <alignment horizontal="right" vertical="center" wrapText="1"/>
      <protection locked="0"/>
    </xf>
    <xf numFmtId="4" fontId="29" fillId="0" borderId="73" xfId="1" applyNumberFormat="1" applyFont="1" applyBorder="1" applyAlignment="1" applyProtection="1">
      <alignment horizontal="right" vertical="center" wrapText="1"/>
      <protection locked="0"/>
    </xf>
    <xf numFmtId="4" fontId="29" fillId="0" borderId="22" xfId="1" applyNumberFormat="1" applyFont="1" applyBorder="1" applyAlignment="1" applyProtection="1">
      <alignment horizontal="right" vertical="center" wrapText="1"/>
      <protection locked="0"/>
    </xf>
    <xf numFmtId="4" fontId="16" fillId="5" borderId="2" xfId="1" applyNumberFormat="1" applyFont="1" applyFill="1" applyBorder="1" applyAlignment="1">
      <alignment horizontal="center" vertical="center"/>
    </xf>
    <xf numFmtId="4" fontId="16" fillId="5" borderId="49" xfId="1" applyNumberFormat="1" applyFont="1" applyFill="1" applyBorder="1" applyAlignment="1">
      <alignment horizontal="center" vertical="center" wrapText="1"/>
    </xf>
    <xf numFmtId="4" fontId="19" fillId="5" borderId="20" xfId="1" applyNumberFormat="1" applyFont="1" applyFill="1" applyBorder="1" applyAlignment="1" applyProtection="1">
      <alignment horizontal="justify" vertical="center"/>
      <protection locked="0"/>
    </xf>
    <xf numFmtId="4" fontId="19" fillId="2" borderId="20" xfId="1" applyNumberFormat="1" applyFont="1" applyFill="1" applyBorder="1" applyAlignment="1" applyProtection="1">
      <alignment horizontal="right" vertical="center"/>
    </xf>
    <xf numFmtId="4" fontId="19" fillId="5" borderId="6" xfId="1" applyNumberFormat="1" applyFont="1" applyFill="1" applyBorder="1" applyAlignment="1" applyProtection="1">
      <alignment horizontal="right" vertical="center"/>
    </xf>
    <xf numFmtId="4" fontId="19" fillId="0" borderId="4" xfId="1" applyNumberFormat="1" applyFont="1" applyFill="1" applyBorder="1" applyAlignment="1" applyProtection="1">
      <alignment vertical="center" wrapText="1"/>
      <protection locked="0"/>
    </xf>
    <xf numFmtId="4" fontId="19" fillId="0" borderId="6" xfId="1" applyNumberFormat="1" applyFont="1" applyFill="1" applyBorder="1" applyAlignment="1" applyProtection="1">
      <alignment horizontal="right" vertical="center" wrapText="1"/>
    </xf>
    <xf numFmtId="4" fontId="19" fillId="0" borderId="3" xfId="1" applyNumberFormat="1" applyFont="1" applyFill="1" applyBorder="1" applyAlignment="1" applyProtection="1">
      <alignment horizontal="right" vertical="center" wrapText="1"/>
    </xf>
    <xf numFmtId="165" fontId="32" fillId="0" borderId="65" xfId="1" applyNumberFormat="1" applyFont="1" applyFill="1" applyBorder="1" applyAlignment="1" applyProtection="1">
      <alignment horizontal="right" vertical="center" wrapText="1"/>
      <protection locked="0"/>
    </xf>
    <xf numFmtId="165" fontId="32" fillId="0" borderId="59" xfId="1" applyNumberFormat="1" applyFont="1" applyFill="1" applyBorder="1" applyAlignment="1" applyProtection="1">
      <alignment horizontal="right" vertical="center" wrapText="1"/>
      <protection locked="0"/>
    </xf>
    <xf numFmtId="4" fontId="16" fillId="5" borderId="1" xfId="1" applyNumberFormat="1" applyFont="1" applyFill="1" applyBorder="1" applyAlignment="1" applyProtection="1">
      <alignment horizontal="left" vertical="center" wrapText="1"/>
      <protection locked="0"/>
    </xf>
    <xf numFmtId="4" fontId="19" fillId="2" borderId="21" xfId="1" applyNumberFormat="1" applyFont="1" applyFill="1" applyBorder="1" applyAlignment="1" applyProtection="1">
      <alignment horizontal="right" vertical="center" wrapText="1"/>
    </xf>
    <xf numFmtId="4" fontId="19" fillId="2" borderId="6" xfId="1" applyNumberFormat="1" applyFont="1" applyFill="1" applyBorder="1" applyAlignment="1" applyProtection="1">
      <alignment horizontal="right" vertical="center" wrapText="1"/>
    </xf>
    <xf numFmtId="4" fontId="29" fillId="0" borderId="59" xfId="1" applyNumberFormat="1" applyFont="1" applyFill="1" applyBorder="1" applyAlignment="1" applyProtection="1">
      <alignment horizontal="left" vertical="center" wrapText="1"/>
      <protection locked="0"/>
    </xf>
    <xf numFmtId="4" fontId="19" fillId="2" borderId="3" xfId="1" applyNumberFormat="1" applyFont="1" applyFill="1" applyBorder="1" applyAlignment="1" applyProtection="1">
      <alignment horizontal="right" vertical="center"/>
    </xf>
    <xf numFmtId="4" fontId="19" fillId="0" borderId="70" xfId="1" applyNumberFormat="1" applyFont="1" applyFill="1" applyBorder="1" applyAlignment="1" applyProtection="1">
      <alignment horizontal="right" vertical="center"/>
      <protection locked="0"/>
    </xf>
    <xf numFmtId="4" fontId="29" fillId="0" borderId="70" xfId="1" applyNumberFormat="1" applyFont="1" applyFill="1" applyBorder="1" applyAlignment="1" applyProtection="1">
      <alignment horizontal="right" vertical="center"/>
      <protection locked="0"/>
    </xf>
    <xf numFmtId="4" fontId="16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67" xfId="1" applyNumberFormat="1" applyFont="1" applyFill="1" applyBorder="1" applyAlignment="1" applyProtection="1">
      <alignment vertical="center"/>
      <protection locked="0"/>
    </xf>
    <xf numFmtId="4" fontId="16" fillId="5" borderId="20" xfId="1" applyNumberFormat="1" applyFont="1" applyFill="1" applyBorder="1" applyAlignment="1" applyProtection="1">
      <alignment vertical="center"/>
      <protection locked="0"/>
    </xf>
    <xf numFmtId="4" fontId="19" fillId="5" borderId="4" xfId="1" applyNumberFormat="1" applyFont="1" applyFill="1" applyBorder="1" applyAlignment="1" applyProtection="1">
      <alignment horizontal="right" vertical="center"/>
    </xf>
    <xf numFmtId="4" fontId="19" fillId="2" borderId="67" xfId="1" applyNumberFormat="1" applyFont="1" applyFill="1" applyBorder="1" applyAlignment="1" applyProtection="1">
      <alignment vertical="center"/>
      <protection locked="0"/>
    </xf>
    <xf numFmtId="4" fontId="19" fillId="2" borderId="2" xfId="1" applyNumberFormat="1" applyFont="1" applyFill="1" applyBorder="1" applyAlignment="1" applyProtection="1">
      <alignment vertical="center" wrapText="1"/>
      <protection locked="0"/>
    </xf>
    <xf numFmtId="4" fontId="29" fillId="0" borderId="34" xfId="1" applyNumberFormat="1" applyFont="1" applyFill="1" applyBorder="1" applyAlignment="1" applyProtection="1">
      <alignment horizontal="right" vertical="center"/>
      <protection locked="0"/>
    </xf>
    <xf numFmtId="4" fontId="29" fillId="0" borderId="34" xfId="1" applyNumberFormat="1" applyFont="1" applyBorder="1" applyAlignment="1" applyProtection="1">
      <alignment horizontal="right" vertical="center"/>
      <protection locked="0"/>
    </xf>
    <xf numFmtId="4" fontId="29" fillId="0" borderId="47" xfId="1" applyNumberFormat="1" applyFont="1" applyFill="1" applyBorder="1" applyAlignment="1" applyProtection="1">
      <alignment horizontal="right" vertical="center"/>
      <protection locked="0"/>
    </xf>
    <xf numFmtId="4" fontId="29" fillId="0" borderId="38" xfId="1" applyNumberFormat="1" applyFont="1" applyBorder="1" applyAlignment="1" applyProtection="1">
      <alignment horizontal="right" vertical="center"/>
      <protection locked="0"/>
    </xf>
    <xf numFmtId="4" fontId="19" fillId="2" borderId="32" xfId="1" applyNumberFormat="1" applyFont="1" applyFill="1" applyBorder="1" applyAlignment="1" applyProtection="1">
      <alignment vertical="center"/>
      <protection locked="0"/>
    </xf>
    <xf numFmtId="4" fontId="19" fillId="0" borderId="5" xfId="1" applyNumberFormat="1" applyFont="1" applyFill="1" applyBorder="1" applyAlignment="1" applyProtection="1">
      <alignment vertical="center" wrapText="1"/>
      <protection locked="0"/>
    </xf>
    <xf numFmtId="4" fontId="19" fillId="0" borderId="42" xfId="1" applyNumberFormat="1" applyFont="1" applyFill="1" applyBorder="1" applyAlignment="1" applyProtection="1">
      <alignment vertical="center"/>
      <protection locked="0"/>
    </xf>
    <xf numFmtId="4" fontId="19" fillId="0" borderId="70" xfId="1" applyNumberFormat="1" applyFont="1" applyBorder="1" applyAlignment="1" applyProtection="1">
      <alignment vertical="center"/>
      <protection locked="0"/>
    </xf>
    <xf numFmtId="4" fontId="32" fillId="0" borderId="65" xfId="1" applyNumberFormat="1" applyFont="1" applyBorder="1" applyAlignment="1" applyProtection="1">
      <alignment vertical="center"/>
      <protection locked="0"/>
    </xf>
    <xf numFmtId="4" fontId="19" fillId="0" borderId="65" xfId="1" applyNumberFormat="1" applyFont="1" applyBorder="1" applyAlignment="1" applyProtection="1">
      <alignment vertical="center"/>
      <protection locked="0"/>
    </xf>
    <xf numFmtId="4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1" xfId="1" applyNumberFormat="1" applyFont="1" applyFill="1" applyBorder="1" applyAlignment="1" applyProtection="1">
      <alignment vertical="center"/>
    </xf>
    <xf numFmtId="4" fontId="19" fillId="2" borderId="6" xfId="1" applyNumberFormat="1" applyFont="1" applyFill="1" applyBorder="1" applyAlignment="1" applyProtection="1">
      <alignment vertical="center"/>
    </xf>
    <xf numFmtId="4" fontId="19" fillId="2" borderId="67" xfId="1" applyNumberFormat="1" applyFont="1" applyFill="1" applyBorder="1" applyAlignment="1" applyProtection="1">
      <alignment horizontal="left" vertical="center"/>
      <protection locked="0"/>
    </xf>
    <xf numFmtId="4" fontId="19" fillId="2" borderId="20" xfId="1" applyNumberFormat="1" applyFont="1" applyFill="1" applyBorder="1" applyAlignment="1" applyProtection="1">
      <alignment horizontal="left" vertical="center"/>
      <protection locked="0"/>
    </xf>
    <xf numFmtId="4" fontId="19" fillId="5" borderId="21" xfId="1" applyNumberFormat="1" applyFont="1" applyFill="1" applyBorder="1" applyAlignment="1" applyProtection="1">
      <alignment horizontal="right" vertical="center"/>
    </xf>
    <xf numFmtId="4" fontId="16" fillId="5" borderId="5" xfId="1" applyNumberFormat="1" applyFont="1" applyFill="1" applyBorder="1" applyAlignment="1">
      <alignment vertical="center"/>
    </xf>
    <xf numFmtId="4" fontId="29" fillId="0" borderId="5" xfId="1" applyNumberFormat="1" applyFont="1" applyBorder="1" applyAlignment="1" applyProtection="1">
      <alignment horizontal="justify" vertical="center"/>
      <protection locked="0"/>
    </xf>
    <xf numFmtId="4" fontId="16" fillId="5" borderId="2" xfId="1" applyNumberFormat="1" applyFont="1" applyFill="1" applyBorder="1" applyAlignment="1">
      <alignment vertical="center"/>
    </xf>
    <xf numFmtId="4" fontId="19" fillId="5" borderId="20" xfId="1" applyNumberFormat="1" applyFont="1" applyFill="1" applyBorder="1" applyAlignment="1" applyProtection="1">
      <alignment horizontal="right" vertical="center"/>
    </xf>
    <xf numFmtId="4" fontId="19" fillId="5" borderId="68" xfId="1" applyNumberFormat="1" applyFont="1" applyFill="1" applyBorder="1" applyAlignment="1">
      <alignment horizontal="center" vertical="center" wrapText="1"/>
    </xf>
    <xf numFmtId="4" fontId="29" fillId="0" borderId="20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6" xfId="1" applyNumberFormat="1" applyFont="1" applyFill="1" applyBorder="1" applyAlignment="1" applyProtection="1">
      <alignment horizontal="right" vertical="center"/>
      <protection locked="0"/>
    </xf>
    <xf numFmtId="4" fontId="16" fillId="0" borderId="67" xfId="1" applyNumberFormat="1" applyFont="1" applyFill="1" applyBorder="1" applyAlignment="1">
      <alignment horizontal="left" vertical="center" wrapText="1"/>
    </xf>
    <xf numFmtId="4" fontId="19" fillId="2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32" fillId="0" borderId="70" xfId="1" applyNumberFormat="1" applyFont="1" applyFill="1" applyBorder="1" applyAlignment="1" applyProtection="1">
      <alignment horizontal="right" vertical="center" wrapText="1"/>
      <protection locked="0"/>
    </xf>
    <xf numFmtId="4" fontId="19" fillId="2" borderId="23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2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0" xfId="1" applyNumberFormat="1" applyFont="1" applyFill="1" applyBorder="1" applyAlignment="1">
      <alignment horizontal="left" vertical="center" wrapText="1"/>
    </xf>
    <xf numFmtId="4" fontId="19" fillId="2" borderId="77" xfId="1" applyNumberFormat="1" applyFont="1" applyFill="1" applyBorder="1" applyAlignment="1" applyProtection="1">
      <alignment horizontal="right" vertical="center" wrapText="1"/>
    </xf>
    <xf numFmtId="4" fontId="16" fillId="2" borderId="68" xfId="1" applyNumberFormat="1" applyFont="1" applyFill="1" applyBorder="1" applyAlignment="1" applyProtection="1">
      <alignment vertical="center" wrapText="1"/>
      <protection locked="0"/>
    </xf>
    <xf numFmtId="4" fontId="19" fillId="0" borderId="42" xfId="1" applyNumberFormat="1" applyFont="1" applyBorder="1" applyAlignment="1" applyProtection="1">
      <alignment horizontal="left" vertical="center" wrapText="1"/>
      <protection locked="0"/>
    </xf>
    <xf numFmtId="4" fontId="19" fillId="0" borderId="59" xfId="1" applyNumberFormat="1" applyFont="1" applyBorder="1" applyAlignment="1" applyProtection="1">
      <alignment horizontal="left" vertical="center" wrapText="1"/>
      <protection locked="0"/>
    </xf>
    <xf numFmtId="4" fontId="19" fillId="0" borderId="59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59" xfId="1" applyNumberFormat="1" applyFont="1" applyBorder="1" applyAlignment="1" applyProtection="1">
      <alignment horizontal="left" vertical="center" wrapText="1"/>
      <protection locked="0"/>
    </xf>
    <xf numFmtId="4" fontId="19" fillId="0" borderId="74" xfId="1" applyNumberFormat="1" applyFont="1" applyBorder="1" applyAlignment="1" applyProtection="1">
      <alignment horizontal="left" vertical="center" wrapText="1"/>
      <protection locked="0"/>
    </xf>
    <xf numFmtId="4" fontId="19" fillId="0" borderId="41" xfId="1" applyNumberFormat="1" applyFont="1" applyBorder="1" applyAlignment="1" applyProtection="1">
      <alignment horizontal="right" vertical="center" wrapText="1"/>
      <protection locked="0"/>
    </xf>
    <xf numFmtId="4" fontId="19" fillId="0" borderId="69" xfId="1" applyNumberFormat="1" applyFont="1" applyBorder="1" applyAlignment="1" applyProtection="1">
      <alignment horizontal="right" vertical="center" wrapText="1"/>
      <protection locked="0"/>
    </xf>
    <xf numFmtId="4" fontId="19" fillId="0" borderId="69" xfId="1" applyNumberFormat="1" applyFont="1" applyFill="1" applyBorder="1" applyAlignment="1" applyProtection="1">
      <alignment horizontal="right" vertical="center" wrapText="1"/>
    </xf>
    <xf numFmtId="4" fontId="29" fillId="0" borderId="69" xfId="1" applyNumberFormat="1" applyFont="1" applyFill="1" applyBorder="1" applyAlignment="1" applyProtection="1">
      <alignment horizontal="right" vertical="center" wrapText="1"/>
      <protection locked="0"/>
    </xf>
    <xf numFmtId="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2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67" xfId="1" applyNumberFormat="1" applyFont="1" applyFill="1" applyBorder="1" applyAlignment="1" applyProtection="1">
      <alignment horizontal="justify" vertical="center" wrapText="1"/>
      <protection locked="0"/>
    </xf>
    <xf numFmtId="4" fontId="29" fillId="0" borderId="67" xfId="1" applyNumberFormat="1" applyFont="1" applyBorder="1" applyAlignment="1">
      <alignment horizontal="right" vertical="center"/>
    </xf>
    <xf numFmtId="4" fontId="29" fillId="0" borderId="6" xfId="1" applyNumberFormat="1" applyFont="1" applyBorder="1" applyAlignment="1">
      <alignment horizontal="right" vertical="center"/>
    </xf>
    <xf numFmtId="4" fontId="19" fillId="2" borderId="1" xfId="1" applyNumberFormat="1" applyFont="1" applyFill="1" applyBorder="1" applyAlignment="1">
      <alignment vertical="center" wrapText="1"/>
    </xf>
    <xf numFmtId="4" fontId="17" fillId="0" borderId="41" xfId="1" applyNumberFormat="1" applyFont="1" applyFill="1" applyBorder="1" applyAlignment="1">
      <alignment horizontal="right" vertical="center" wrapText="1"/>
    </xf>
    <xf numFmtId="4" fontId="17" fillId="0" borderId="70" xfId="1" applyNumberFormat="1" applyFont="1" applyFill="1" applyBorder="1" applyAlignment="1">
      <alignment horizontal="right" vertical="center" wrapText="1"/>
    </xf>
    <xf numFmtId="4" fontId="17" fillId="0" borderId="73" xfId="1" applyNumberFormat="1" applyFont="1" applyFill="1" applyBorder="1" applyAlignment="1">
      <alignment horizontal="right" vertical="center" wrapText="1"/>
    </xf>
    <xf numFmtId="4" fontId="16" fillId="5" borderId="1" xfId="1" applyNumberFormat="1" applyFont="1" applyFill="1" applyBorder="1" applyAlignment="1">
      <alignment horizontal="center" vertical="center" wrapText="1"/>
    </xf>
    <xf numFmtId="4" fontId="16" fillId="2" borderId="49" xfId="1" applyNumberFormat="1" applyFont="1" applyFill="1" applyBorder="1" applyAlignment="1">
      <alignment horizontal="center" vertical="center" wrapText="1"/>
    </xf>
    <xf numFmtId="4" fontId="19" fillId="0" borderId="3" xfId="1" applyNumberFormat="1" applyFont="1" applyFill="1" applyBorder="1" applyAlignment="1" applyProtection="1">
      <alignment vertical="center"/>
    </xf>
    <xf numFmtId="4" fontId="29" fillId="0" borderId="41" xfId="1" applyNumberFormat="1" applyFont="1" applyBorder="1" applyAlignment="1" applyProtection="1">
      <alignment vertical="center"/>
      <protection locked="0"/>
    </xf>
    <xf numFmtId="4" fontId="29" fillId="0" borderId="59" xfId="1" applyNumberFormat="1" applyFont="1" applyBorder="1" applyAlignment="1" applyProtection="1">
      <alignment vertical="center"/>
      <protection locked="0"/>
    </xf>
    <xf numFmtId="4" fontId="29" fillId="0" borderId="74" xfId="1" applyNumberFormat="1" applyFont="1" applyBorder="1" applyAlignment="1" applyProtection="1">
      <alignment vertical="center"/>
      <protection locked="0"/>
    </xf>
    <xf numFmtId="4" fontId="29" fillId="0" borderId="65" xfId="1" applyNumberFormat="1" applyFont="1" applyBorder="1" applyAlignment="1" applyProtection="1">
      <alignment vertical="center"/>
      <protection locked="0"/>
    </xf>
    <xf numFmtId="4" fontId="29" fillId="0" borderId="70" xfId="1" applyNumberFormat="1" applyFont="1" applyBorder="1" applyAlignment="1" applyProtection="1">
      <alignment vertical="center"/>
      <protection locked="0"/>
    </xf>
    <xf numFmtId="4" fontId="29" fillId="0" borderId="22" xfId="1" applyNumberFormat="1" applyFont="1" applyBorder="1" applyAlignment="1" applyProtection="1">
      <alignment vertical="center"/>
      <protection locked="0"/>
    </xf>
    <xf numFmtId="4" fontId="29" fillId="0" borderId="69" xfId="1" applyNumberFormat="1" applyFont="1" applyBorder="1" applyAlignment="1" applyProtection="1">
      <alignment vertical="center"/>
      <protection locked="0"/>
    </xf>
    <xf numFmtId="166" fontId="19" fillId="0" borderId="4" xfId="1" applyNumberFormat="1" applyFont="1" applyBorder="1" applyAlignment="1">
      <alignment horizontal="center"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0" xfId="1" applyNumberFormat="1" applyFont="1" applyFill="1" applyBorder="1" applyAlignment="1">
      <alignment horizontal="left" vertical="center" wrapText="1"/>
    </xf>
    <xf numFmtId="4" fontId="29" fillId="0" borderId="32" xfId="1" applyNumberFormat="1" applyFont="1" applyBorder="1" applyAlignment="1" applyProtection="1">
      <alignment vertical="center" wrapText="1"/>
      <protection locked="0"/>
    </xf>
    <xf numFmtId="4" fontId="29" fillId="0" borderId="34" xfId="1" applyNumberFormat="1" applyFont="1" applyBorder="1" applyAlignment="1" applyProtection="1">
      <alignment vertical="center" wrapText="1"/>
      <protection locked="0"/>
    </xf>
    <xf numFmtId="4" fontId="29" fillId="0" borderId="38" xfId="1" applyNumberFormat="1" applyFont="1" applyBorder="1" applyAlignment="1" applyProtection="1">
      <alignment vertical="center" wrapText="1"/>
      <protection locked="0"/>
    </xf>
    <xf numFmtId="4" fontId="19" fillId="2" borderId="5" xfId="1" applyNumberFormat="1" applyFont="1" applyFill="1" applyBorder="1" applyAlignment="1" applyProtection="1">
      <alignment vertical="center" wrapText="1"/>
      <protection locked="0"/>
    </xf>
    <xf numFmtId="4" fontId="19" fillId="2" borderId="20" xfId="1" applyNumberFormat="1" applyFont="1" applyFill="1" applyBorder="1" applyAlignment="1" applyProtection="1">
      <alignment vertical="center" wrapText="1"/>
      <protection locked="0"/>
    </xf>
    <xf numFmtId="4" fontId="16" fillId="0" borderId="32" xfId="1" applyNumberFormat="1" applyFont="1" applyFill="1" applyBorder="1" applyAlignment="1">
      <alignment horizontal="left" vertical="center" wrapText="1"/>
    </xf>
    <xf numFmtId="4" fontId="19" fillId="0" borderId="34" xfId="1" applyNumberFormat="1" applyFont="1" applyBorder="1" applyAlignment="1">
      <alignment vertical="center"/>
    </xf>
    <xf numFmtId="4" fontId="29" fillId="0" borderId="63" xfId="1" applyNumberFormat="1" applyFont="1" applyBorder="1" applyAlignment="1">
      <alignment vertical="center"/>
    </xf>
    <xf numFmtId="4" fontId="19" fillId="0" borderId="47" xfId="1" applyNumberFormat="1" applyFont="1" applyBorder="1" applyAlignment="1">
      <alignment vertical="center"/>
    </xf>
    <xf numFmtId="4" fontId="19" fillId="5" borderId="20" xfId="1" applyNumberFormat="1" applyFont="1" applyFill="1" applyBorder="1" applyAlignment="1">
      <alignment vertical="center"/>
    </xf>
    <xf numFmtId="4" fontId="19" fillId="0" borderId="65" xfId="1" applyNumberFormat="1" applyFont="1" applyFill="1" applyBorder="1" applyAlignment="1">
      <alignment horizontal="right" vertical="center"/>
    </xf>
    <xf numFmtId="4" fontId="19" fillId="2" borderId="49" xfId="1" applyNumberFormat="1" applyFont="1" applyFill="1" applyBorder="1" applyAlignment="1">
      <alignment horizontal="center" vertical="center" wrapText="1"/>
    </xf>
    <xf numFmtId="4" fontId="19" fillId="2" borderId="68" xfId="1" applyNumberFormat="1" applyFont="1" applyFill="1" applyBorder="1" applyAlignment="1">
      <alignment horizontal="center" vertical="center" wrapText="1"/>
    </xf>
    <xf numFmtId="4" fontId="29" fillId="0" borderId="67" xfId="1" applyNumberFormat="1" applyFont="1" applyBorder="1" applyAlignment="1">
      <alignment vertical="center" wrapText="1"/>
    </xf>
    <xf numFmtId="4" fontId="19" fillId="2" borderId="68" xfId="1" applyNumberFormat="1" applyFont="1" applyFill="1" applyBorder="1" applyAlignment="1">
      <alignment vertical="center"/>
    </xf>
    <xf numFmtId="4" fontId="19" fillId="5" borderId="22" xfId="1" applyNumberFormat="1" applyFont="1" applyFill="1" applyBorder="1" applyAlignment="1">
      <alignment vertical="center"/>
    </xf>
    <xf numFmtId="4" fontId="19" fillId="5" borderId="78" xfId="1" applyNumberFormat="1" applyFont="1" applyFill="1" applyBorder="1" applyAlignment="1">
      <alignment vertical="center" wrapText="1"/>
    </xf>
    <xf numFmtId="4" fontId="29" fillId="0" borderId="42" xfId="1" applyNumberFormat="1" applyFont="1" applyBorder="1" applyAlignment="1" applyProtection="1">
      <alignment vertical="center"/>
      <protection locked="0"/>
    </xf>
    <xf numFmtId="4" fontId="29" fillId="0" borderId="73" xfId="1" applyNumberFormat="1" applyFont="1" applyBorder="1" applyAlignment="1" applyProtection="1">
      <alignment vertical="center"/>
      <protection locked="0"/>
    </xf>
    <xf numFmtId="4" fontId="29" fillId="0" borderId="62" xfId="1" applyNumberFormat="1" applyFont="1" applyBorder="1" applyAlignment="1" applyProtection="1">
      <alignment vertical="center"/>
      <protection locked="0"/>
    </xf>
    <xf numFmtId="4" fontId="19" fillId="0" borderId="42" xfId="1" applyNumberFormat="1" applyFont="1" applyFill="1" applyBorder="1" applyAlignment="1" applyProtection="1">
      <alignment vertical="center"/>
    </xf>
    <xf numFmtId="4" fontId="16" fillId="2" borderId="1" xfId="1" applyNumberFormat="1" applyFont="1" applyFill="1" applyBorder="1" applyAlignment="1" applyProtection="1">
      <alignment horizontal="center" vertical="center"/>
      <protection locked="0"/>
    </xf>
    <xf numFmtId="4" fontId="16" fillId="2" borderId="67" xfId="1" applyNumberFormat="1" applyFont="1" applyFill="1" applyBorder="1" applyAlignment="1" applyProtection="1">
      <alignment horizontal="left" vertical="center"/>
      <protection locked="0"/>
    </xf>
    <xf numFmtId="4" fontId="19" fillId="0" borderId="3" xfId="1" applyNumberFormat="1" applyFont="1" applyBorder="1" applyAlignment="1" applyProtection="1">
      <alignment vertical="center"/>
      <protection locked="0"/>
    </xf>
    <xf numFmtId="4" fontId="29" fillId="0" borderId="71" xfId="1" applyNumberFormat="1" applyFont="1" applyBorder="1" applyAlignment="1" applyProtection="1">
      <alignment vertical="center"/>
      <protection locked="0"/>
    </xf>
    <xf numFmtId="4" fontId="29" fillId="0" borderId="59" xfId="1" applyNumberFormat="1" applyFont="1" applyFill="1" applyBorder="1" applyAlignment="1">
      <alignment vertical="center" wrapText="1"/>
    </xf>
    <xf numFmtId="4" fontId="17" fillId="0" borderId="42" xfId="1" applyNumberFormat="1" applyFont="1" applyFill="1" applyBorder="1" applyAlignment="1" applyProtection="1">
      <alignment vertical="center" wrapText="1"/>
      <protection locked="0"/>
    </xf>
    <xf numFmtId="4" fontId="17" fillId="0" borderId="0" xfId="1" applyNumberFormat="1" applyFont="1" applyFill="1" applyBorder="1" applyAlignment="1" applyProtection="1">
      <alignment vertical="center" wrapText="1"/>
      <protection locked="0"/>
    </xf>
    <xf numFmtId="4" fontId="17" fillId="0" borderId="42" xfId="1" applyNumberFormat="1" applyFont="1" applyFill="1" applyBorder="1" applyAlignment="1" applyProtection="1">
      <alignment vertical="center"/>
      <protection locked="0"/>
    </xf>
    <xf numFmtId="4" fontId="17" fillId="0" borderId="65" xfId="1" applyNumberFormat="1" applyFont="1" applyFill="1" applyBorder="1" applyAlignment="1" applyProtection="1">
      <alignment vertical="center"/>
      <protection locked="0"/>
    </xf>
    <xf numFmtId="4" fontId="17" fillId="0" borderId="59" xfId="1" applyNumberFormat="1" applyFont="1" applyFill="1" applyBorder="1" applyAlignment="1" applyProtection="1">
      <alignment vertical="center" wrapText="1"/>
      <protection locked="0"/>
    </xf>
    <xf numFmtId="4" fontId="29" fillId="0" borderId="74" xfId="1" applyNumberFormat="1" applyFont="1" applyFill="1" applyBorder="1" applyAlignment="1" applyProtection="1">
      <alignment vertical="center"/>
      <protection locked="0"/>
    </xf>
    <xf numFmtId="4" fontId="17" fillId="0" borderId="74" xfId="1" applyNumberFormat="1" applyFont="1" applyFill="1" applyBorder="1" applyAlignment="1" applyProtection="1">
      <alignment vertical="center"/>
      <protection locked="0"/>
    </xf>
    <xf numFmtId="4" fontId="29" fillId="0" borderId="4" xfId="1" applyNumberFormat="1" applyFont="1" applyFill="1" applyBorder="1" applyAlignment="1" applyProtection="1">
      <alignment vertical="center"/>
      <protection locked="0"/>
    </xf>
    <xf numFmtId="0" fontId="16" fillId="2" borderId="1" xfId="1" applyFont="1" applyFill="1" applyBorder="1" applyAlignment="1">
      <alignment horizontal="center" vertical="center"/>
    </xf>
    <xf numFmtId="4" fontId="29" fillId="0" borderId="41" xfId="1" applyNumberFormat="1" applyFont="1" applyFill="1" applyBorder="1" applyAlignment="1" applyProtection="1">
      <alignment vertical="center"/>
    </xf>
    <xf numFmtId="4" fontId="29" fillId="0" borderId="59" xfId="1" applyNumberFormat="1" applyFont="1" applyFill="1" applyBorder="1" applyAlignment="1" applyProtection="1">
      <alignment vertical="center"/>
      <protection locked="0"/>
    </xf>
    <xf numFmtId="4" fontId="29" fillId="0" borderId="59" xfId="1" applyNumberFormat="1" applyFont="1" applyFill="1" applyBorder="1" applyAlignment="1" applyProtection="1">
      <alignment vertical="center" wrapText="1"/>
      <protection locked="0"/>
    </xf>
    <xf numFmtId="4" fontId="29" fillId="0" borderId="34" xfId="1" applyNumberFormat="1" applyFont="1" applyFill="1" applyBorder="1" applyAlignment="1" applyProtection="1">
      <alignment vertical="center" wrapText="1"/>
      <protection locked="0"/>
    </xf>
    <xf numFmtId="4" fontId="16" fillId="0" borderId="4" xfId="1" applyNumberFormat="1" applyFont="1" applyBorder="1" applyAlignment="1" applyProtection="1">
      <alignment horizontal="left" vertical="center" wrapText="1"/>
      <protection locked="0"/>
    </xf>
    <xf numFmtId="4" fontId="16" fillId="0" borderId="4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69" xfId="1" applyNumberFormat="1" applyFont="1" applyFill="1" applyBorder="1" applyAlignment="1" applyProtection="1">
      <alignment vertical="center"/>
      <protection locked="0"/>
    </xf>
    <xf numFmtId="4" fontId="29" fillId="0" borderId="74" xfId="1" applyNumberFormat="1" applyFont="1" applyFill="1" applyBorder="1" applyAlignment="1" applyProtection="1">
      <alignment vertical="center" wrapText="1"/>
      <protection locked="0"/>
    </xf>
    <xf numFmtId="4" fontId="16" fillId="0" borderId="3" xfId="1" applyNumberFormat="1" applyFont="1" applyFill="1" applyBorder="1" applyAlignment="1" applyProtection="1">
      <alignment vertical="center" wrapText="1"/>
      <protection locked="0"/>
    </xf>
    <xf numFmtId="4" fontId="16" fillId="0" borderId="4" xfId="1" applyNumberFormat="1" applyFont="1" applyFill="1" applyBorder="1" applyAlignment="1" applyProtection="1">
      <alignment vertical="center" wrapText="1"/>
      <protection locked="0"/>
    </xf>
    <xf numFmtId="4" fontId="19" fillId="2" borderId="68" xfId="1" applyNumberFormat="1" applyFont="1" applyFill="1" applyBorder="1" applyAlignment="1">
      <alignment horizontal="center" vertical="center"/>
    </xf>
    <xf numFmtId="4" fontId="19" fillId="2" borderId="3" xfId="1" applyNumberFormat="1" applyFont="1" applyFill="1" applyBorder="1" applyAlignment="1">
      <alignment horizontal="center" vertical="center"/>
    </xf>
    <xf numFmtId="4" fontId="19" fillId="5" borderId="21" xfId="1" applyNumberFormat="1" applyFont="1" applyFill="1" applyBorder="1" applyAlignment="1" applyProtection="1">
      <alignment vertical="center"/>
    </xf>
    <xf numFmtId="4" fontId="19" fillId="5" borderId="6" xfId="1" applyNumberFormat="1" applyFont="1" applyFill="1" applyBorder="1" applyAlignment="1" applyProtection="1">
      <alignment vertical="center"/>
    </xf>
    <xf numFmtId="4" fontId="19" fillId="2" borderId="59" xfId="1" applyNumberFormat="1" applyFont="1" applyFill="1" applyBorder="1" applyAlignment="1" applyProtection="1">
      <alignment horizontal="center" vertical="center"/>
      <protection locked="0"/>
    </xf>
    <xf numFmtId="4" fontId="16" fillId="5" borderId="33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69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65" xfId="1" applyNumberFormat="1" applyFont="1" applyBorder="1" applyAlignment="1" applyProtection="1">
      <alignment horizontal="left" vertical="center"/>
      <protection locked="0"/>
    </xf>
    <xf numFmtId="4" fontId="29" fillId="0" borderId="59" xfId="1" applyNumberFormat="1" applyFont="1" applyBorder="1" applyAlignment="1" applyProtection="1">
      <alignment horizontal="left" vertical="center"/>
      <protection locked="0"/>
    </xf>
    <xf numFmtId="4" fontId="29" fillId="0" borderId="59" xfId="1" applyNumberFormat="1" applyFont="1" applyFill="1" applyBorder="1" applyAlignment="1" applyProtection="1">
      <alignment horizontal="left" vertical="center"/>
      <protection locked="0"/>
    </xf>
    <xf numFmtId="4" fontId="29" fillId="0" borderId="33" xfId="1" applyNumberFormat="1" applyFont="1" applyBorder="1" applyAlignment="1" applyProtection="1">
      <alignment vertical="center" wrapText="1"/>
      <protection locked="0"/>
    </xf>
    <xf numFmtId="4" fontId="29" fillId="0" borderId="74" xfId="1" applyNumberFormat="1" applyFont="1" applyFill="1" applyBorder="1" applyAlignment="1" applyProtection="1">
      <alignment horizontal="left" vertical="center"/>
      <protection locked="0"/>
    </xf>
    <xf numFmtId="4" fontId="19" fillId="5" borderId="67" xfId="1" applyNumberFormat="1" applyFont="1" applyFill="1" applyBorder="1" applyAlignment="1" applyProtection="1">
      <alignment horizontal="left" vertical="center"/>
      <protection locked="0"/>
    </xf>
    <xf numFmtId="4" fontId="29" fillId="0" borderId="1" xfId="1" applyNumberFormat="1" applyFont="1" applyBorder="1" applyAlignment="1" applyProtection="1">
      <alignment vertical="center"/>
      <protection locked="0"/>
    </xf>
    <xf numFmtId="4" fontId="19" fillId="0" borderId="4" xfId="1" applyNumberFormat="1" applyFont="1" applyBorder="1" applyAlignment="1" applyProtection="1">
      <alignment vertical="center"/>
      <protection locked="0"/>
    </xf>
    <xf numFmtId="4" fontId="19" fillId="0" borderId="0" xfId="1" applyNumberFormat="1" applyFont="1" applyBorder="1" applyAlignment="1" applyProtection="1">
      <alignment vertical="center"/>
      <protection locked="0"/>
    </xf>
    <xf numFmtId="4" fontId="29" fillId="0" borderId="70" xfId="1" applyNumberFormat="1" applyFont="1" applyFill="1" applyBorder="1" applyAlignment="1" applyProtection="1">
      <alignment vertical="center"/>
    </xf>
    <xf numFmtId="4" fontId="32" fillId="0" borderId="59" xfId="1" applyNumberFormat="1" applyFont="1" applyBorder="1" applyAlignment="1" applyProtection="1">
      <alignment vertical="center"/>
      <protection locked="0"/>
    </xf>
    <xf numFmtId="4" fontId="29" fillId="0" borderId="42" xfId="1" applyNumberFormat="1" applyFont="1" applyFill="1" applyBorder="1" applyAlignment="1" applyProtection="1">
      <alignment vertical="center" wrapText="1"/>
      <protection locked="0"/>
    </xf>
    <xf numFmtId="4" fontId="32" fillId="0" borderId="65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68" xfId="1" applyFont="1" applyBorder="1" applyAlignment="1">
      <alignment vertical="center"/>
    </xf>
    <xf numFmtId="4" fontId="19" fillId="2" borderId="1" xfId="1" applyNumberFormat="1" applyFont="1" applyFill="1" applyBorder="1" applyAlignment="1">
      <alignment horizontal="left" vertical="center" wrapText="1"/>
    </xf>
    <xf numFmtId="4" fontId="19" fillId="2" borderId="4" xfId="1" applyNumberFormat="1" applyFont="1" applyFill="1" applyBorder="1" applyAlignment="1">
      <alignment horizontal="center" vertical="center"/>
    </xf>
    <xf numFmtId="4" fontId="19" fillId="2" borderId="2" xfId="1" applyNumberFormat="1" applyFont="1" applyFill="1" applyBorder="1" applyAlignment="1">
      <alignment horizontal="left" vertical="center" wrapText="1"/>
    </xf>
    <xf numFmtId="4" fontId="17" fillId="0" borderId="31" xfId="1" applyNumberFormat="1" applyFont="1" applyFill="1" applyBorder="1" applyAlignment="1" applyProtection="1">
      <alignment vertical="center"/>
      <protection locked="0"/>
    </xf>
    <xf numFmtId="4" fontId="17" fillId="0" borderId="33" xfId="1" applyNumberFormat="1" applyFont="1" applyFill="1" applyBorder="1" applyAlignment="1" applyProtection="1">
      <alignment vertical="center"/>
      <protection locked="0"/>
    </xf>
    <xf numFmtId="4" fontId="17" fillId="0" borderId="37" xfId="1" applyNumberFormat="1" applyFont="1" applyFill="1" applyBorder="1" applyAlignment="1" applyProtection="1">
      <alignment vertical="center"/>
      <protection locked="0"/>
    </xf>
    <xf numFmtId="4" fontId="17" fillId="0" borderId="71" xfId="1" applyNumberFormat="1" applyFont="1" applyFill="1" applyBorder="1" applyAlignment="1" applyProtection="1">
      <alignment vertical="center"/>
      <protection locked="0"/>
    </xf>
    <xf numFmtId="4" fontId="17" fillId="0" borderId="70" xfId="1" applyNumberFormat="1" applyFont="1" applyFill="1" applyBorder="1" applyAlignment="1" applyProtection="1">
      <alignment vertical="center"/>
      <protection locked="0"/>
    </xf>
    <xf numFmtId="4" fontId="17" fillId="0" borderId="69" xfId="1" applyNumberFormat="1" applyFont="1" applyFill="1" applyBorder="1" applyAlignment="1" applyProtection="1">
      <alignment vertical="center" wrapText="1"/>
      <protection locked="0"/>
    </xf>
    <xf numFmtId="4" fontId="17" fillId="0" borderId="22" xfId="1" applyNumberFormat="1" applyFont="1" applyFill="1" applyBorder="1" applyAlignment="1" applyProtection="1">
      <alignment vertical="center"/>
      <protection locked="0"/>
    </xf>
    <xf numFmtId="4" fontId="29" fillId="0" borderId="47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34" xfId="1" applyNumberFormat="1" applyFont="1" applyFill="1" applyBorder="1" applyAlignment="1" applyProtection="1">
      <alignment vertical="center" wrapText="1"/>
      <protection locked="0"/>
    </xf>
    <xf numFmtId="4" fontId="29" fillId="0" borderId="74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59" xfId="1" applyNumberFormat="1" applyFont="1" applyFill="1" applyBorder="1" applyAlignment="1">
      <alignment horizontal="left" vertical="center" wrapText="1"/>
    </xf>
    <xf numFmtId="4" fontId="29" fillId="0" borderId="42" xfId="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1" applyFont="1" applyFill="1" applyBorder="1" applyAlignment="1">
      <alignment horizontal="left" wrapText="1" indent="1"/>
    </xf>
    <xf numFmtId="0" fontId="6" fillId="0" borderId="98" xfId="1" applyFont="1" applyFill="1" applyBorder="1" applyAlignment="1">
      <alignment horizontal="left" wrapText="1" indent="1"/>
    </xf>
    <xf numFmtId="0" fontId="34" fillId="0" borderId="2" xfId="1" applyFont="1" applyFill="1" applyBorder="1" applyAlignment="1">
      <alignment vertical="center" wrapText="1"/>
    </xf>
    <xf numFmtId="0" fontId="34" fillId="0" borderId="34" xfId="1" applyFont="1" applyFill="1" applyBorder="1" applyAlignment="1">
      <alignment vertical="center" wrapText="1"/>
    </xf>
    <xf numFmtId="0" fontId="6" fillId="0" borderId="13" xfId="1" applyFont="1" applyFill="1" applyBorder="1" applyAlignment="1">
      <alignment horizontal="left" wrapText="1" indent="1"/>
    </xf>
    <xf numFmtId="4" fontId="16" fillId="2" borderId="67" xfId="1" applyNumberFormat="1" applyFont="1" applyFill="1" applyBorder="1" applyAlignment="1" applyProtection="1">
      <alignment vertical="center" wrapText="1"/>
      <protection locked="0"/>
    </xf>
    <xf numFmtId="4" fontId="19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/>
      <protection locked="0"/>
    </xf>
    <xf numFmtId="4" fontId="19" fillId="2" borderId="30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100" xfId="1" applyNumberFormat="1" applyFont="1" applyFill="1" applyBorder="1" applyAlignment="1" applyProtection="1">
      <alignment horizontal="right" vertical="center" wrapText="1"/>
    </xf>
    <xf numFmtId="4" fontId="32" fillId="0" borderId="51" xfId="1" applyNumberFormat="1" applyFont="1" applyFill="1" applyBorder="1" applyAlignment="1" applyProtection="1">
      <alignment horizontal="right" vertical="center" wrapText="1"/>
      <protection locked="0"/>
    </xf>
    <xf numFmtId="4" fontId="29" fillId="0" borderId="80" xfId="1" applyNumberFormat="1" applyFont="1" applyFill="1" applyBorder="1" applyAlignment="1" applyProtection="1">
      <alignment horizontal="right" vertical="center" wrapText="1"/>
    </xf>
    <xf numFmtId="4" fontId="29" fillId="0" borderId="59" xfId="1" applyNumberFormat="1" applyFont="1" applyFill="1" applyBorder="1" applyAlignment="1">
      <alignment horizontal="left" vertical="center"/>
    </xf>
    <xf numFmtId="4" fontId="29" fillId="0" borderId="34" xfId="1" applyNumberFormat="1" applyFont="1" applyBorder="1" applyAlignment="1" applyProtection="1">
      <alignment horizontal="justify" vertical="center"/>
      <protection locked="0"/>
    </xf>
    <xf numFmtId="0" fontId="8" fillId="0" borderId="0" xfId="1" applyFont="1" applyAlignment="1">
      <alignment vertical="center"/>
    </xf>
    <xf numFmtId="0" fontId="8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13" fillId="0" borderId="0" xfId="1" applyFont="1" applyBorder="1" applyAlignment="1">
      <alignment wrapText="1"/>
    </xf>
    <xf numFmtId="0" fontId="13" fillId="0" borderId="1" xfId="1" applyFont="1" applyBorder="1" applyAlignment="1">
      <alignment wrapText="1"/>
    </xf>
    <xf numFmtId="0" fontId="8" fillId="0" borderId="0" xfId="1" applyFont="1" applyAlignment="1"/>
    <xf numFmtId="4" fontId="11" fillId="0" borderId="0" xfId="1" applyNumberFormat="1" applyFont="1" applyAlignment="1">
      <alignment vertical="center"/>
    </xf>
    <xf numFmtId="0" fontId="8" fillId="0" borderId="0" xfId="1" applyFont="1" applyFill="1" applyAlignment="1"/>
    <xf numFmtId="0" fontId="6" fillId="0" borderId="0" xfId="1" applyFont="1" applyAlignment="1"/>
    <xf numFmtId="0" fontId="8" fillId="0" borderId="0" xfId="1" applyFont="1" applyAlignment="1">
      <alignment vertical="center" wrapText="1"/>
    </xf>
    <xf numFmtId="14" fontId="6" fillId="0" borderId="0" xfId="1" applyNumberFormat="1" applyFont="1" applyBorder="1" applyAlignment="1">
      <alignment wrapText="1"/>
    </xf>
    <xf numFmtId="4" fontId="19" fillId="0" borderId="0" xfId="1" applyNumberFormat="1" applyFont="1" applyAlignment="1">
      <alignment vertical="center" wrapText="1"/>
    </xf>
    <xf numFmtId="4" fontId="17" fillId="0" borderId="33" xfId="1" applyNumberFormat="1" applyFont="1" applyFill="1" applyBorder="1" applyAlignment="1" applyProtection="1">
      <alignment vertical="center" wrapText="1"/>
      <protection locked="0"/>
    </xf>
    <xf numFmtId="4" fontId="29" fillId="0" borderId="34" xfId="1" applyNumberFormat="1" applyFont="1" applyFill="1" applyBorder="1" applyAlignment="1" applyProtection="1">
      <alignment vertical="center"/>
      <protection locked="0"/>
    </xf>
    <xf numFmtId="4" fontId="29" fillId="0" borderId="63" xfId="1" applyNumberFormat="1" applyFont="1" applyFill="1" applyBorder="1" applyAlignment="1" applyProtection="1">
      <alignment vertical="center"/>
      <protection locked="0"/>
    </xf>
    <xf numFmtId="4" fontId="29" fillId="0" borderId="71" xfId="1" applyNumberFormat="1" applyFont="1" applyFill="1" applyBorder="1" applyAlignment="1" applyProtection="1">
      <alignment vertical="center"/>
      <protection locked="0"/>
    </xf>
    <xf numFmtId="4" fontId="17" fillId="0" borderId="38" xfId="1" applyNumberFormat="1" applyFont="1" applyFill="1" applyBorder="1" applyAlignment="1" applyProtection="1">
      <alignment vertical="center" wrapText="1"/>
      <protection locked="0"/>
    </xf>
    <xf numFmtId="4" fontId="29" fillId="0" borderId="37" xfId="1" applyNumberFormat="1" applyFont="1" applyFill="1" applyBorder="1" applyAlignment="1" applyProtection="1">
      <alignment vertical="center"/>
      <protection locked="0"/>
    </xf>
    <xf numFmtId="4" fontId="17" fillId="0" borderId="32" xfId="1" applyNumberFormat="1" applyFont="1" applyFill="1" applyBorder="1" applyAlignment="1" applyProtection="1">
      <alignment vertical="center" wrapText="1"/>
      <protection locked="0"/>
    </xf>
    <xf numFmtId="4" fontId="16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" fontId="19" fillId="0" borderId="0" xfId="1" applyNumberFormat="1" applyFont="1" applyAlignment="1" applyProtection="1">
      <alignment vertical="center"/>
      <protection locked="0"/>
    </xf>
    <xf numFmtId="4" fontId="19" fillId="0" borderId="0" xfId="1" applyNumberFormat="1" applyFont="1" applyFill="1" applyAlignment="1">
      <alignment vertical="center" wrapText="1"/>
    </xf>
    <xf numFmtId="4" fontId="16" fillId="0" borderId="0" xfId="1" applyNumberFormat="1" applyFont="1" applyFill="1" applyAlignment="1" applyProtection="1">
      <alignment vertical="center" wrapText="1"/>
      <protection locked="0"/>
    </xf>
    <xf numFmtId="0" fontId="12" fillId="0" borderId="0" xfId="1" applyFont="1" applyAlignment="1">
      <alignment wrapText="1"/>
    </xf>
    <xf numFmtId="0" fontId="17" fillId="0" borderId="0" xfId="1" applyFont="1" applyFill="1" applyAlignment="1"/>
    <xf numFmtId="14" fontId="18" fillId="0" borderId="0" xfId="1" applyNumberFormat="1" applyFont="1" applyBorder="1" applyAlignment="1">
      <alignment wrapText="1"/>
    </xf>
    <xf numFmtId="0" fontId="18" fillId="0" borderId="0" xfId="1" applyFont="1" applyBorder="1" applyAlignment="1">
      <alignment wrapText="1"/>
    </xf>
    <xf numFmtId="4" fontId="19" fillId="0" borderId="0" xfId="1" applyNumberFormat="1" applyFont="1" applyFill="1" applyBorder="1" applyAlignment="1">
      <alignment vertical="center" wrapText="1"/>
    </xf>
    <xf numFmtId="4" fontId="26" fillId="0" borderId="0" xfId="1" applyNumberFormat="1" applyFont="1" applyFill="1" applyAlignment="1">
      <alignment vertical="center" wrapText="1"/>
    </xf>
    <xf numFmtId="4" fontId="19" fillId="0" borderId="0" xfId="1" applyNumberFormat="1" applyFont="1" applyFill="1" applyAlignment="1" applyProtection="1">
      <alignment vertical="center"/>
      <protection locked="0"/>
    </xf>
    <xf numFmtId="4" fontId="6" fillId="0" borderId="55" xfId="1" applyNumberFormat="1" applyFont="1" applyFill="1" applyBorder="1" applyAlignment="1">
      <alignment horizontal="right"/>
    </xf>
    <xf numFmtId="4" fontId="12" fillId="0" borderId="19" xfId="1" applyNumberFormat="1" applyFont="1" applyFill="1" applyBorder="1" applyAlignment="1">
      <alignment horizontal="right"/>
    </xf>
    <xf numFmtId="4" fontId="11" fillId="0" borderId="9" xfId="1" applyNumberFormat="1" applyFont="1" applyBorder="1" applyAlignment="1">
      <alignment vertical="center"/>
    </xf>
    <xf numFmtId="0" fontId="12" fillId="6" borderId="101" xfId="0" applyFont="1" applyFill="1" applyBorder="1" applyAlignment="1">
      <alignment horizontal="left" wrapText="1"/>
    </xf>
    <xf numFmtId="4" fontId="19" fillId="6" borderId="31" xfId="4" applyNumberFormat="1" applyFont="1" applyFill="1" applyBorder="1" applyAlignment="1">
      <alignment vertical="center"/>
    </xf>
    <xf numFmtId="4" fontId="36" fillId="0" borderId="48" xfId="0" applyNumberFormat="1" applyFont="1" applyFill="1" applyBorder="1" applyAlignment="1">
      <alignment horizontal="left" vertical="center" wrapText="1"/>
    </xf>
    <xf numFmtId="4" fontId="35" fillId="0" borderId="44" xfId="0" applyNumberFormat="1" applyFont="1" applyFill="1" applyBorder="1" applyAlignment="1">
      <alignment horizontal="right" vertical="center" wrapText="1"/>
    </xf>
    <xf numFmtId="4" fontId="29" fillId="0" borderId="37" xfId="1" applyNumberFormat="1" applyFont="1" applyBorder="1" applyAlignment="1" applyProtection="1">
      <alignment horizontal="right" vertical="center"/>
      <protection locked="0"/>
    </xf>
    <xf numFmtId="0" fontId="16" fillId="0" borderId="31" xfId="4" applyFont="1" applyFill="1" applyBorder="1" applyAlignment="1" applyProtection="1">
      <alignment vertical="center" wrapText="1"/>
    </xf>
    <xf numFmtId="4" fontId="16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75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72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30" xfId="0" applyNumberFormat="1" applyFont="1" applyFill="1" applyBorder="1" applyAlignment="1" applyProtection="1">
      <alignment vertical="center" wrapText="1"/>
      <protection locked="0"/>
    </xf>
    <xf numFmtId="4" fontId="19" fillId="0" borderId="30" xfId="0" applyNumberFormat="1" applyFont="1" applyFill="1" applyBorder="1" applyAlignment="1" applyProtection="1">
      <alignment horizontal="right" vertical="center" wrapText="1"/>
    </xf>
    <xf numFmtId="0" fontId="16" fillId="0" borderId="30" xfId="4" applyFont="1" applyFill="1" applyBorder="1" applyAlignment="1" applyProtection="1">
      <alignment vertical="center" wrapText="1"/>
    </xf>
    <xf numFmtId="4" fontId="29" fillId="0" borderId="102" xfId="1" applyNumberFormat="1" applyFont="1" applyFill="1" applyBorder="1" applyAlignment="1" applyProtection="1">
      <alignment vertical="center" wrapText="1"/>
      <protection locked="0"/>
    </xf>
    <xf numFmtId="4" fontId="29" fillId="0" borderId="44" xfId="1" applyNumberFormat="1" applyFont="1" applyFill="1" applyBorder="1" applyAlignment="1" applyProtection="1">
      <alignment vertical="center" wrapText="1"/>
      <protection locked="0"/>
    </xf>
    <xf numFmtId="4" fontId="17" fillId="0" borderId="44" xfId="1" applyNumberFormat="1" applyFont="1" applyFill="1" applyBorder="1" applyAlignment="1" applyProtection="1">
      <alignment vertical="center" wrapText="1"/>
      <protection locked="0"/>
    </xf>
    <xf numFmtId="4" fontId="29" fillId="0" borderId="103" xfId="1" applyNumberFormat="1" applyFont="1" applyFill="1" applyBorder="1" applyAlignment="1" applyProtection="1">
      <alignment vertical="center" wrapText="1"/>
      <protection locked="0"/>
    </xf>
    <xf numFmtId="4" fontId="29" fillId="0" borderId="7" xfId="1" applyNumberFormat="1" applyFont="1" applyBorder="1" applyAlignment="1" applyProtection="1">
      <alignment vertical="center"/>
      <protection locked="0"/>
    </xf>
    <xf numFmtId="4" fontId="29" fillId="0" borderId="9" xfId="1" applyNumberFormat="1" applyFont="1" applyBorder="1" applyAlignment="1" applyProtection="1">
      <alignment vertical="center"/>
      <protection locked="0"/>
    </xf>
    <xf numFmtId="4" fontId="29" fillId="0" borderId="52" xfId="1" applyNumberFormat="1" applyFont="1" applyBorder="1" applyAlignment="1" applyProtection="1">
      <alignment vertical="center"/>
      <protection locked="0"/>
    </xf>
    <xf numFmtId="4" fontId="29" fillId="0" borderId="0" xfId="1" applyNumberFormat="1" applyFont="1" applyBorder="1" applyAlignment="1" applyProtection="1">
      <alignment vertical="center"/>
      <protection locked="0"/>
    </xf>
    <xf numFmtId="0" fontId="16" fillId="6" borderId="3" xfId="4" applyFont="1" applyFill="1" applyBorder="1" applyAlignment="1" applyProtection="1">
      <alignment vertical="center" wrapText="1"/>
    </xf>
    <xf numFmtId="0" fontId="16" fillId="6" borderId="4" xfId="4" applyFont="1" applyFill="1" applyBorder="1" applyAlignment="1" applyProtection="1">
      <alignment vertical="center" wrapText="1"/>
    </xf>
    <xf numFmtId="0" fontId="16" fillId="6" borderId="5" xfId="4" applyFont="1" applyFill="1" applyBorder="1" applyAlignment="1" applyProtection="1">
      <alignment vertical="center" wrapText="1"/>
    </xf>
    <xf numFmtId="0" fontId="12" fillId="0" borderId="0" xfId="1" applyFont="1" applyFill="1" applyAlignment="1">
      <alignment wrapText="1"/>
    </xf>
    <xf numFmtId="0" fontId="12" fillId="0" borderId="0" xfId="1" applyFont="1" applyFill="1" applyAlignment="1">
      <alignment horizontal="left"/>
    </xf>
    <xf numFmtId="0" fontId="12" fillId="6" borderId="56" xfId="0" applyFont="1" applyFill="1" applyBorder="1" applyAlignment="1">
      <alignment horizontal="left" wrapText="1"/>
    </xf>
    <xf numFmtId="4" fontId="19" fillId="6" borderId="24" xfId="4" applyNumberFormat="1" applyFont="1" applyFill="1" applyBorder="1" applyAlignment="1">
      <alignment vertical="center"/>
    </xf>
    <xf numFmtId="0" fontId="16" fillId="0" borderId="0" xfId="1" applyFont="1" applyFill="1" applyAlignment="1"/>
    <xf numFmtId="0" fontId="16" fillId="0" borderId="0" xfId="4" applyFont="1" applyFill="1" applyBorder="1" applyAlignment="1" applyProtection="1">
      <alignment vertical="center" wrapText="1"/>
    </xf>
    <xf numFmtId="4" fontId="19" fillId="0" borderId="0" xfId="0" applyNumberFormat="1" applyFont="1" applyFill="1" applyBorder="1" applyAlignment="1" applyProtection="1">
      <alignment horizontal="right" vertical="center" wrapText="1"/>
    </xf>
    <xf numFmtId="4" fontId="19" fillId="0" borderId="0" xfId="1" applyNumberFormat="1" applyFont="1" applyFill="1" applyAlignment="1">
      <alignment horizontal="left" vertical="center"/>
    </xf>
    <xf numFmtId="4" fontId="19" fillId="0" borderId="0" xfId="1" applyNumberFormat="1" applyFont="1" applyFill="1" applyAlignment="1" applyProtection="1">
      <alignment horizontal="left" vertical="center"/>
      <protection locked="0"/>
    </xf>
    <xf numFmtId="4" fontId="30" fillId="0" borderId="14" xfId="1" applyNumberFormat="1" applyFont="1" applyFill="1" applyBorder="1"/>
    <xf numFmtId="4" fontId="30" fillId="0" borderId="15" xfId="1" applyNumberFormat="1" applyFont="1" applyFill="1" applyBorder="1"/>
    <xf numFmtId="4" fontId="30" fillId="0" borderId="13" xfId="1" applyNumberFormat="1" applyFont="1" applyFill="1" applyBorder="1"/>
    <xf numFmtId="4" fontId="30" fillId="0" borderId="25" xfId="1" applyNumberFormat="1" applyFont="1" applyFill="1" applyBorder="1"/>
    <xf numFmtId="166" fontId="8" fillId="0" borderId="0" xfId="1" applyNumberFormat="1" applyFont="1" applyAlignment="1">
      <alignment vertical="center"/>
    </xf>
    <xf numFmtId="4" fontId="19" fillId="0" borderId="3" xfId="1" applyNumberFormat="1" applyFont="1" applyFill="1" applyBorder="1" applyAlignment="1" applyProtection="1">
      <alignment vertical="center"/>
      <protection locked="0"/>
    </xf>
    <xf numFmtId="0" fontId="29" fillId="0" borderId="78" xfId="1" applyNumberFormat="1" applyFont="1" applyBorder="1" applyAlignment="1">
      <alignment vertical="center" wrapText="1"/>
    </xf>
    <xf numFmtId="0" fontId="29" fillId="0" borderId="100" xfId="1" applyNumberFormat="1" applyFont="1" applyBorder="1" applyAlignment="1">
      <alignment vertical="center" wrapText="1"/>
    </xf>
    <xf numFmtId="4" fontId="19" fillId="0" borderId="33" xfId="1" applyNumberFormat="1" applyFont="1" applyFill="1" applyBorder="1" applyAlignment="1" applyProtection="1">
      <alignment vertical="center"/>
      <protection locked="0"/>
    </xf>
    <xf numFmtId="4" fontId="29" fillId="0" borderId="70" xfId="1" applyNumberFormat="1" applyFont="1" applyFill="1" applyBorder="1" applyAlignment="1" applyProtection="1">
      <alignment vertical="center"/>
      <protection locked="0"/>
    </xf>
    <xf numFmtId="4" fontId="29" fillId="0" borderId="43" xfId="1" applyNumberFormat="1" applyFont="1" applyFill="1" applyBorder="1" applyAlignment="1" applyProtection="1">
      <alignment vertical="center"/>
      <protection locked="0"/>
    </xf>
    <xf numFmtId="4" fontId="19" fillId="0" borderId="0" xfId="1" applyNumberFormat="1" applyFont="1" applyFill="1" applyAlignment="1" applyProtection="1">
      <alignment horizontal="left" vertical="center"/>
      <protection locked="0"/>
    </xf>
    <xf numFmtId="4" fontId="29" fillId="0" borderId="0" xfId="1" applyNumberFormat="1" applyFont="1" applyAlignment="1">
      <alignment horizontal="center" vertical="center" wrapText="1"/>
    </xf>
    <xf numFmtId="4" fontId="29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/>
    <xf numFmtId="4" fontId="19" fillId="0" borderId="0" xfId="1" applyNumberFormat="1" applyFont="1" applyAlignment="1">
      <alignment horizontal="left" vertical="center"/>
    </xf>
    <xf numFmtId="0" fontId="17" fillId="0" borderId="0" xfId="2" applyFont="1" applyAlignment="1">
      <alignment horizontal="left" wrapText="1"/>
    </xf>
    <xf numFmtId="14" fontId="6" fillId="0" borderId="0" xfId="1" applyNumberFormat="1" applyFont="1" applyBorder="1" applyAlignment="1">
      <alignment horizontal="left" wrapText="1"/>
    </xf>
    <xf numFmtId="0" fontId="6" fillId="0" borderId="0" xfId="1" applyFont="1" applyBorder="1" applyAlignment="1">
      <alignment horizontal="left" wrapText="1"/>
    </xf>
    <xf numFmtId="0" fontId="12" fillId="0" borderId="0" xfId="1" applyFont="1" applyFill="1" applyAlignment="1">
      <alignment horizontal="left" wrapText="1"/>
    </xf>
    <xf numFmtId="0" fontId="6" fillId="0" borderId="0" xfId="1" applyFont="1" applyFill="1" applyAlignment="1">
      <alignment horizontal="left"/>
    </xf>
    <xf numFmtId="0" fontId="8" fillId="0" borderId="0" xfId="1" applyFont="1" applyFill="1" applyAlignment="1"/>
    <xf numFmtId="0" fontId="8" fillId="0" borderId="0" xfId="1" applyFont="1" applyFill="1" applyBorder="1" applyAlignment="1">
      <alignment wrapText="1"/>
    </xf>
    <xf numFmtId="4" fontId="16" fillId="0" borderId="0" xfId="1" applyNumberFormat="1" applyFont="1" applyFill="1" applyBorder="1" applyAlignment="1">
      <alignment horizontal="left" vertical="center" wrapText="1"/>
    </xf>
    <xf numFmtId="0" fontId="8" fillId="0" borderId="0" xfId="1" applyFont="1" applyFill="1" applyAlignment="1">
      <alignment vertical="center"/>
    </xf>
    <xf numFmtId="4" fontId="17" fillId="0" borderId="0" xfId="1" applyNumberFormat="1" applyFont="1" applyFill="1" applyBorder="1" applyAlignment="1">
      <alignment horizontal="center" vertical="center" wrapText="1"/>
    </xf>
    <xf numFmtId="14" fontId="6" fillId="0" borderId="0" xfId="1" applyNumberFormat="1" applyFont="1" applyBorder="1" applyAlignment="1">
      <alignment horizontal="center" wrapText="1"/>
    </xf>
    <xf numFmtId="0" fontId="6" fillId="0" borderId="0" xfId="1" applyFont="1" applyBorder="1" applyAlignment="1">
      <alignment horizontal="center" wrapText="1"/>
    </xf>
    <xf numFmtId="4" fontId="21" fillId="0" borderId="0" xfId="1" applyNumberFormat="1" applyFont="1" applyFill="1" applyAlignment="1">
      <alignment horizontal="left" vertical="center"/>
    </xf>
    <xf numFmtId="4" fontId="38" fillId="0" borderId="0" xfId="0" applyNumberFormat="1" applyFont="1" applyFill="1" applyAlignment="1" applyProtection="1">
      <alignment horizontal="left" vertical="center" wrapText="1"/>
      <protection locked="0"/>
    </xf>
    <xf numFmtId="0" fontId="17" fillId="0" borderId="19" xfId="1" applyFont="1" applyBorder="1" applyAlignment="1">
      <alignment horizontal="center" vertical="top" wrapText="1"/>
    </xf>
    <xf numFmtId="0" fontId="17" fillId="0" borderId="91" xfId="1" applyFont="1" applyBorder="1" applyAlignment="1">
      <alignment horizontal="center" vertical="top" wrapText="1"/>
    </xf>
    <xf numFmtId="0" fontId="16" fillId="0" borderId="91" xfId="1" applyFont="1" applyBorder="1" applyAlignment="1">
      <alignment horizontal="center" vertical="center" wrapText="1"/>
    </xf>
    <xf numFmtId="0" fontId="16" fillId="0" borderId="98" xfId="1" applyFont="1" applyBorder="1" applyAlignment="1">
      <alignment horizontal="center" vertical="center" wrapText="1"/>
    </xf>
    <xf numFmtId="0" fontId="16" fillId="0" borderId="57" xfId="1" applyFont="1" applyBorder="1" applyAlignment="1">
      <alignment horizontal="center" vertical="center" wrapText="1"/>
    </xf>
    <xf numFmtId="0" fontId="6" fillId="4" borderId="91" xfId="1" applyFont="1" applyFill="1" applyBorder="1" applyAlignment="1">
      <alignment horizontal="left" vertical="top" wrapText="1"/>
    </xf>
    <xf numFmtId="0" fontId="6" fillId="0" borderId="57" xfId="1" applyFont="1" applyBorder="1" applyAlignment="1">
      <alignment horizontal="left" vertical="top" wrapText="1"/>
    </xf>
    <xf numFmtId="0" fontId="39" fillId="0" borderId="0" xfId="1" applyFont="1"/>
    <xf numFmtId="0" fontId="17" fillId="0" borderId="85" xfId="1" applyFont="1" applyBorder="1" applyAlignment="1">
      <alignment horizontal="center" vertical="top" wrapText="1"/>
    </xf>
    <xf numFmtId="0" fontId="17" fillId="0" borderId="94" xfId="1" applyFont="1" applyBorder="1" applyAlignment="1">
      <alignment horizontal="center" vertical="top" wrapText="1"/>
    </xf>
    <xf numFmtId="0" fontId="17" fillId="0" borderId="94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93" xfId="1" applyFont="1" applyBorder="1" applyAlignment="1">
      <alignment horizontal="center" vertical="center" wrapText="1"/>
    </xf>
    <xf numFmtId="0" fontId="6" fillId="4" borderId="94" xfId="1" applyFont="1" applyFill="1" applyBorder="1" applyAlignment="1">
      <alignment horizontal="left" vertical="top" wrapText="1"/>
    </xf>
    <xf numFmtId="0" fontId="6" fillId="0" borderId="93" xfId="1" applyFont="1" applyBorder="1" applyAlignment="1">
      <alignment horizontal="left" vertical="top" wrapText="1"/>
    </xf>
    <xf numFmtId="0" fontId="17" fillId="0" borderId="85" xfId="1" applyFont="1" applyBorder="1" applyAlignment="1">
      <alignment horizontal="center" wrapText="1"/>
    </xf>
    <xf numFmtId="0" fontId="17" fillId="0" borderId="94" xfId="1" applyFont="1" applyBorder="1" applyAlignment="1">
      <alignment horizontal="center" wrapText="1"/>
    </xf>
    <xf numFmtId="0" fontId="16" fillId="0" borderId="94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93" xfId="1" applyFont="1" applyBorder="1" applyAlignment="1">
      <alignment horizontal="center" vertical="center" wrapText="1"/>
    </xf>
    <xf numFmtId="0" fontId="17" fillId="0" borderId="94" xfId="1" applyFont="1" applyBorder="1" applyAlignment="1">
      <alignment horizontal="center" wrapText="1"/>
    </xf>
    <xf numFmtId="0" fontId="17" fillId="0" borderId="93" xfId="1" applyFont="1" applyBorder="1" applyAlignment="1">
      <alignment horizontal="center" wrapText="1"/>
    </xf>
    <xf numFmtId="0" fontId="17" fillId="0" borderId="92" xfId="1" applyFont="1" applyBorder="1" applyAlignment="1">
      <alignment horizontal="left" wrapText="1"/>
    </xf>
    <xf numFmtId="0" fontId="16" fillId="0" borderId="9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7" fillId="0" borderId="92" xfId="1" applyFont="1" applyBorder="1" applyAlignment="1">
      <alignment horizontal="center" wrapText="1"/>
    </xf>
    <xf numFmtId="0" fontId="17" fillId="0" borderId="10" xfId="1" applyFont="1" applyBorder="1" applyAlignment="1">
      <alignment horizontal="center" wrapText="1"/>
    </xf>
    <xf numFmtId="0" fontId="16" fillId="0" borderId="10" xfId="1" applyFont="1" applyBorder="1" applyAlignment="1">
      <alignment horizontal="center" wrapText="1"/>
    </xf>
    <xf numFmtId="0" fontId="16" fillId="0" borderId="11" xfId="1" applyFont="1" applyBorder="1" applyAlignment="1">
      <alignment horizontal="center" wrapText="1"/>
    </xf>
    <xf numFmtId="0" fontId="16" fillId="0" borderId="92" xfId="1" applyFont="1" applyBorder="1" applyAlignment="1">
      <alignment horizontal="center" wrapText="1"/>
    </xf>
    <xf numFmtId="0" fontId="16" fillId="0" borderId="55" xfId="1" applyFont="1" applyBorder="1" applyAlignment="1">
      <alignment wrapText="1"/>
    </xf>
    <xf numFmtId="4" fontId="16" fillId="0" borderId="17" xfId="1" applyNumberFormat="1" applyFont="1" applyBorder="1" applyAlignment="1">
      <alignment horizontal="right" wrapText="1"/>
    </xf>
    <xf numFmtId="0" fontId="16" fillId="0" borderId="17" xfId="1" applyFont="1" applyBorder="1" applyAlignment="1">
      <alignment wrapText="1"/>
    </xf>
    <xf numFmtId="4" fontId="16" fillId="0" borderId="90" xfId="1" applyNumberFormat="1" applyFont="1" applyBorder="1" applyAlignment="1">
      <alignment horizontal="right" wrapText="1"/>
    </xf>
    <xf numFmtId="4" fontId="40" fillId="0" borderId="0" xfId="1" applyNumberFormat="1" applyFont="1"/>
    <xf numFmtId="4" fontId="39" fillId="0" borderId="0" xfId="1" applyNumberFormat="1" applyFont="1"/>
    <xf numFmtId="4" fontId="16" fillId="0" borderId="17" xfId="1" applyNumberFormat="1" applyFont="1" applyBorder="1" applyAlignment="1">
      <alignment horizontal="right"/>
    </xf>
    <xf numFmtId="4" fontId="16" fillId="0" borderId="90" xfId="1" applyNumberFormat="1" applyFont="1" applyBorder="1" applyAlignment="1">
      <alignment horizontal="right"/>
    </xf>
    <xf numFmtId="0" fontId="17" fillId="0" borderId="17" xfId="1" applyFont="1" applyBorder="1" applyAlignment="1">
      <alignment wrapText="1"/>
    </xf>
    <xf numFmtId="4" fontId="17" fillId="0" borderId="17" xfId="1" applyNumberFormat="1" applyFont="1" applyBorder="1" applyAlignment="1">
      <alignment horizontal="right"/>
    </xf>
    <xf numFmtId="4" fontId="17" fillId="0" borderId="90" xfId="1" applyNumberFormat="1" applyFont="1" applyBorder="1" applyAlignment="1">
      <alignment horizontal="right"/>
    </xf>
    <xf numFmtId="0" fontId="17" fillId="0" borderId="55" xfId="1" applyFont="1" applyBorder="1" applyAlignment="1">
      <alignment wrapText="1"/>
    </xf>
    <xf numFmtId="2" fontId="16" fillId="0" borderId="17" xfId="1" applyNumberFormat="1" applyFont="1" applyBorder="1" applyAlignment="1">
      <alignment horizontal="right"/>
    </xf>
    <xf numFmtId="2" fontId="16" fillId="0" borderId="90" xfId="1" applyNumberFormat="1" applyFont="1" applyBorder="1" applyAlignment="1">
      <alignment horizontal="right"/>
    </xf>
    <xf numFmtId="4" fontId="16" fillId="0" borderId="17" xfId="1" applyNumberFormat="1" applyFont="1" applyBorder="1" applyAlignment="1">
      <alignment wrapText="1"/>
    </xf>
    <xf numFmtId="4" fontId="16" fillId="0" borderId="90" xfId="1" applyNumberFormat="1" applyFont="1" applyBorder="1" applyAlignment="1">
      <alignment wrapText="1"/>
    </xf>
    <xf numFmtId="4" fontId="16" fillId="0" borderId="17" xfId="1" applyNumberFormat="1" applyFont="1" applyBorder="1"/>
    <xf numFmtId="4" fontId="16" fillId="0" borderId="90" xfId="1" applyNumberFormat="1" applyFont="1" applyBorder="1"/>
    <xf numFmtId="2" fontId="17" fillId="0" borderId="17" xfId="1" applyNumberFormat="1" applyFont="1" applyBorder="1" applyAlignment="1">
      <alignment horizontal="right"/>
    </xf>
    <xf numFmtId="4" fontId="17" fillId="0" borderId="90" xfId="1" applyNumberFormat="1" applyFont="1" applyBorder="1" applyAlignment="1">
      <alignment horizontal="right" wrapText="1"/>
    </xf>
    <xf numFmtId="4" fontId="17" fillId="0" borderId="17" xfId="1" applyNumberFormat="1" applyFont="1" applyBorder="1" applyAlignment="1">
      <alignment horizontal="right" wrapText="1"/>
    </xf>
    <xf numFmtId="4" fontId="17" fillId="0" borderId="17" xfId="1" applyNumberFormat="1" applyFont="1" applyBorder="1" applyAlignment="1">
      <alignment wrapText="1"/>
    </xf>
    <xf numFmtId="4" fontId="17" fillId="0" borderId="90" xfId="1" applyNumberFormat="1" applyFont="1" applyBorder="1" applyAlignment="1">
      <alignment wrapText="1"/>
    </xf>
    <xf numFmtId="4" fontId="16" fillId="0" borderId="104" xfId="1" applyNumberFormat="1" applyFont="1" applyBorder="1" applyAlignment="1">
      <alignment horizontal="right"/>
    </xf>
    <xf numFmtId="4" fontId="16" fillId="0" borderId="105" xfId="1" applyNumberFormat="1" applyFont="1" applyBorder="1" applyAlignment="1">
      <alignment horizontal="right"/>
    </xf>
    <xf numFmtId="4" fontId="39" fillId="0" borderId="0" xfId="1" applyNumberFormat="1" applyFont="1" applyAlignment="1">
      <alignment wrapText="1"/>
    </xf>
    <xf numFmtId="0" fontId="39" fillId="0" borderId="0" xfId="1" applyFont="1" applyAlignment="1">
      <alignment wrapText="1"/>
    </xf>
    <xf numFmtId="0" fontId="39" fillId="0" borderId="0" xfId="1" applyFont="1" applyAlignment="1">
      <alignment wrapText="1"/>
    </xf>
    <xf numFmtId="4" fontId="39" fillId="0" borderId="0" xfId="1" applyNumberFormat="1" applyFont="1" applyAlignment="1">
      <alignment wrapText="1"/>
    </xf>
    <xf numFmtId="14" fontId="39" fillId="0" borderId="0" xfId="1" applyNumberFormat="1" applyFont="1" applyAlignment="1">
      <alignment horizontal="center" wrapText="1"/>
    </xf>
    <xf numFmtId="0" fontId="39" fillId="0" borderId="0" xfId="1" applyFont="1" applyAlignment="1">
      <alignment horizontal="center" wrapText="1"/>
    </xf>
    <xf numFmtId="0" fontId="39" fillId="0" borderId="0" xfId="1" applyFont="1" applyAlignment="1">
      <alignment horizontal="center" wrapText="1"/>
    </xf>
    <xf numFmtId="0" fontId="39" fillId="0" borderId="0" xfId="1" applyFont="1"/>
    <xf numFmtId="0" fontId="6" fillId="0" borderId="19" xfId="1" applyFont="1" applyBorder="1" applyAlignment="1">
      <alignment horizontal="left" vertical="top" wrapText="1"/>
    </xf>
    <xf numFmtId="0" fontId="12" fillId="0" borderId="91" xfId="1" applyFont="1" applyBorder="1" applyAlignment="1">
      <alignment horizontal="center" wrapText="1"/>
    </xf>
    <xf numFmtId="0" fontId="12" fillId="0" borderId="98" xfId="1" applyFont="1" applyBorder="1" applyAlignment="1">
      <alignment horizontal="center" wrapText="1"/>
    </xf>
    <xf numFmtId="0" fontId="12" fillId="0" borderId="57" xfId="1" applyFont="1" applyBorder="1" applyAlignment="1">
      <alignment horizontal="center" wrapText="1"/>
    </xf>
    <xf numFmtId="0" fontId="41" fillId="0" borderId="0" xfId="1" applyFont="1"/>
    <xf numFmtId="0" fontId="6" fillId="0" borderId="85" xfId="1" applyFont="1" applyBorder="1" applyAlignment="1">
      <alignment horizontal="left" vertical="top" wrapText="1"/>
    </xf>
    <xf numFmtId="0" fontId="12" fillId="0" borderId="94" xfId="1" applyFont="1" applyBorder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93" xfId="1" applyFont="1" applyBorder="1" applyAlignment="1">
      <alignment horizontal="center" wrapText="1"/>
    </xf>
    <xf numFmtId="0" fontId="6" fillId="0" borderId="85" xfId="1" applyFont="1" applyBorder="1" applyAlignment="1">
      <alignment horizontal="left" vertical="top" wrapText="1"/>
    </xf>
    <xf numFmtId="0" fontId="6" fillId="0" borderId="106" xfId="1" applyFont="1" applyBorder="1" applyAlignment="1">
      <alignment horizontal="center" wrapText="1"/>
    </xf>
    <xf numFmtId="0" fontId="6" fillId="0" borderId="94" xfId="1" applyFont="1" applyBorder="1" applyAlignment="1">
      <alignment horizontal="center" wrapText="1"/>
    </xf>
    <xf numFmtId="0" fontId="6" fillId="0" borderId="93" xfId="1" applyFont="1" applyBorder="1" applyAlignment="1">
      <alignment horizontal="center" wrapText="1"/>
    </xf>
    <xf numFmtId="0" fontId="6" fillId="0" borderId="85" xfId="1" applyFont="1" applyBorder="1" applyAlignment="1">
      <alignment horizontal="center" wrapText="1"/>
    </xf>
    <xf numFmtId="0" fontId="42" fillId="0" borderId="0" xfId="1" applyFont="1"/>
    <xf numFmtId="0" fontId="6" fillId="0" borderId="107" xfId="1" applyFont="1" applyBorder="1" applyAlignment="1">
      <alignment horizontal="left" wrapText="1"/>
    </xf>
    <xf numFmtId="0" fontId="6" fillId="0" borderId="13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6" fillId="0" borderId="108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12" fillId="0" borderId="11" xfId="1" applyFont="1" applyBorder="1" applyAlignment="1">
      <alignment horizontal="center" wrapText="1"/>
    </xf>
    <xf numFmtId="0" fontId="12" fillId="0" borderId="92" xfId="1" applyFont="1" applyBorder="1" applyAlignment="1">
      <alignment horizontal="center" wrapText="1"/>
    </xf>
    <xf numFmtId="0" fontId="12" fillId="0" borderId="14" xfId="1" applyFont="1" applyBorder="1" applyAlignment="1">
      <alignment wrapText="1"/>
    </xf>
    <xf numFmtId="0" fontId="12" fillId="0" borderId="55" xfId="1" applyFont="1" applyBorder="1" applyAlignment="1">
      <alignment wrapText="1"/>
    </xf>
    <xf numFmtId="4" fontId="12" fillId="0" borderId="90" xfId="1" applyNumberFormat="1" applyFont="1" applyBorder="1" applyAlignment="1">
      <alignment horizontal="right"/>
    </xf>
    <xf numFmtId="4" fontId="12" fillId="0" borderId="17" xfId="1" applyNumberFormat="1" applyFont="1" applyBorder="1" applyAlignment="1">
      <alignment horizontal="right"/>
    </xf>
    <xf numFmtId="4" fontId="42" fillId="0" borderId="0" xfId="1" applyNumberFormat="1" applyFont="1"/>
    <xf numFmtId="4" fontId="43" fillId="0" borderId="0" xfId="1" applyNumberFormat="1" applyFont="1" applyAlignment="1">
      <alignment horizontal="right"/>
    </xf>
    <xf numFmtId="4" fontId="6" fillId="0" borderId="90" xfId="1" applyNumberFormat="1" applyFont="1" applyBorder="1" applyAlignment="1">
      <alignment horizontal="right"/>
    </xf>
    <xf numFmtId="4" fontId="41" fillId="0" borderId="0" xfId="1" applyNumberFormat="1" applyFont="1" applyAlignment="1">
      <alignment horizontal="right"/>
    </xf>
    <xf numFmtId="2" fontId="6" fillId="0" borderId="90" xfId="1" applyNumberFormat="1" applyFont="1" applyBorder="1" applyAlignment="1">
      <alignment horizontal="right"/>
    </xf>
    <xf numFmtId="2" fontId="6" fillId="0" borderId="17" xfId="1" applyNumberFormat="1" applyFont="1" applyBorder="1" applyAlignment="1">
      <alignment horizontal="right"/>
    </xf>
    <xf numFmtId="0" fontId="41" fillId="0" borderId="0" xfId="1" applyFont="1" applyAlignment="1">
      <alignment horizontal="right"/>
    </xf>
    <xf numFmtId="0" fontId="12" fillId="0" borderId="90" xfId="1" applyFont="1" applyBorder="1" applyAlignment="1">
      <alignment horizontal="right"/>
    </xf>
    <xf numFmtId="0" fontId="12" fillId="0" borderId="17" xfId="1" applyFont="1" applyBorder="1" applyAlignment="1">
      <alignment horizontal="right"/>
    </xf>
    <xf numFmtId="0" fontId="43" fillId="0" borderId="0" xfId="1" applyFont="1" applyAlignment="1">
      <alignment horizontal="right"/>
    </xf>
    <xf numFmtId="0" fontId="6" fillId="0" borderId="90" xfId="1" applyFont="1" applyBorder="1" applyAlignment="1">
      <alignment horizontal="right"/>
    </xf>
    <xf numFmtId="0" fontId="6" fillId="0" borderId="17" xfId="1" applyFont="1" applyBorder="1" applyAlignment="1">
      <alignment horizontal="right"/>
    </xf>
    <xf numFmtId="0" fontId="12" fillId="0" borderId="98" xfId="1" applyFont="1" applyBorder="1" applyAlignment="1">
      <alignment wrapText="1"/>
    </xf>
    <xf numFmtId="0" fontId="12" fillId="0" borderId="57" xfId="1" applyFont="1" applyBorder="1" applyAlignment="1">
      <alignment wrapText="1"/>
    </xf>
    <xf numFmtId="4" fontId="12" fillId="0" borderId="91" xfId="1" applyNumberFormat="1" applyFont="1" applyBorder="1" applyAlignment="1">
      <alignment horizontal="right"/>
    </xf>
    <xf numFmtId="4" fontId="12" fillId="0" borderId="19" xfId="1" applyNumberFormat="1" applyFont="1" applyBorder="1" applyAlignment="1">
      <alignment horizontal="right"/>
    </xf>
    <xf numFmtId="0" fontId="41" fillId="4" borderId="0" xfId="1" applyFont="1" applyFill="1" applyAlignment="1">
      <alignment wrapText="1"/>
    </xf>
    <xf numFmtId="0" fontId="41" fillId="0" borderId="0" xfId="1" applyFont="1" applyAlignment="1">
      <alignment wrapText="1"/>
    </xf>
    <xf numFmtId="0" fontId="41" fillId="0" borderId="0" xfId="1" applyFont="1" applyAlignment="1">
      <alignment horizontal="center" wrapText="1"/>
    </xf>
    <xf numFmtId="166" fontId="41" fillId="0" borderId="0" xfId="1" applyNumberFormat="1" applyFont="1" applyAlignment="1">
      <alignment horizontal="center" wrapText="1"/>
    </xf>
    <xf numFmtId="14" fontId="41" fillId="0" borderId="0" xfId="1" applyNumberFormat="1" applyFont="1" applyAlignment="1">
      <alignment horizontal="center" wrapText="1"/>
    </xf>
    <xf numFmtId="0" fontId="41" fillId="0" borderId="0" xfId="1" applyFont="1" applyAlignment="1">
      <alignment horizontal="center" wrapText="1"/>
    </xf>
    <xf numFmtId="4" fontId="41" fillId="0" borderId="0" xfId="1" applyNumberFormat="1" applyFont="1" applyAlignment="1">
      <alignment horizontal="center" wrapText="1"/>
    </xf>
    <xf numFmtId="0" fontId="41" fillId="0" borderId="0" xfId="1" applyFont="1"/>
    <xf numFmtId="0" fontId="6" fillId="0" borderId="13" xfId="1" applyFont="1" applyBorder="1" applyAlignment="1">
      <alignment horizontal="center" wrapText="1"/>
    </xf>
    <xf numFmtId="0" fontId="6" fillId="4" borderId="19" xfId="1" applyFont="1" applyFill="1" applyBorder="1" applyAlignment="1">
      <alignment horizontal="left" vertical="top" wrapText="1"/>
    </xf>
    <xf numFmtId="0" fontId="12" fillId="4" borderId="91" xfId="1" applyFont="1" applyFill="1" applyBorder="1" applyAlignment="1">
      <alignment horizontal="center" wrapText="1"/>
    </xf>
    <xf numFmtId="0" fontId="12" fillId="4" borderId="57" xfId="1" applyFont="1" applyFill="1" applyBorder="1" applyAlignment="1">
      <alignment horizontal="center" wrapText="1"/>
    </xf>
    <xf numFmtId="0" fontId="44" fillId="0" borderId="0" xfId="1" applyFont="1"/>
    <xf numFmtId="0" fontId="1" fillId="0" borderId="0" xfId="1"/>
    <xf numFmtId="0" fontId="12" fillId="4" borderId="94" xfId="1" applyFont="1" applyFill="1" applyBorder="1" applyAlignment="1">
      <alignment horizontal="center" wrapText="1"/>
    </xf>
    <xf numFmtId="0" fontId="12" fillId="4" borderId="93" xfId="1" applyFont="1" applyFill="1" applyBorder="1" applyAlignment="1">
      <alignment horizontal="center" wrapText="1"/>
    </xf>
    <xf numFmtId="4" fontId="44" fillId="0" borderId="0" xfId="1" applyNumberFormat="1" applyFont="1"/>
    <xf numFmtId="0" fontId="45" fillId="0" borderId="0" xfId="1" applyFont="1" applyAlignment="1">
      <alignment horizontal="left"/>
    </xf>
    <xf numFmtId="4" fontId="1" fillId="0" borderId="0" xfId="1" applyNumberFormat="1"/>
    <xf numFmtId="0" fontId="6" fillId="4" borderId="0" xfId="1" applyFont="1" applyFill="1" applyAlignment="1">
      <alignment wrapText="1"/>
    </xf>
    <xf numFmtId="4" fontId="6" fillId="4" borderId="98" xfId="1" applyNumberFormat="1" applyFont="1" applyFill="1" applyBorder="1" applyAlignment="1">
      <alignment wrapText="1"/>
    </xf>
    <xf numFmtId="0" fontId="46" fillId="4" borderId="0" xfId="1" applyFont="1" applyFill="1" applyAlignment="1">
      <alignment wrapText="1"/>
    </xf>
    <xf numFmtId="0" fontId="47" fillId="0" borderId="0" xfId="1" applyFont="1"/>
    <xf numFmtId="0" fontId="48" fillId="0" borderId="0" xfId="1" applyFont="1" applyAlignment="1">
      <alignment wrapText="1"/>
    </xf>
    <xf numFmtId="0" fontId="46" fillId="0" borderId="0" xfId="1" applyFont="1" applyAlignment="1">
      <alignment horizontal="center" wrapText="1"/>
    </xf>
    <xf numFmtId="14" fontId="49" fillId="0" borderId="0" xfId="1" applyNumberFormat="1" applyFont="1" applyAlignment="1">
      <alignment horizontal="center" wrapText="1"/>
    </xf>
    <xf numFmtId="0" fontId="49" fillId="0" borderId="0" xfId="1" applyFont="1" applyAlignment="1">
      <alignment horizontal="center" wrapText="1"/>
    </xf>
    <xf numFmtId="0" fontId="46" fillId="0" borderId="0" xfId="1" applyFont="1" applyAlignment="1">
      <alignment horizontal="center" wrapText="1"/>
    </xf>
    <xf numFmtId="0" fontId="1" fillId="0" borderId="0" xfId="1"/>
    <xf numFmtId="4" fontId="50" fillId="0" borderId="0" xfId="1" applyNumberFormat="1" applyFont="1"/>
  </cellXfs>
  <cellStyles count="7">
    <cellStyle name="Normal 3" xfId="3" xr:uid="{00000000-0005-0000-0000-000000000000}"/>
    <cellStyle name="Normalny" xfId="0" builtinId="0"/>
    <cellStyle name="Normalny 2" xfId="1" xr:uid="{00000000-0005-0000-0000-000002000000}"/>
    <cellStyle name="Normalny 2 2" xfId="4" xr:uid="{00000000-0005-0000-0000-000003000000}"/>
    <cellStyle name="Normalny 3" xfId="6" xr:uid="{00000000-0005-0000-0000-000004000000}"/>
    <cellStyle name="Normalny_dzielnice termin spr." xfId="2" xr:uid="{00000000-0005-0000-0000-000005000000}"/>
    <cellStyle name="Walutowy 2" xfId="5" xr:uid="{00000000-0005-0000-0000-000006000000}"/>
  </cellStyles>
  <dxfs count="2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i val="0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  <numFmt numFmtId="167" formatCode="#\ ##,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i val="0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 style="medium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justify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C0C0"/>
        </patternFill>
      </fill>
      <alignment horizontal="general" vertical="bottom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C0C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1" defaultTableStyle="TableStyleMedium2" defaultPivotStyle="PivotStyleLight16">
    <tableStyle name="Styl tabeli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144</xdr:row>
      <xdr:rowOff>66675</xdr:rowOff>
    </xdr:from>
    <xdr:to>
      <xdr:col>8</xdr:col>
      <xdr:colOff>1123950</xdr:colOff>
      <xdr:row>160</xdr:row>
      <xdr:rowOff>133350</xdr:rowOff>
    </xdr:to>
    <xdr:cxnSp macro="">
      <xdr:nvCxnSpPr>
        <xdr:cNvPr id="5" name="Łącznik prosty 4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9050" y="36271200"/>
          <a:ext cx="12801600" cy="4991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230</xdr:row>
      <xdr:rowOff>38100</xdr:rowOff>
    </xdr:from>
    <xdr:to>
      <xdr:col>3</xdr:col>
      <xdr:colOff>76200</xdr:colOff>
      <xdr:row>233</xdr:row>
      <xdr:rowOff>180975</xdr:rowOff>
    </xdr:to>
    <xdr:cxnSp macro="">
      <xdr:nvCxnSpPr>
        <xdr:cNvPr id="6" name="Łącznik prosty 5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7625" y="66951225"/>
          <a:ext cx="6057900" cy="1190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427</xdr:row>
      <xdr:rowOff>0</xdr:rowOff>
    </xdr:from>
    <xdr:to>
      <xdr:col>3</xdr:col>
      <xdr:colOff>9525</xdr:colOff>
      <xdr:row>433</xdr:row>
      <xdr:rowOff>0</xdr:rowOff>
    </xdr:to>
    <xdr:cxnSp macro="">
      <xdr:nvCxnSpPr>
        <xdr:cNvPr id="7" name="Łącznik prosty 6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0" y="117652800"/>
          <a:ext cx="6038850" cy="1323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240</xdr:row>
      <xdr:rowOff>152400</xdr:rowOff>
    </xdr:from>
    <xdr:to>
      <xdr:col>5</xdr:col>
      <xdr:colOff>47625</xdr:colOff>
      <xdr:row>259</xdr:row>
      <xdr:rowOff>47625</xdr:rowOff>
    </xdr:to>
    <xdr:cxnSp macro="">
      <xdr:nvCxnSpPr>
        <xdr:cNvPr id="8" name="Łącznik prosty 7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9050" y="69494400"/>
          <a:ext cx="8324850" cy="383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263</xdr:row>
      <xdr:rowOff>180975</xdr:rowOff>
    </xdr:from>
    <xdr:to>
      <xdr:col>3</xdr:col>
      <xdr:colOff>990600</xdr:colOff>
      <xdr:row>273</xdr:row>
      <xdr:rowOff>152400</xdr:rowOff>
    </xdr:to>
    <xdr:cxnSp macro="">
      <xdr:nvCxnSpPr>
        <xdr:cNvPr id="9" name="Łącznik prosty 8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0" y="72380475"/>
          <a:ext cx="6600825" cy="3209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419</xdr:row>
      <xdr:rowOff>9525</xdr:rowOff>
    </xdr:from>
    <xdr:to>
      <xdr:col>2</xdr:col>
      <xdr:colOff>47625</xdr:colOff>
      <xdr:row>421</xdr:row>
      <xdr:rowOff>180975</xdr:rowOff>
    </xdr:to>
    <xdr:cxnSp macro="">
      <xdr:nvCxnSpPr>
        <xdr:cNvPr id="11" name="Łącznik prosty 10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9050" y="115404900"/>
          <a:ext cx="4924425" cy="127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463</xdr:row>
      <xdr:rowOff>85725</xdr:rowOff>
    </xdr:from>
    <xdr:to>
      <xdr:col>2</xdr:col>
      <xdr:colOff>1095375</xdr:colOff>
      <xdr:row>465</xdr:row>
      <xdr:rowOff>247650</xdr:rowOff>
    </xdr:to>
    <xdr:cxnSp macro="">
      <xdr:nvCxnSpPr>
        <xdr:cNvPr id="12" name="Łącznik prosty 11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76200" y="126444375"/>
          <a:ext cx="5915025" cy="3343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381</xdr:row>
      <xdr:rowOff>0</xdr:rowOff>
    </xdr:from>
    <xdr:to>
      <xdr:col>8</xdr:col>
      <xdr:colOff>1038225</xdr:colOff>
      <xdr:row>399</xdr:row>
      <xdr:rowOff>142875</xdr:rowOff>
    </xdr:to>
    <xdr:cxnSp macro="">
      <xdr:nvCxnSpPr>
        <xdr:cNvPr id="16" name="Łącznik prosty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8575" y="104422575"/>
          <a:ext cx="12706350" cy="5972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182BADC-83D0-43B6-B191-A5C55025B46C}" name="Bilans_UD_Ursus" displayName="Bilans_UD_Ursus" ref="A7:G48" totalsRowShown="0" headerRowDxfId="22" headerRowBorderDxfId="20" tableBorderDxfId="21" totalsRowBorderDxfId="19" headerRowCellStyle="Normalny 2">
  <autoFilter ref="A7:G48" xr:uid="{5182BADC-83D0-43B6-B191-A5C55025B46C}"/>
  <tableColumns count="7">
    <tableColumn id="1" xr3:uid="{AFC471A5-AD9E-4F98-8988-4CD0C59B7C3A}" name="AKTYWA" dataDxfId="18" dataCellStyle="Normalny 2"/>
    <tableColumn id="2" xr3:uid="{30D48725-8E1C-4C47-A9E3-33463A004158}" name="Stan na początek roku_x000a_I" dataDxfId="17" dataCellStyle="Normalny 2"/>
    <tableColumn id="3" xr3:uid="{53B5C76B-682E-41C9-9174-7584C5440F94}" name="Stan na początek roku" dataDxfId="16" dataCellStyle="Normalny 2"/>
    <tableColumn id="4" xr3:uid="{12797CF9-E782-4B62-B86D-71CEDE5DF75E}" name="Stan na koniec roku"/>
    <tableColumn id="5" xr3:uid="{5703C702-EA0C-460B-9721-E7AECF541EC9}" name="PASYWA" dataDxfId="15" dataCellStyle="Normalny 2"/>
    <tableColumn id="6" xr3:uid="{9F4D1D3E-8C4D-4064-A7F8-703989FE144A}" name="Stan na początek roku2" dataDxfId="14" dataCellStyle="Normalny 2"/>
    <tableColumn id="7" xr3:uid="{36DA1D04-FA06-42D2-9696-C1984F5D9582}" name="Stan na koniec roku2" dataDxfId="13" dataCellStyle="Normalny 2"/>
  </tableColumns>
  <tableStyleInfo name="Styl tabeli 1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Wartość_nieamortyzowanych_środków_trwałych_używanych_na_podstawie_umów_najmu_dzierżawy_i_innych_umów_w_tym_umów_leasingu" displayName="Wartość_nieamortyzowanych_środków_trwałych_używanych_na_podstawie_umów_najmu_dzierżawy_i_innych_umów_w_tym_umów_leasingu" ref="A120:C127" totalsRowShown="0" headerRowBorderDxfId="187" tableBorderDxfId="186">
  <autoFilter ref="A120:C127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600-000001000000}" name="Wyszczególnienie" dataDxfId="185" dataCellStyle="Normalny 2"/>
    <tableColumn id="3" xr3:uid="{00000000-0010-0000-0600-000003000000}" name="Stan na początek roku" dataDxfId="184" dataCellStyle="Normalny 2"/>
    <tableColumn id="4" xr3:uid="{00000000-0010-0000-0600-000004000000}" name="Stan na koniec roku" dataDxfId="183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artość nieamortyzowanych lub nieumarzanych przez jednostkę środków trwałych, używanych na podstawie umów najmu, dzierżawy i innych umów, w tym z tytułu umów leasingu " altTextSummary="W tabeli wykazano środki trwałe dzierżawione przez jednostkę, które nie są przez nią umarzane i amortyzowane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Liczba_i_wartość_posiadanych_akcji_i_udziałów" displayName="Liczba_i_wartość_posiadanych_akcji_i_udziałów" ref="A147:I160" totalsRowShown="0" headerRowDxfId="182" dataDxfId="180" headerRowBorderDxfId="181" tableBorderDxfId="179" headerRowCellStyle="Normalny 2" dataCellStyle="Normalny 2">
  <autoFilter ref="A147:I160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700-000001000000}" name="Nazwa podmiotów" dataDxfId="178" dataCellStyle="Normalny 2"/>
    <tableColumn id="2" xr3:uid="{00000000-0010-0000-0700-000002000000}" name="Nazwa podmiotów2" dataDxfId="177" dataCellStyle="Normalny 2"/>
    <tableColumn id="3" xr3:uid="{00000000-0010-0000-0700-000003000000}" name="Liczba udziałów / akcji" dataDxfId="176" dataCellStyle="Normalny 2"/>
    <tableColumn id="4" xr3:uid="{00000000-0010-0000-0700-000004000000}" name="Udział w kapitale własnym (%)" dataDxfId="175" dataCellStyle="Normalny 2"/>
    <tableColumn id="5" xr3:uid="{00000000-0010-0000-0700-000005000000}" name="Wartość brutto udziałów/ akcji" dataDxfId="174" dataCellStyle="Normalny 2"/>
    <tableColumn id="6" xr3:uid="{00000000-0010-0000-0700-000006000000}" name="Odpis" dataDxfId="173" dataCellStyle="Normalny 2"/>
    <tableColumn id="7" xr3:uid="{00000000-0010-0000-0700-000007000000}" name="Wartość bilansowa udziałów/akcji" dataDxfId="172" dataCellStyle="Normalny 2"/>
    <tableColumn id="8" xr3:uid="{00000000-0010-0000-0700-000008000000}" name="Zysk/(strata) netto za rok zakończony dnia 31 grudnia bieżącego roku" dataDxfId="171" dataCellStyle="Normalny 2"/>
    <tableColumn id="9" xr3:uid="{00000000-0010-0000-0700-000009000000}" name="Kapitały własne na dzień 31 grudnia bieżącego roku" dataDxfId="17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 Liczba i wartość posiadanych akcji i udziałów" altTextSummary="Przekreślona pusta tabela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Odpisy_aktualizujące_należności" displayName="Odpisy_aktualizujące_należności" ref="A164:G172" totalsRowShown="0" dataDxfId="169" tableBorderDxfId="168" dataCellStyle="Normalny 2">
  <autoFilter ref="A164:G172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800-000001000000}" name="Kolumna1"/>
    <tableColumn id="2" xr3:uid="{00000000-0010-0000-0800-000002000000}" name="Kolumna2"/>
    <tableColumn id="5" xr3:uid="{00000000-0010-0000-0800-000005000000}" name="Kolumna3"/>
    <tableColumn id="6" xr3:uid="{00000000-0010-0000-0800-000006000000}" name="Kolumna4" dataDxfId="167" dataCellStyle="Normalny 2"/>
    <tableColumn id="7" xr3:uid="{00000000-0010-0000-0800-000007000000}" name="Kolumna5" dataDxfId="166" dataCellStyle="Normalny 2"/>
    <tableColumn id="8" xr3:uid="{00000000-0010-0000-0800-000008000000}" name="Kolumna6" dataDxfId="165" dataCellStyle="Normalny 2"/>
    <tableColumn id="9" xr3:uid="{00000000-0010-0000-0800-000009000000}" name="Kolumna7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siy aktualizujące wartość należności" altTextSummary="Tabela przedstawia odpisy aktualizujące należności z  wyszczegolnieniem odpisów z tytułu należności długoterminowych, krótkoterminowych, alimentacyjnych. Stan na początek roku, zmiany i stan na koniec roku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Rezerwy_na_zobowiązania_zmiany_w_ciągu_roku_obrotowego" displayName="Rezerwy_na_zobowiązania_zmiany_w_ciągu_roku_obrotowego" ref="A177:F208" totalsRowShown="0" tableBorderDxfId="164">
  <autoFilter ref="A177:F208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900-000001000000}" name="Kategoria"/>
    <tableColumn id="3" xr3:uid="{00000000-0010-0000-0900-000003000000}" name="Stan na początek roku " dataDxfId="163" dataCellStyle="Normalny 2"/>
    <tableColumn id="4" xr3:uid="{00000000-0010-0000-0900-000004000000}" name="Utworzone" dataDxfId="162" dataCellStyle="Normalny 2"/>
    <tableColumn id="5" xr3:uid="{00000000-0010-0000-0900-000005000000}" name="Wykorzystane *" dataDxfId="161" dataCellStyle="Normalny 2"/>
    <tableColumn id="6" xr3:uid="{00000000-0010-0000-0900-000006000000}" name="Rozwiązane **" dataDxfId="160" dataCellStyle="Normalny 2"/>
    <tableColumn id="7" xr3:uid="{00000000-0010-0000-0900-000007000000}" name="Stan na koniec roku " dataDxfId="159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ezerwy na zobowiązania - zmiany w ciągu roku obrotowego" altTextSummary="Tabela przedstawia rezerwy na zobowiązania w podziale na stany początkowe, zmiany w ciagu roku, stany końcowe oraz grupy rezerw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Zobowiązania_długoterminowe_według_zapadalności" displayName="Zobowiązania_długoterminowe_według_zapadalności" ref="A213:C226" totalsRowShown="0" headerRowBorderDxfId="158" tableBorderDxfId="157">
  <autoFilter ref="A213:C226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A00-000001000000}" name="Wyszczególnienie"/>
    <tableColumn id="3" xr3:uid="{00000000-0010-0000-0A00-000003000000}" name="Stan na początek roku"/>
    <tableColumn id="4" xr3:uid="{00000000-0010-0000-0A00-000004000000}" name="Stan na koniec roku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Zobowiązania długoterminowe według zapadalności" altTextSummary="Tabela przedstawia zobowiązania długoterminowe według zapadalności w podziale na terminy zapadalności oraz rodzaje zobowiązań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Kwota_zobowiązań_w_stytuacji_gdy_jednostka_kwalifikuje_umowy_leasingu_zgodnie_z_przepisami_podatkowymi_leasing_operacyjny" displayName="Kwota_zobowiązań_w_stytuacji_gdy_jednostka_kwalifikuje_umowy_leasingu_zgodnie_z_przepisami_podatkowymi_leasing_operacyjny" ref="A231:C234" totalsRowShown="0" headerRowBorderDxfId="156" tableBorderDxfId="155">
  <autoFilter ref="A231:C234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B00-000001000000}" name="Tytuł zobowiązania" dataDxfId="154" totalsRowDxfId="153"/>
    <tableColumn id="3" xr3:uid="{00000000-0010-0000-0B00-000003000000}" name="Stan na początek roku "/>
    <tableColumn id="4" xr3:uid="{00000000-0010-0000-0B00-000004000000}" name="Stan na koniec roku 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wota zobowiązań w sytuacji gdy jednostka  kwalifikuje umowy leasingu  zgodnie z przepisami podatkowymi (leasing operacyjny), a wg przepisów o rachunkowości byłby to leasing finansowy lub zwrotny " altTextSummary="Przekreślona pusta tabela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Zobowiązania_zabezpieczone_na_majątku_jednostki" displayName="Zobowiązania_zabezpieczone_na_majątku_jednostki" ref="A242:E259" totalsRowShown="0" headerRowBorderDxfId="152" tableBorderDxfId="151">
  <autoFilter ref="A242:E259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C00-000001000000}" name="Rodzaj (forma) zabezpieczenia"/>
    <tableColumn id="2" xr3:uid="{00000000-0010-0000-0C00-000002000000}" name="Kwota"/>
    <tableColumn id="3" xr3:uid="{00000000-0010-0000-0C00-000003000000}" name="Kwota2"/>
    <tableColumn id="4" xr3:uid="{00000000-0010-0000-0C00-000004000000}" name="w tym na aktywach"/>
    <tableColumn id="5" xr3:uid="{00000000-0010-0000-0C00-000005000000}" name="w tym na aktywach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Zobowiązania zabezpieczone na majątku jednostki" altTextSummary="Przekreślona pusta tabela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Pozabilansowe_zabezpieczenia_w_tym_również_udzielone_przez_jednostkę_gwarancje_i_poręczenia_także_wekslowe" displayName="Pozabilansowe_zabezpieczenia_w_tym_również_udzielone_przez_jednostkę_gwarancje_i_poręczenia_także_wekslowe" ref="A265:D275" totalsRowShown="0" headerRowBorderDxfId="150" tableBorderDxfId="149">
  <autoFilter ref="A265:D275" xr:uid="{00000000-0009-0000-0100-00000F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D00-000001000000}" name="Tytuł" dataDxfId="148" dataCellStyle="Normalny 2"/>
    <tableColumn id="3" xr3:uid="{00000000-0010-0000-0D00-000003000000}" name="Stan na początek roku "/>
    <tableColumn id="4" xr3:uid="{00000000-0010-0000-0D00-000004000000}" name="Stan na koniec roku" dataDxfId="147" dataCellStyle="Normalny 2"/>
    <tableColumn id="5" xr3:uid="{00000000-0010-0000-0D00-000005000000}" name="Opis charakteru zobowiązania warunkowego, w tym czy zabezpieczone na majątku jednostki" dataDxfId="14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abilansowe zabezpieczenia, w tym również udzielone przez jednostkę gwarancje i poręczenia, także wekslowe " altTextSummary="Przekreślona pusta tabela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Wykaz_spraw_spornych_z_tytułu_zobowiązań_warunkowych" displayName="Wykaz_spraw_spornych_z_tytułu_zobowiązań_warunkowych" ref="A278:C308" totalsRowShown="0" tableBorderDxfId="145">
  <autoFilter ref="A278:C308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E00-000001000000}" name="Kategoria"/>
    <tableColumn id="3" xr3:uid="{00000000-0010-0000-0E00-000003000000}" name="Stan na początek roku " dataDxfId="144" dataCellStyle="Normalny 2"/>
    <tableColumn id="4" xr3:uid="{00000000-0010-0000-0E00-000004000000}" name="Stan na koniec roku " dataDxfId="143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ykaz spraw spornych z tytułu zobowiązań warunkowych" altTextSummary="Tabela przedstawia wykaz spraw spornych z tytułu zobowiązań warunkowych według tytułów zobowiązań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Rozliczenia_międzyokresowe_czynne" displayName="Rozliczenia_międzyokresowe_czynne" ref="A315:C338" totalsRowShown="0" tableBorderDxfId="142">
  <autoFilter ref="A315:C338" xr:uid="{00000000-0009-0000-0100-000011000000}">
    <filterColumn colId="0" hiddenButton="1"/>
    <filterColumn colId="1" hiddenButton="1"/>
    <filterColumn colId="2" hiddenButton="1"/>
  </autoFilter>
  <tableColumns count="3">
    <tableColumn id="1" xr3:uid="{00000000-0010-0000-0F00-000001000000}" name="Rozliczenia międzyokresowe czynne" dataDxfId="141" dataCellStyle="Normalny 2"/>
    <tableColumn id="3" xr3:uid="{00000000-0010-0000-0F00-000003000000}" name="Stan na początek roku" dataDxfId="140" dataCellStyle="Normalny 2"/>
    <tableColumn id="4" xr3:uid="{00000000-0010-0000-0F00-000004000000}" name="Stan na koniec roku" dataDxfId="139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ozliczenia międzyokresowe czynne" altTextSummary="Tabela przedstawia rozliczenia miedzyokresowe czynne wedlug rodzajów zakupów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26E0752-7C49-4CB4-A6B0-7236A7D19B76}" name="Rachunek_zysków_i_strat" displayName="Rachunek_zysków_i_strat" ref="A7:E49" totalsRowShown="0" headerRowDxfId="12" headerRowBorderDxfId="10" tableBorderDxfId="11" totalsRowBorderDxfId="9" headerRowCellStyle="Normalny 2">
  <autoFilter ref="A7:E49" xr:uid="{C26E0752-7C49-4CB4-A6B0-7236A7D19B76}"/>
  <tableColumns count="5">
    <tableColumn id="1" xr3:uid="{7DA2378A-1B29-43E7-B6D1-04BA0E67A935}" name="Kolumna1" dataDxfId="8" dataCellStyle="Normalny 2"/>
    <tableColumn id="2" xr3:uid="{1A51F1ED-DCD1-4E3B-99F1-FC7772C59990}" name="Kolumna2" dataDxfId="7" dataCellStyle="Normalny 2"/>
    <tableColumn id="3" xr3:uid="{600635D9-05FD-4880-A98C-D508CBABE04A}" name="Stan na koniec roku poprzedniego  "/>
    <tableColumn id="4" xr3:uid="{B3754A7D-52FF-4A1A-A9CA-0D4007897323}" name="Stan na koniec roku poprzedniego"/>
    <tableColumn id="5" xr3:uid="{834AC404-9442-4A12-A0C8-F17704E55527}" name="Stan na koniec roku bieżącego"/>
  </tableColumns>
  <tableStyleInfo name="Styl tabeli 1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Rozliczenia_międzyokresowe_przychodów_i_rozliczenia_międzyokresowe_bierne" displayName="Rozliczenia_międzyokresowe_przychodów_i_rozliczenia_międzyokresowe_bierne" ref="A344:C358" totalsRowShown="0" headerRowBorderDxfId="138" tableBorderDxfId="137">
  <autoFilter ref="A344:C358" xr:uid="{00000000-0009-0000-0100-000012000000}">
    <filterColumn colId="0" hiddenButton="1"/>
    <filterColumn colId="1" hiddenButton="1"/>
    <filterColumn colId="2" hiddenButton="1"/>
  </autoFilter>
  <tableColumns count="3">
    <tableColumn id="1" xr3:uid="{00000000-0010-0000-1000-000001000000}" name="Rozliczenia międzyokresowe" dataDxfId="136" dataCellStyle="Normalny 2"/>
    <tableColumn id="3" xr3:uid="{00000000-0010-0000-1000-000003000000}" name="Stan na początek roku" dataDxfId="135" dataCellStyle="Normalny 2"/>
    <tableColumn id="4" xr3:uid="{00000000-0010-0000-1000-000004000000}" name="Stan na koniec roku " dataDxfId="134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ozliczenia międzyokresowe przychodów i rozliczenia międzyokresowe bierne" altTextSummary="Tabela zawiera informacje o rozliczeniach międzykokresowych przychodów według rodzajów przychodów. Stan na początek i na koniec roku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Łączna_kwota_otrzymanych_gwarancji_i_poręczeń_niewykazanych_w_bilansie" displayName="Łączna_kwota_otrzymanych_gwarancji_i_poręczeń_niewykazanych_w_bilansie" ref="A363:C365" totalsRowShown="0" headerRowBorderDxfId="133" tableBorderDxfId="132">
  <autoFilter ref="A363:C365" xr:uid="{00000000-0009-0000-0100-000014000000}">
    <filterColumn colId="0" hiddenButton="1"/>
    <filterColumn colId="1" hiddenButton="1"/>
    <filterColumn colId="2" hiddenButton="1"/>
  </autoFilter>
  <tableColumns count="3">
    <tableColumn id="1" xr3:uid="{00000000-0010-0000-1100-000001000000}" name="Kolumna1" dataDxfId="131"/>
    <tableColumn id="3" xr3:uid="{00000000-0010-0000-1100-000003000000}" name="Stan na początek roku ">
      <calculatedColumnFormula>SUM(B363:B363)</calculatedColumnFormula>
    </tableColumn>
    <tableColumn id="4" xr3:uid="{00000000-0010-0000-1100-000004000000}" name="Stan na koniec roku">
      <calculatedColumnFormula>SUM(C363:C363)</calculatedColumnFormula>
    </tableColumn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Łączna kwota otrzymanych przez jednostkę gwarancji i poręczeń niewykazanych w bilansie" altTextSummary="Dotyczy kont pozabilansowych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2000000}" name="Informacja_o_kwocie_wypłaconych_środków_na_świadczenia_pracownicze" displayName="Informacja_o_kwocie_wypłaconych_środków_na_świadczenia_pracownicze" ref="A370:C371" totalsRowShown="0" headerRowDxfId="130" headerRowBorderDxfId="129" tableBorderDxfId="128" totalsRowBorderDxfId="127" headerRowCellStyle="Normalny 2">
  <autoFilter ref="A370:C371" xr:uid="{00000000-0009-0000-0100-000015000000}">
    <filterColumn colId="0" hiddenButton="1"/>
    <filterColumn colId="1" hiddenButton="1"/>
    <filterColumn colId="2" hiddenButton="1"/>
  </autoFilter>
  <tableColumns count="3">
    <tableColumn id="1" xr3:uid="{00000000-0010-0000-1200-000001000000}" name="Wyszczególnienie" dataDxfId="126" dataCellStyle="Normalny 2"/>
    <tableColumn id="3" xr3:uid="{00000000-0010-0000-1200-000003000000}" name="Kwota wypłaty_x000a_ w roku poprzednim" dataDxfId="125" dataCellStyle="Normalny 2"/>
    <tableColumn id="4" xr3:uid="{00000000-0010-0000-1200-000004000000}" name="Kwota wypłaty_x000a_ w roku bieżącym" dataDxfId="124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kwocie wypłaconych środków pieniężnych na świadczenia pracownicze" altTextSummary="Świadczenia pracownicze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Inwestycje_finansowe_długoterminowe_i_krótkoterminowe_zmiany_w_ciągu_roku_obrotowego" displayName="Inwestycje_finansowe_długoterminowe_i_krótkoterminowe_zmiany_w_ciągu_roku_obrotowego" ref="A382:I400" totalsRowShown="0" headerRowDxfId="123" tableBorderDxfId="122" headerRowCellStyle="Normalny 2">
  <autoFilter ref="A382:I400" xr:uid="{00000000-0009-0000-0100-00001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1300-000001000000}" name="Aktywa finansowe" dataDxfId="121" totalsRowDxfId="120" dataCellStyle="Normalny 2"/>
    <tableColumn id="2" xr3:uid="{00000000-0010-0000-1300-000002000000}" name="Długoterminowe aktywa finansowe " dataDxfId="119" totalsRowDxfId="118" dataCellStyle="Normalny 2"/>
    <tableColumn id="3" xr3:uid="{00000000-0010-0000-1300-000003000000}" name="Długoterminowe aktywa finansowe 2" dataDxfId="117" totalsRowDxfId="116" dataCellStyle="Normalny 2"/>
    <tableColumn id="4" xr3:uid="{00000000-0010-0000-1300-000004000000}" name="Długoterminowe aktywa finansowe 3" dataDxfId="115" totalsRowDxfId="114" dataCellStyle="Normalny 2"/>
    <tableColumn id="5" xr3:uid="{00000000-0010-0000-1300-000005000000}" name="Nieruchomości inwestycyjne" dataDxfId="113" totalsRowDxfId="112" dataCellStyle="Normalny 2"/>
    <tableColumn id="6" xr3:uid="{00000000-0010-0000-1300-000006000000}" name="Krótkoterminowe aktywa finansowe " dataDxfId="111" totalsRowDxfId="110" dataCellStyle="Normalny 2"/>
    <tableColumn id="7" xr3:uid="{00000000-0010-0000-1300-000007000000}" name="Krótkoterminowe aktywa finansowe 2" dataDxfId="109" totalsRowDxfId="108" dataCellStyle="Normalny 2"/>
    <tableColumn id="8" xr3:uid="{00000000-0010-0000-1300-000008000000}" name="Krótkoterminowe aktywa finansowe 3" dataDxfId="107" totalsRowDxfId="106" dataCellStyle="Normalny 2"/>
    <tableColumn id="9" xr3:uid="{00000000-0010-0000-1300-000009000000}" name="Razem" dataDxfId="105" totalsRowDxfId="104" dataCellStyle="Normalny 2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="Inwestycje finansowe długoterminowe i krótkoterminowe - zmiany w ciągu roku obrotowego" altTextSummary="Przekreślona pusta tabela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Należności_krótkoterminowe_netto" displayName="Należności_krótkoterminowe_netto" ref="A404:C417" totalsRowShown="0" tableBorderDxfId="103">
  <autoFilter ref="A404:C417" xr:uid="{00000000-0009-0000-0100-000018000000}">
    <filterColumn colId="0" hiddenButton="1"/>
    <filterColumn colId="1" hiddenButton="1"/>
    <filterColumn colId="2" hiddenButton="1"/>
  </autoFilter>
  <tableColumns count="3">
    <tableColumn id="1" xr3:uid="{00000000-0010-0000-1400-000001000000}" name="Kategoria" dataDxfId="102" dataCellStyle="Normalny 2"/>
    <tableColumn id="3" xr3:uid="{00000000-0010-0000-1400-000003000000}" name="Stan na początek roku" dataDxfId="101" dataCellStyle="Normalny 2"/>
    <tableColumn id="4" xr3:uid="{00000000-0010-0000-1400-000004000000}" name="Stan na koniec roku " dataDxfId="10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Należności krótkoterminowe netto" altTextSummary="Tabela przedstawia należności krótkoterminowe netto w podziale na ich rodzaje, stan początkowy i stan końcowy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5000000}" name="Odpisy_aktualizujące_wartość_zapasów" displayName="Odpisy_aktualizujące_wartość_zapasów" ref="A420:B422" totalsRowShown="0" headerRowDxfId="99" headerRowBorderDxfId="98" tableBorderDxfId="97" totalsRowBorderDxfId="96" headerRowCellStyle="Normalny 2">
  <autoFilter ref="A420:B422" xr:uid="{00000000-0009-0000-0100-00001A000000}">
    <filterColumn colId="0" hiddenButton="1"/>
    <filterColumn colId="1" hiddenButton="1"/>
  </autoFilter>
  <tableColumns count="2">
    <tableColumn id="1" xr3:uid="{00000000-0010-0000-1500-000001000000}" name="Odpisy aktualizujące wartość zapasów na dzień bilansowy wynoszą:"/>
    <tableColumn id="3" xr3:uid="{00000000-0010-0000-1500-000003000000}" name="Odpisy aktualizujące wartość zapasów na dzień bilansowy wynoszą: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isy aktualizujące wartość zapasów" altTextSummary="Przekreślona pusta tabela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6000000}" name="Koszt_wytworzenia_środków_trwalych_w_budowie_poniesiony_w_okresie" displayName="Koszt_wytworzenia_środków_trwalych_w_budowie_poniesiony_w_okresie" ref="A428:C433" totalsRowShown="0" headerRowBorderDxfId="95" tableBorderDxfId="94">
  <autoFilter ref="A428:C433" xr:uid="{00000000-0009-0000-0100-00001B000000}">
    <filterColumn colId="0" hiddenButton="1"/>
    <filterColumn colId="1" hiddenButton="1"/>
    <filterColumn colId="2" hiddenButton="1"/>
  </autoFilter>
  <tableColumns count="3">
    <tableColumn id="1" xr3:uid="{00000000-0010-0000-1600-000001000000}" name="Treść" dataDxfId="93" dataCellStyle="Normalny 2"/>
    <tableColumn id="3" xr3:uid="{00000000-0010-0000-1600-000003000000}" name="Rok poprzedni" dataDxfId="92" dataCellStyle="Normalny 2"/>
    <tableColumn id="4" xr3:uid="{00000000-0010-0000-1600-000004000000}" name="Rok bieżący" dataDxfId="9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oszt wytworzenia kosztów trwałych w budowie poniesiony w okresie" altTextSummary="Przekreślona pusta tabela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7000000}" name="Przychody_lub_koszty_nadzwyczajne_lub_które_wystąpiły_incydentalnie" displayName="Przychody_lub_koszty_nadzwyczajne_lub_które_wystąpiły_incydentalnie" ref="A440:C460" totalsRowShown="0" dataDxfId="90" tableBorderDxfId="89">
  <autoFilter ref="A440:C460" xr:uid="{00000000-0009-0000-0100-00001C000000}">
    <filterColumn colId="0" hiddenButton="1"/>
    <filterColumn colId="1" hiddenButton="1"/>
    <filterColumn colId="2" hiddenButton="1"/>
  </autoFilter>
  <tableColumns count="3">
    <tableColumn id="1" xr3:uid="{00000000-0010-0000-1700-000001000000}" name="Kolumna1" dataDxfId="88"/>
    <tableColumn id="2" xr3:uid="{00000000-0010-0000-1700-000002000000}" name="Obroty roku poprzedniego" dataDxfId="87" dataCellStyle="Normalny 2"/>
    <tableColumn id="3" xr3:uid="{00000000-0010-0000-1700-000003000000}" name="Obroty roku bieżącego" dataDxfId="86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rzychody lub koszty o nadzwyczajnej wartości lub które wystąpiły incydentalnie" altTextSummary="Wykazane koszty związane z trwającą pandemią COVID-19_x000d__x000a_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8000000}" name="Informacja_o_zdarzeniach_po_dniu_bilansowym" displayName="Informacja_o_zdarzeniach_po_dniu_bilansowym" ref="A640:E641" totalsRowShown="0" headerRowDxfId="85" headerRowBorderDxfId="84" tableBorderDxfId="83" headerRowCellStyle="Normalny 2">
  <autoFilter ref="A640:E641" xr:uid="{00000000-0009-0000-0100-00001D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800-000001000000}" name="L.p." dataDxfId="82" dataCellStyle="Normalny 2"/>
    <tableColumn id="2" xr3:uid="{00000000-0010-0000-1800-000002000000}" name="Opis zdarzenia" dataDxfId="81" dataCellStyle="Normalny 2"/>
    <tableColumn id="3" xr3:uid="{00000000-0010-0000-1800-000003000000}" name="Kwota" dataDxfId="80" dataCellStyle="Normalny 2"/>
    <tableColumn id="4" xr3:uid="{00000000-0010-0000-1800-000004000000}" name="Przyczyna nieuwzględnienia w sprawozdaniu finansowym " dataDxfId="79" dataCellStyle="Normalny 2"/>
    <tableColumn id="5" xr3:uid="{00000000-0010-0000-1800-000005000000}" name="Wpływ na sprawozdanie finansowe" dataDxfId="78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usta tabela" altTextSummary="Pusta tabela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9000000}" name="Informacja_o_znaczących_zdarzeniach_dotyczących_lat_ubiegłych" displayName="Informacja_o_znaczących_zdarzeniach_dotyczących_lat_ubiegłych" ref="A635:E636" totalsRowShown="0" headerRowDxfId="77" headerRowBorderDxfId="76" tableBorderDxfId="75" headerRowCellStyle="Normalny 2">
  <autoFilter ref="A635:E636" xr:uid="{00000000-0009-0000-0100-00001E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900-000001000000}" name="L.p." dataDxfId="74" dataCellStyle="Normalny 2"/>
    <tableColumn id="2" xr3:uid="{00000000-0010-0000-1900-000002000000}" name="Opis zdarzenia" dataDxfId="73" dataCellStyle="Normalny 2"/>
    <tableColumn id="3" xr3:uid="{00000000-0010-0000-1900-000003000000}" name="Kwota" dataDxfId="72" dataCellStyle="Normalny 2"/>
    <tableColumn id="4" xr3:uid="{00000000-0010-0000-1900-000004000000}" name="Przyczyna ujęcia w sprawozdaniu finansowym roku obrotowego" dataDxfId="71" dataCellStyle="Normalny 2"/>
    <tableColumn id="5" xr3:uid="{00000000-0010-0000-1900-000005000000}" name="Wpływ na sprawozdanie finansowe" dataDxfId="7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e o znaczących zdarzeniach dotyczących lat ubiegłych ujetych w sprawozdaniu finansowycm roku obrotowego" altTextSummary="Pusta tabel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47F5FBF-5C69-447A-B213-1D238F887E1B}" name="Zestawienie_zmian_w_funduszu" displayName="Zestawienie_zmian_w_funduszu" ref="A6:D34" totalsRowShown="0" headerRowBorderDxfId="5" tableBorderDxfId="6" totalsRowBorderDxfId="4">
  <autoFilter ref="A6:D34" xr:uid="{647F5FBF-5C69-447A-B213-1D238F887E1B}"/>
  <tableColumns count="4">
    <tableColumn id="1" xr3:uid="{F9576C1B-7A61-4B1E-A4E3-1D2535AA7A5B}" name="Kolumna1" dataDxfId="3" dataCellStyle="Normalny 2"/>
    <tableColumn id="2" xr3:uid="{61ECB262-A82A-46CC-BE47-D425A60C78B8}" name="Kolumna2" dataDxfId="2" dataCellStyle="Normalny 2"/>
    <tableColumn id="3" xr3:uid="{46F26AAB-E20E-41CC-84BF-13BDFCF75DB9}" name="Stan na koniec roku poprzedniego " dataDxfId="1" dataCellStyle="Normalny 2"/>
    <tableColumn id="4" xr3:uid="{2CEDA443-A190-4658-B19E-85DF2E0DB07B}" name="Stan na koniec roku bieżącego" dataDxfId="0" dataCellStyle="Normalny 2"/>
  </tableColumns>
  <tableStyleInfo name="TableStyleLight1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A000000}" name="Informacja_o_stanie_zatrudnienia" displayName="Informacja_o_stanie_zatrudnienia" ref="A630:C631" totalsRowShown="0" headerRowBorderDxfId="69" tableBorderDxfId="68">
  <autoFilter ref="A630:C631" xr:uid="{00000000-0009-0000-0100-00001F000000}">
    <filterColumn colId="0" hiddenButton="1"/>
    <filterColumn colId="1" hiddenButton="1"/>
    <filterColumn colId="2" hiddenButton="1"/>
  </autoFilter>
  <tableColumns count="3">
    <tableColumn id="1" xr3:uid="{00000000-0010-0000-1A00-000001000000}" name="Wyszczególnienie" dataDxfId="67" dataCellStyle="Normalny 2"/>
    <tableColumn id="3" xr3:uid="{00000000-0010-0000-1A00-000003000000}" name="Stan zatrudnienia na koniec_x000a_ roku poprzedniego (osoby)" dataDxfId="66" dataCellStyle="Normalny 2"/>
    <tableColumn id="4" xr3:uid="{00000000-0010-0000-1A00-000004000000}" name="Stan zatrudnienia na koniec _x000a_roku obrotowego (osoby)" dataDxfId="6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stanie zatrudnienia" altTextSummary="Informacja o stanie zatrudniania na początek i koniec roku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B000000}" name="Istotne_transakcje_z_podmiotami_powiązanymi" displayName="Istotne_transakcje_z_podmiotami_powiązanymi" ref="A616:E623" totalsRowShown="0" headerRowDxfId="64" tableBorderDxfId="63" headerRowCellStyle="Normalny 2">
  <autoFilter ref="A616:E623" xr:uid="{00000000-0009-0000-0100-000020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B00-000001000000}" name="Nazwa jednostki"/>
    <tableColumn id="3" xr3:uid="{00000000-0010-0000-1B00-000003000000}" name="Stan na koniec roku obrotowego" dataDxfId="62" dataCellStyle="Normalny 2"/>
    <tableColumn id="4" xr3:uid="{00000000-0010-0000-1B00-000004000000}" name="Stan na koniec roku obrotowego2" dataDxfId="61" dataCellStyle="Normalny 2"/>
    <tableColumn id="5" xr3:uid="{00000000-0010-0000-1B00-000005000000}" name="Stan na koniec roku obrotowego3" dataDxfId="60" dataCellStyle="Normalny 2"/>
    <tableColumn id="6" xr3:uid="{00000000-0010-0000-1B00-000006000000}" name="Stan na koniec roku obrotowego4" dataDxfId="59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stotne transakcje z podmiotami powiązanymi" altTextSummary="Wskazanie jednostek powiązanych, z którymi wystąpiły istotne transakcje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C000000}" name="Koszty_finansowe" displayName="Koszty_finansowe" ref="A597:C608" totalsRowShown="0" headerRowDxfId="58" tableBorderDxfId="57" headerRowCellStyle="Normalny 2">
  <autoFilter ref="A597:C608" xr:uid="{00000000-0009-0000-0100-000021000000}">
    <filterColumn colId="0" hiddenButton="1"/>
    <filterColumn colId="1" hiddenButton="1"/>
    <filterColumn colId="2" hiddenButton="1"/>
  </autoFilter>
  <tableColumns count="3">
    <tableColumn id="1" xr3:uid="{00000000-0010-0000-1C00-000001000000}" name="Kolumna1" dataDxfId="56" dataCellStyle="Normalny 2"/>
    <tableColumn id="5" xr3:uid="{00000000-0010-0000-1C00-000005000000}" name="Obroty roku poprzedniego" dataDxfId="55" dataCellStyle="Normalny 2"/>
    <tableColumn id="6" xr3:uid="{00000000-0010-0000-1C00-000006000000}" name="Obroty roku bieżącego" dataDxfId="54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oszty finansowe" altTextSummary="Koszty finansowe - podział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D000000}" name="Przychody_finansowe" displayName="Przychody_finansowe" ref="A580:C593" totalsRowShown="0" headerRowDxfId="53" dataDxfId="52" tableBorderDxfId="51" headerRowCellStyle="Normalny 2">
  <autoFilter ref="A580:C593" xr:uid="{00000000-0009-0000-0100-000022000000}">
    <filterColumn colId="0" hiddenButton="1"/>
    <filterColumn colId="1" hiddenButton="1"/>
    <filterColumn colId="2" hiddenButton="1"/>
  </autoFilter>
  <tableColumns count="3">
    <tableColumn id="1" xr3:uid="{00000000-0010-0000-1D00-000001000000}" name="Kolumna1" dataDxfId="50" dataCellStyle="Normalny 2"/>
    <tableColumn id="5" xr3:uid="{00000000-0010-0000-1D00-000005000000}" name="Obroty roku poprzedniego" dataDxfId="49" dataCellStyle="Normalny 2"/>
    <tableColumn id="6" xr3:uid="{00000000-0010-0000-1D00-000006000000}" name="Obroty roku bieżącego" dataDxfId="48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rzychody finansowe" altTextSummary="Przychody finansowe - podział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E000000}" name="Pozostałe_koszty_operacyjne" displayName="Pozostałe_koszty_operacyjne" ref="A562:C576" totalsRowShown="0" headerRowDxfId="47" dataDxfId="46" tableBorderDxfId="45" headerRowCellStyle="Normalny 2">
  <autoFilter ref="A562:C576" xr:uid="{00000000-0009-0000-0100-000023000000}">
    <filterColumn colId="0" hiddenButton="1"/>
    <filterColumn colId="1" hiddenButton="1"/>
    <filterColumn colId="2" hiddenButton="1"/>
  </autoFilter>
  <tableColumns count="3">
    <tableColumn id="1" xr3:uid="{00000000-0010-0000-1E00-000001000000}" name="Pozostałe koszty operacyjne" dataDxfId="44"/>
    <tableColumn id="5" xr3:uid="{00000000-0010-0000-1E00-000005000000}" name="Obroty roku poprzedniego" dataDxfId="43" dataCellStyle="Normalny 2"/>
    <tableColumn id="6" xr3:uid="{00000000-0010-0000-1E00-000006000000}" name="Obroty roku bieżącego" dataDxfId="42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ostałe koszty operacyjne" altTextSummary="Pozostałe koszty operacyjne - podział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F000000}" name="Pozostałe_przychody_operacyjne" displayName="Pozostałe_przychody_operacyjne" ref="A542:C559" totalsRowShown="0" headerRowDxfId="41" dataDxfId="40" tableBorderDxfId="39" headerRowCellStyle="Normalny 2">
  <autoFilter ref="A542:C559" xr:uid="{00000000-0009-0000-0100-000024000000}">
    <filterColumn colId="0" hiddenButton="1"/>
    <filterColumn colId="1" hiddenButton="1"/>
    <filterColumn colId="2" hiddenButton="1"/>
  </autoFilter>
  <tableColumns count="3">
    <tableColumn id="1" xr3:uid="{00000000-0010-0000-1F00-000001000000}" name="Pozostałe przychody operacyjne" dataDxfId="38" dataCellStyle="Normalny 2"/>
    <tableColumn id="5" xr3:uid="{00000000-0010-0000-1F00-000005000000}" name="Obroty roku poprzedniego" dataDxfId="37" dataCellStyle="Normalny 2"/>
    <tableColumn id="6" xr3:uid="{00000000-0010-0000-1F00-000006000000}" name="Obroty roku bieżącego" dataDxfId="3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ostałe przychody operacyjne" altTextSummary="Pozostałe przychody operacyjne - podział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20000000}" name="Struktura_kosztów_usług_obcych" displayName="Struktura_kosztów_usług_obcych" ref="A526:C537" totalsRowShown="0" headerRowDxfId="35" dataDxfId="33" headerRowBorderDxfId="34" tableBorderDxfId="32">
  <autoFilter ref="A526:C537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2000-000001000000}" name="Usługi obce" dataDxfId="31"/>
    <tableColumn id="3" xr3:uid="{00000000-0010-0000-2000-000003000000}" name="Obroty roku poprzedniego" dataDxfId="30" dataCellStyle="Normalny 2"/>
    <tableColumn id="4" xr3:uid="{00000000-0010-0000-2000-000004000000}" name="Obroty roku bieżącego" dataDxfId="29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Struktura kosztów usług obcych" altTextSummary="Struktura kosztów usług obcych zgodnie z paragrafami wydatków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21000000}" name="Struktura_przychodów" displayName="Struktura_przychodów" ref="A479:C523" totalsRowShown="0" headerRowDxfId="28" tableBorderDxfId="27" headerRowCellStyle="Normalny 2">
  <autoFilter ref="A479:C523" xr:uid="{00000000-0009-0000-0100-000013000000}">
    <filterColumn colId="0" hiddenButton="1"/>
    <filterColumn colId="1" hiddenButton="1"/>
    <filterColumn colId="2" hiddenButton="1"/>
  </autoFilter>
  <tableColumns count="3">
    <tableColumn id="1" xr3:uid="{00000000-0010-0000-2100-000001000000}" name="Struktura przychodów (RZiS)" dataDxfId="26" dataCellStyle="Normalny 2"/>
    <tableColumn id="5" xr3:uid="{00000000-0010-0000-2100-000005000000}" name="Obroty roku poprzedniego" dataDxfId="25" dataCellStyle="Normalny 2"/>
    <tableColumn id="6" xr3:uid="{00000000-0010-0000-2100-000006000000}" name="Obroty roku bieżącego" dataDxfId="24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Struktura przychodów" altTextSummary="Struktura przychodów zgodnie z rachunkiem zysków i strat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22000000}" name="Informacja_o_kwocie_należności_z_tytułu_podatków_realizowanych_przez_organy_podatkowe_podległe_ministrowi_właściwemu_do_spraw_finansów_publicznych" displayName="Informacja_o_kwocie_należności_z_tytułu_podatków_realizowanych_przez_organy_podatkowe_podległe_ministrowi_właściwemu_do_spraw_finansów_publicznych" ref="A464:C466" totalsRowShown="0" tableBorderDxfId="23">
  <autoFilter ref="A464:C466" xr:uid="{00000000-0009-0000-0100-000019000000}">
    <filterColumn colId="0" hiddenButton="1"/>
    <filterColumn colId="1" hiddenButton="1"/>
    <filterColumn colId="2" hiddenButton="1"/>
  </autoFilter>
  <tableColumns count="3">
    <tableColumn id="1" xr3:uid="{00000000-0010-0000-2200-000001000000}" name="Kwota należności z tytułu podatków realizowanych przez organy podatkowe podległe ministrowi własciwemu do spraw finansów publicznych wykazywanych w sprawozdaniu z wykonania planu dochodów budżetowych"/>
    <tableColumn id="3" xr3:uid="{00000000-0010-0000-2200-000003000000}" name="Kwota należności z tytułu podatków realizowanych przez organy podatkowe podległe ministrowi własciwemu do spraw finansów publicznych wykazywanych w sprawozdaniu z wykonania planu dochodów budżetowych2"/>
    <tableColumn id="5" xr3:uid="{00000000-0010-0000-2200-000005000000}" name="Uwagi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kwocie należności z tytułu podatków realizowanych przez organy podatkowe podległe ministrowi właściwemu do spraw finansów publicznych wykazywanych w sprawozdaniu z wykonania planu dochodów budżetowych" altTextSummary="Przekreślona pusta tabela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zeczowy_majątek_trwały_zmiany_w_ciągu_roku_obrotowego" displayName="Rzeczowy_majątek_trwały_zmiany_w_ciągu_roku_obrotowego" ref="A7:I35" totalsRowShown="0" headerRowDxfId="206" headerRowBorderDxfId="205" tableBorderDxfId="204" headerRowCellStyle="Normalny 2">
  <autoFilter ref="A7:I3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Rzeczowy majątek trwały"/>
    <tableColumn id="2" xr3:uid="{00000000-0010-0000-0000-000002000000}" name="Grunty"/>
    <tableColumn id="3" xr3:uid="{00000000-0010-0000-0000-000003000000}" name="w tym: Grunty stanowiące własność jednostki samorządu terytorialnego, przekazane w użytkowanie wieczyste innym podmiotom"/>
    <tableColumn id="4" xr3:uid="{00000000-0010-0000-0000-000004000000}" name="Budynki, lokale i obiekty inżynierii lądowej i wodnej"/>
    <tableColumn id="5" xr3:uid="{00000000-0010-0000-0000-000005000000}" name="Urządzenia techniczne i maszyny"/>
    <tableColumn id="6" xr3:uid="{00000000-0010-0000-0000-000006000000}" name="Środki transportu"/>
    <tableColumn id="7" xr3:uid="{00000000-0010-0000-0000-000007000000}" name="Inne środki trwałe"/>
    <tableColumn id="8" xr3:uid="{00000000-0010-0000-0000-000008000000}" name="Środki trwałe w budowie (inwestycje) oraz zaliczki na poczet inwestycji"/>
    <tableColumn id="9" xr3:uid="{00000000-0010-0000-0000-000009000000}" name="RAZ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zeczowy majątek trwały - zmiany w ciągu roku obrotowego" altTextSummary="Kolumna Rzeczowy majątek trwaly określa salda oraz zdarzenia mające miejsce w poszczególnych grupach środków trwałych. W pozostałych kolumnach przedstawiono wartości właściwe dla poszczególnych grup środków trwałych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Wartości_niematerialne_i_prawne_zmiany_w_ciągu_roku_obrotowego" displayName="Wartości_niematerialne_i_prawne_zmiany_w_ciągu_roku_obrotowego" ref="A39:B65" totalsRowShown="0" tableBorderDxfId="203">
  <autoFilter ref="A39:B65" xr:uid="{00000000-0009-0000-0100-000002000000}">
    <filterColumn colId="0" hiddenButton="1"/>
    <filterColumn colId="1" hiddenButton="1"/>
  </autoFilter>
  <tableColumns count="2">
    <tableColumn id="1" xr3:uid="{00000000-0010-0000-0100-000001000000}" name="WARTOŚCI NIEMATERIALNE I PRAWNE"/>
    <tableColumn id="3" xr3:uid="{00000000-0010-0000-0100-000003000000}" name="Wartości niematerialne i prawne ogół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artości niematerialne i prawne - zmiany w ciągu roku obrotowego" altTextSummary="W pierwszej kolumnie tabeli przedstawione są pola dla sald oraz operacji gospodarczych wykonanych na wartościach niematerialnych i prawnych. W drugiej kolumnie przedstawiono wartości właściwe dla zdarzeń z pierwszej kolumn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formacja_o_zasobach_dóbr_kultury_zabytkach" displayName="Informacja_o_zasobach_dóbr_kultury_zabytkach" ref="A73:E91" totalsRowShown="0" headerRowDxfId="202" headerRowBorderDxfId="201" tableBorderDxfId="200" headerRowCellStyle="Normalny 2 2">
  <autoFilter ref="A73:E9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200-000001000000}" name="Wyszczególnienie"/>
    <tableColumn id="2" xr3:uid="{00000000-0010-0000-0200-000002000000}" name="Zabytki ruchome (w szczególności: dzieła sztuk plastycznych, rzemiosła artystycznego, numizmaty, pamiątki historyczne, materiały biblioteczne, instrumenty muzyczne, wytwory sztuki ludowej)"/>
    <tableColumn id="3" xr3:uid="{00000000-0010-0000-0200-000003000000}" name="Zabytki nieruchome (w szczególności: dzieła architektury i budownictwa, pomniki, tablice pamiątkowe, cmentarze, parki i ogrody, obiekty techniki)"/>
    <tableColumn id="4" xr3:uid="{00000000-0010-0000-0200-000004000000}" name="Zabytki archeologiczne (w szczególności: pozostałości terenowe pradziejowego i historycznego osadnictwa, kurhany, relikty działalności gospodarczej, religijnej i artystycznej)"/>
    <tableColumn id="5" xr3:uid="{00000000-0010-0000-0200-000005000000}" name="Ogół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zasobach dóbr kultury (zabytkach) " altTextSummary="Przekreślona pusta tabela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Aktualna_wartość_rynkowa_środków_trwałych" displayName="Aktualna_wartość_rynkowa_środków_trwałych" ref="A97:D100" totalsRowShown="0" headerRowDxfId="199" headerRowBorderDxfId="198" tableBorderDxfId="197" headerRowCellStyle="Normalny 2">
  <autoFilter ref="A97:D100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eść"/>
    <tableColumn id="2" xr3:uid="{00000000-0010-0000-0300-000002000000}" name="Stan na początek roku"/>
    <tableColumn id="3" xr3:uid="{00000000-0010-0000-0300-000003000000}" name="Stan na koniec roku"/>
    <tableColumn id="4" xr3:uid="{00000000-0010-0000-0300-000004000000}" name="Uwagi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Aktualna wartość rynkowa środków trwałych, o ile jednostka dysponuje takimi informacjami " altTextSummary="Przekreślona pusta tabela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Odpisy_aktualizujące_wartość_długoterminowych_aktywów" displayName="Odpisy_aktualizujące_wartość_długoterminowych_aktywów" ref="A105:I110" totalsRowShown="0" headerRowDxfId="196" tableBorderDxfId="195" headerRowCellStyle="Normalny 2">
  <autoFilter ref="A105:I110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400-000001000000}" name="Kolumna1"/>
    <tableColumn id="2" xr3:uid="{00000000-0010-0000-0400-000002000000}" name="Długoterminowe aktywa niefinansowe"/>
    <tableColumn id="3" xr3:uid="{00000000-0010-0000-0400-000003000000}" name="Długoterminowe aktywa niefinansowe2"/>
    <tableColumn id="4" xr3:uid="{00000000-0010-0000-0400-000004000000}" name="Długoterminowe aktywa niefinansowe3"/>
    <tableColumn id="5" xr3:uid="{00000000-0010-0000-0400-000005000000}" name="Długoterminowe aktywa niefinansowe4" dataDxfId="194" dataCellStyle="Normalny 2"/>
    <tableColumn id="6" xr3:uid="{00000000-0010-0000-0400-000006000000}" name="Długoterminowe aktywa niefinansowe5" dataDxfId="193" dataCellStyle="Normalny 2"/>
    <tableColumn id="7" xr3:uid="{00000000-0010-0000-0400-000007000000}" name="Długoterminowe aktywa finansowe" dataDxfId="192" dataCellStyle="Normalny 2"/>
    <tableColumn id="8" xr3:uid="{00000000-0010-0000-0400-000008000000}" name="Długoterminowe aktywa finansowe2"/>
    <tableColumn id="9" xr3:uid="{00000000-0010-0000-0400-000009000000}" name="Długoterminowe aktywa finansowe3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isy aktualizujące wartość długoterminowych aktywów" altTextSummary="Tabela przedstawia dane dotyczące odpisów aktualizujących aktywa w podziale na rodzaje aktywów oraz stany początkowe, zmiany w roku obotowym oraz stany końcowe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Grunty_użytkowane_wieczyście" displayName="Grunty_użytkowane_wieczyście" ref="A115:C116" totalsRowShown="0" tableBorderDxfId="191">
  <autoFilter ref="A115:C116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500-000001000000}" name="Treść" dataDxfId="190" dataCellStyle="Normalny 2"/>
    <tableColumn id="2" xr3:uid="{00000000-0010-0000-0500-000002000000}" name="Stan na początek roku" dataDxfId="189" dataCellStyle="Normalny 2"/>
    <tableColumn id="3" xr3:uid="{00000000-0010-0000-0500-000003000000}" name="Stan na koniec roku" dataDxfId="188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Grunty użytkowane wieczyście" altTextSummary="Tabela określa wartość gruntów użytkowanych wieczyści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4.xml"/><Relationship Id="rId18" Type="http://schemas.openxmlformats.org/officeDocument/2006/relationships/table" Target="../tables/table19.xml"/><Relationship Id="rId26" Type="http://schemas.openxmlformats.org/officeDocument/2006/relationships/table" Target="../tables/table27.xml"/><Relationship Id="rId21" Type="http://schemas.openxmlformats.org/officeDocument/2006/relationships/table" Target="../tables/table22.xml"/><Relationship Id="rId34" Type="http://schemas.openxmlformats.org/officeDocument/2006/relationships/table" Target="../tables/table35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17" Type="http://schemas.openxmlformats.org/officeDocument/2006/relationships/table" Target="../tables/table18.xml"/><Relationship Id="rId25" Type="http://schemas.openxmlformats.org/officeDocument/2006/relationships/table" Target="../tables/table26.xml"/><Relationship Id="rId33" Type="http://schemas.openxmlformats.org/officeDocument/2006/relationships/table" Target="../tables/table34.xml"/><Relationship Id="rId2" Type="http://schemas.openxmlformats.org/officeDocument/2006/relationships/drawing" Target="../drawings/drawing1.xml"/><Relationship Id="rId16" Type="http://schemas.openxmlformats.org/officeDocument/2006/relationships/table" Target="../tables/table17.xml"/><Relationship Id="rId20" Type="http://schemas.openxmlformats.org/officeDocument/2006/relationships/table" Target="../tables/table21.xml"/><Relationship Id="rId29" Type="http://schemas.openxmlformats.org/officeDocument/2006/relationships/table" Target="../tables/table30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24" Type="http://schemas.openxmlformats.org/officeDocument/2006/relationships/table" Target="../tables/table25.xml"/><Relationship Id="rId32" Type="http://schemas.openxmlformats.org/officeDocument/2006/relationships/table" Target="../tables/table33.xml"/><Relationship Id="rId37" Type="http://schemas.openxmlformats.org/officeDocument/2006/relationships/table" Target="../tables/table38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23" Type="http://schemas.openxmlformats.org/officeDocument/2006/relationships/table" Target="../tables/table24.xml"/><Relationship Id="rId28" Type="http://schemas.openxmlformats.org/officeDocument/2006/relationships/table" Target="../tables/table29.xml"/><Relationship Id="rId36" Type="http://schemas.openxmlformats.org/officeDocument/2006/relationships/table" Target="../tables/table37.xml"/><Relationship Id="rId10" Type="http://schemas.openxmlformats.org/officeDocument/2006/relationships/table" Target="../tables/table11.xml"/><Relationship Id="rId19" Type="http://schemas.openxmlformats.org/officeDocument/2006/relationships/table" Target="../tables/table20.xml"/><Relationship Id="rId31" Type="http://schemas.openxmlformats.org/officeDocument/2006/relationships/table" Target="../tables/table32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Relationship Id="rId22" Type="http://schemas.openxmlformats.org/officeDocument/2006/relationships/table" Target="../tables/table23.xml"/><Relationship Id="rId27" Type="http://schemas.openxmlformats.org/officeDocument/2006/relationships/table" Target="../tables/table28.xml"/><Relationship Id="rId30" Type="http://schemas.openxmlformats.org/officeDocument/2006/relationships/table" Target="../tables/table31.xml"/><Relationship Id="rId35" Type="http://schemas.openxmlformats.org/officeDocument/2006/relationships/table" Target="../tables/table36.xml"/><Relationship Id="rId8" Type="http://schemas.openxmlformats.org/officeDocument/2006/relationships/table" Target="../tables/table9.xml"/><Relationship Id="rId3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71E88-F100-441A-BC29-4F72F267D327}">
  <dimension ref="A1:J58"/>
  <sheetViews>
    <sheetView workbookViewId="0">
      <selection activeCell="I14" sqref="I14"/>
    </sheetView>
  </sheetViews>
  <sheetFormatPr defaultColWidth="9.140625" defaultRowHeight="15"/>
  <cols>
    <col min="1" max="1" width="33.28515625" style="731" customWidth="1"/>
    <col min="2" max="2" width="21.42578125" style="731" hidden="1" customWidth="1"/>
    <col min="3" max="3" width="22.28515625" style="731" customWidth="1"/>
    <col min="4" max="4" width="22" style="731" customWidth="1"/>
    <col min="5" max="5" width="36.140625" style="731" customWidth="1"/>
    <col min="6" max="6" width="23.28515625" style="731" customWidth="1"/>
    <col min="7" max="7" width="21.28515625" style="731" customWidth="1"/>
    <col min="8" max="8" width="17.28515625" style="731" customWidth="1"/>
    <col min="9" max="9" width="14.140625" style="731" customWidth="1"/>
    <col min="10" max="10" width="11.85546875" style="731" bestFit="1" customWidth="1"/>
    <col min="11" max="16384" width="9.140625" style="731"/>
  </cols>
  <sheetData>
    <row r="1" spans="1:10" ht="15" customHeight="1">
      <c r="A1" s="724" t="s">
        <v>445</v>
      </c>
      <c r="B1" s="725"/>
      <c r="C1" s="726" t="s">
        <v>446</v>
      </c>
      <c r="D1" s="727"/>
      <c r="E1" s="728"/>
      <c r="F1" s="729" t="s">
        <v>447</v>
      </c>
      <c r="G1" s="730"/>
    </row>
    <row r="2" spans="1:10">
      <c r="A2" s="732"/>
      <c r="B2" s="733"/>
      <c r="C2" s="734"/>
      <c r="D2" s="735"/>
      <c r="E2" s="736"/>
      <c r="F2" s="737"/>
      <c r="G2" s="738"/>
    </row>
    <row r="3" spans="1:10">
      <c r="A3" s="732"/>
      <c r="B3" s="733"/>
      <c r="C3" s="734"/>
      <c r="D3" s="735"/>
      <c r="E3" s="736"/>
      <c r="F3" s="737"/>
      <c r="G3" s="738"/>
    </row>
    <row r="4" spans="1:10" ht="32.25" customHeight="1">
      <c r="A4" s="732"/>
      <c r="B4" s="733"/>
      <c r="C4" s="734"/>
      <c r="D4" s="735"/>
      <c r="E4" s="736"/>
      <c r="F4" s="737"/>
      <c r="G4" s="738"/>
    </row>
    <row r="5" spans="1:10">
      <c r="A5" s="739" t="s">
        <v>448</v>
      </c>
      <c r="B5" s="740"/>
      <c r="C5" s="741" t="s">
        <v>449</v>
      </c>
      <c r="D5" s="742"/>
      <c r="E5" s="743"/>
      <c r="F5" s="744"/>
      <c r="G5" s="745"/>
    </row>
    <row r="6" spans="1:10">
      <c r="A6" s="746" t="s">
        <v>450</v>
      </c>
      <c r="B6" s="746"/>
      <c r="C6" s="747"/>
      <c r="D6" s="748"/>
      <c r="E6" s="749"/>
      <c r="F6" s="750"/>
      <c r="G6" s="751"/>
    </row>
    <row r="7" spans="1:10" ht="33" customHeight="1">
      <c r="A7" s="752" t="s">
        <v>451</v>
      </c>
      <c r="B7" s="753" t="s">
        <v>452</v>
      </c>
      <c r="C7" s="753" t="s">
        <v>43</v>
      </c>
      <c r="D7" s="753" t="s">
        <v>44</v>
      </c>
      <c r="E7" s="753" t="s">
        <v>453</v>
      </c>
      <c r="F7" s="753" t="s">
        <v>454</v>
      </c>
      <c r="G7" s="754" t="s">
        <v>455</v>
      </c>
    </row>
    <row r="8" spans="1:10" ht="17.25" customHeight="1">
      <c r="A8" s="755" t="s">
        <v>456</v>
      </c>
      <c r="B8" s="756">
        <f>B9+B10+B20+B21+B25+B26</f>
        <v>846942400.84000003</v>
      </c>
      <c r="C8" s="756">
        <f>C9+C10+C20+C21+C25+C26</f>
        <v>483524484.23000002</v>
      </c>
      <c r="D8" s="756">
        <f>D9+D10+D20+D21+D25+D26</f>
        <v>495309844.58999997</v>
      </c>
      <c r="E8" s="757" t="s">
        <v>457</v>
      </c>
      <c r="F8" s="756">
        <f>F9+F10+F14</f>
        <v>452819417.81000006</v>
      </c>
      <c r="G8" s="758">
        <f>G9+G10+G14</f>
        <v>463657209.38</v>
      </c>
      <c r="H8" s="759"/>
      <c r="I8" s="759"/>
      <c r="J8" s="760"/>
    </row>
    <row r="9" spans="1:10" ht="27" customHeight="1">
      <c r="A9" s="755" t="s">
        <v>458</v>
      </c>
      <c r="B9" s="761">
        <v>121023.67999999999</v>
      </c>
      <c r="C9" s="761">
        <v>0</v>
      </c>
      <c r="D9" s="761">
        <v>0</v>
      </c>
      <c r="E9" s="757" t="s">
        <v>459</v>
      </c>
      <c r="F9" s="762">
        <v>538765062.09000003</v>
      </c>
      <c r="G9" s="762">
        <v>545933355.89999998</v>
      </c>
      <c r="H9" s="759"/>
      <c r="I9" s="759"/>
    </row>
    <row r="10" spans="1:10" ht="16.5" customHeight="1">
      <c r="A10" s="755" t="s">
        <v>460</v>
      </c>
      <c r="B10" s="761">
        <f>B11+B18+B19</f>
        <v>595125012.26000011</v>
      </c>
      <c r="C10" s="761">
        <f>C11+C18+C19</f>
        <v>420804864.31999999</v>
      </c>
      <c r="D10" s="761">
        <f>D11+D18+D19</f>
        <v>446050940.27999997</v>
      </c>
      <c r="E10" s="757" t="s">
        <v>461</v>
      </c>
      <c r="F10" s="761">
        <v>-85945644.280000001</v>
      </c>
      <c r="G10" s="762">
        <v>-82276146.519999996</v>
      </c>
      <c r="H10" s="759"/>
      <c r="I10" s="759"/>
    </row>
    <row r="11" spans="1:10" ht="16.5" customHeight="1">
      <c r="A11" s="755" t="s">
        <v>462</v>
      </c>
      <c r="B11" s="761">
        <f>B12+SUM(B14:B17)</f>
        <v>540326904.56000006</v>
      </c>
      <c r="C11" s="761">
        <f>C12+SUM(C14:C17)</f>
        <v>373374685.94999999</v>
      </c>
      <c r="D11" s="761">
        <f>D12+SUM(D14:D17)</f>
        <v>370517782.26999998</v>
      </c>
      <c r="E11" s="763" t="s">
        <v>463</v>
      </c>
      <c r="F11" s="764">
        <v>0</v>
      </c>
      <c r="G11" s="765">
        <v>0</v>
      </c>
      <c r="H11" s="759"/>
      <c r="I11" s="759"/>
    </row>
    <row r="12" spans="1:10" ht="16.5" customHeight="1">
      <c r="A12" s="766" t="s">
        <v>464</v>
      </c>
      <c r="B12" s="764">
        <v>412535391.24000001</v>
      </c>
      <c r="C12" s="764">
        <v>285376681.69999999</v>
      </c>
      <c r="D12" s="764">
        <v>285359649.99000001</v>
      </c>
      <c r="E12" s="763" t="s">
        <v>465</v>
      </c>
      <c r="F12" s="765">
        <v>-85945644.280000001</v>
      </c>
      <c r="G12" s="765">
        <v>-82276146.519999996</v>
      </c>
      <c r="H12" s="759"/>
      <c r="I12" s="759"/>
    </row>
    <row r="13" spans="1:10" ht="64.5" customHeight="1">
      <c r="A13" s="766" t="s">
        <v>466</v>
      </c>
      <c r="B13" s="764">
        <v>0</v>
      </c>
      <c r="C13" s="764">
        <v>3829176.94</v>
      </c>
      <c r="D13" s="764">
        <v>3811875.6</v>
      </c>
      <c r="E13" s="757" t="s">
        <v>467</v>
      </c>
      <c r="F13" s="761">
        <v>0</v>
      </c>
      <c r="G13" s="762">
        <v>0</v>
      </c>
      <c r="H13" s="759"/>
      <c r="I13" s="759"/>
    </row>
    <row r="14" spans="1:10" ht="30">
      <c r="A14" s="766" t="s">
        <v>468</v>
      </c>
      <c r="B14" s="764">
        <v>125896306.36</v>
      </c>
      <c r="C14" s="764">
        <v>68909490.25</v>
      </c>
      <c r="D14" s="764">
        <v>66540918.100000001</v>
      </c>
      <c r="E14" s="757" t="s">
        <v>469</v>
      </c>
      <c r="F14" s="761">
        <v>0</v>
      </c>
      <c r="G14" s="762">
        <v>0</v>
      </c>
      <c r="H14" s="759"/>
      <c r="I14" s="759"/>
    </row>
    <row r="15" spans="1:10" ht="30">
      <c r="A15" s="766" t="s">
        <v>470</v>
      </c>
      <c r="B15" s="764">
        <v>1250298.51</v>
      </c>
      <c r="C15" s="764">
        <v>308760.93</v>
      </c>
      <c r="D15" s="764">
        <v>163821.09</v>
      </c>
      <c r="E15" s="757" t="s">
        <v>471</v>
      </c>
      <c r="F15" s="767">
        <v>0</v>
      </c>
      <c r="G15" s="768">
        <v>0</v>
      </c>
      <c r="H15" s="759"/>
      <c r="I15" s="759"/>
    </row>
    <row r="16" spans="1:10">
      <c r="A16" s="766" t="s">
        <v>472</v>
      </c>
      <c r="B16" s="764">
        <v>0</v>
      </c>
      <c r="C16" s="764">
        <v>887.75</v>
      </c>
      <c r="D16" s="764">
        <v>876.09</v>
      </c>
      <c r="E16" s="757" t="s">
        <v>473</v>
      </c>
      <c r="F16" s="767">
        <v>0</v>
      </c>
      <c r="G16" s="768">
        <v>0</v>
      </c>
      <c r="H16" s="759"/>
      <c r="I16" s="759"/>
    </row>
    <row r="17" spans="1:9" ht="33" customHeight="1">
      <c r="A17" s="766" t="s">
        <v>474</v>
      </c>
      <c r="B17" s="764">
        <v>644908.44999999995</v>
      </c>
      <c r="C17" s="764">
        <v>18778865.32</v>
      </c>
      <c r="D17" s="764">
        <v>18452517</v>
      </c>
      <c r="E17" s="757" t="s">
        <v>475</v>
      </c>
      <c r="F17" s="769">
        <f>F18+F19+F30+F31</f>
        <v>37798304.539999999</v>
      </c>
      <c r="G17" s="770">
        <f>G18+G19+G30+G31</f>
        <v>38338442.839999996</v>
      </c>
      <c r="H17" s="759"/>
      <c r="I17" s="759"/>
    </row>
    <row r="18" spans="1:9" ht="30">
      <c r="A18" s="755" t="s">
        <v>476</v>
      </c>
      <c r="B18" s="761">
        <v>54798107.700000003</v>
      </c>
      <c r="C18" s="761">
        <v>47430178.369999997</v>
      </c>
      <c r="D18" s="761">
        <v>75533158.010000005</v>
      </c>
      <c r="E18" s="763" t="s">
        <v>477</v>
      </c>
      <c r="F18" s="762">
        <v>41286.25</v>
      </c>
      <c r="G18" s="762">
        <v>37833.5</v>
      </c>
      <c r="H18" s="759"/>
      <c r="I18" s="759"/>
    </row>
    <row r="19" spans="1:9" ht="32.25" customHeight="1">
      <c r="A19" s="755" t="s">
        <v>478</v>
      </c>
      <c r="B19" s="767"/>
      <c r="C19" s="767">
        <v>0</v>
      </c>
      <c r="D19" s="767">
        <v>0</v>
      </c>
      <c r="E19" s="757" t="s">
        <v>479</v>
      </c>
      <c r="F19" s="771">
        <f>SUM(F20:F27)</f>
        <v>7680509.6899999995</v>
      </c>
      <c r="G19" s="772">
        <f>SUM(G20:G27)</f>
        <v>8368289.1199999992</v>
      </c>
      <c r="H19" s="759"/>
      <c r="I19" s="759"/>
    </row>
    <row r="20" spans="1:9" ht="17.25" customHeight="1">
      <c r="A20" s="755" t="s">
        <v>480</v>
      </c>
      <c r="B20" s="761">
        <v>2829694.49</v>
      </c>
      <c r="C20" s="761">
        <v>62719619.909999996</v>
      </c>
      <c r="D20" s="761">
        <v>49258904.310000002</v>
      </c>
      <c r="E20" s="763" t="s">
        <v>481</v>
      </c>
      <c r="F20" s="765">
        <v>132361.99</v>
      </c>
      <c r="G20" s="765">
        <v>183956.27</v>
      </c>
      <c r="H20" s="759"/>
      <c r="I20" s="759"/>
    </row>
    <row r="21" spans="1:9" ht="29.25" customHeight="1">
      <c r="A21" s="755" t="s">
        <v>482</v>
      </c>
      <c r="B21" s="761">
        <f>SUM(B22:B24)</f>
        <v>0</v>
      </c>
      <c r="C21" s="761">
        <f>SUM(C22:C24)</f>
        <v>0</v>
      </c>
      <c r="D21" s="761">
        <f>SUM(D22:D24)</f>
        <v>0</v>
      </c>
      <c r="E21" s="763" t="s">
        <v>483</v>
      </c>
      <c r="F21" s="765">
        <v>78002</v>
      </c>
      <c r="G21" s="765">
        <v>76042</v>
      </c>
      <c r="H21" s="759"/>
      <c r="I21" s="759"/>
    </row>
    <row r="22" spans="1:9" ht="30">
      <c r="A22" s="766" t="s">
        <v>484</v>
      </c>
      <c r="B22" s="764"/>
      <c r="C22" s="764">
        <v>0</v>
      </c>
      <c r="D22" s="764">
        <v>0</v>
      </c>
      <c r="E22" s="763" t="s">
        <v>485</v>
      </c>
      <c r="F22" s="765">
        <v>441708.24</v>
      </c>
      <c r="G22" s="765">
        <v>439005.93</v>
      </c>
      <c r="H22" s="759"/>
      <c r="I22" s="759"/>
    </row>
    <row r="23" spans="1:9" ht="14.25" customHeight="1">
      <c r="A23" s="766" t="s">
        <v>486</v>
      </c>
      <c r="B23" s="773"/>
      <c r="C23" s="773">
        <v>0</v>
      </c>
      <c r="D23" s="773">
        <v>0</v>
      </c>
      <c r="E23" s="763" t="s">
        <v>487</v>
      </c>
      <c r="F23" s="765">
        <v>774237.14</v>
      </c>
      <c r="G23" s="765">
        <v>760182.23</v>
      </c>
      <c r="H23" s="759"/>
      <c r="I23" s="759"/>
    </row>
    <row r="24" spans="1:9" ht="30.75" customHeight="1">
      <c r="A24" s="766" t="s">
        <v>488</v>
      </c>
      <c r="B24" s="773"/>
      <c r="C24" s="773">
        <v>0</v>
      </c>
      <c r="D24" s="773">
        <v>0</v>
      </c>
      <c r="E24" s="763" t="s">
        <v>489</v>
      </c>
      <c r="F24" s="765">
        <v>4734078.3</v>
      </c>
      <c r="G24" s="765">
        <v>4769963.59</v>
      </c>
      <c r="H24" s="759"/>
      <c r="I24" s="759"/>
    </row>
    <row r="25" spans="1:9" ht="33" customHeight="1">
      <c r="A25" s="755" t="s">
        <v>490</v>
      </c>
      <c r="B25" s="761">
        <v>248866670.41</v>
      </c>
      <c r="C25" s="761">
        <v>0</v>
      </c>
      <c r="D25" s="761">
        <v>0</v>
      </c>
      <c r="E25" s="763" t="s">
        <v>491</v>
      </c>
      <c r="F25" s="774">
        <v>1520122.02</v>
      </c>
      <c r="G25" s="774">
        <v>2139139.1</v>
      </c>
      <c r="H25" s="759"/>
      <c r="I25" s="759"/>
    </row>
    <row r="26" spans="1:9" ht="47.25" customHeight="1">
      <c r="A26" s="755" t="s">
        <v>492</v>
      </c>
      <c r="B26" s="767">
        <v>0</v>
      </c>
      <c r="C26" s="767">
        <v>0</v>
      </c>
      <c r="D26" s="767">
        <v>0</v>
      </c>
      <c r="E26" s="763" t="s">
        <v>493</v>
      </c>
      <c r="F26" s="765">
        <v>0</v>
      </c>
      <c r="G26" s="765">
        <v>0</v>
      </c>
      <c r="H26" s="759"/>
      <c r="I26" s="759"/>
    </row>
    <row r="27" spans="1:9">
      <c r="A27" s="755" t="s">
        <v>494</v>
      </c>
      <c r="B27" s="761">
        <f>B28+B33+B39+B47</f>
        <v>16458611.590000002</v>
      </c>
      <c r="C27" s="761">
        <f>C28+C33+C39+C47</f>
        <v>7093238.1199999992</v>
      </c>
      <c r="D27" s="761">
        <f>D28+D33+D39+D47</f>
        <v>6685807.6300000008</v>
      </c>
      <c r="E27" s="763" t="s">
        <v>495</v>
      </c>
      <c r="F27" s="764">
        <f>F28+F29</f>
        <v>0</v>
      </c>
      <c r="G27" s="765">
        <f>G28+G29</f>
        <v>0</v>
      </c>
      <c r="H27" s="759"/>
      <c r="I27" s="759"/>
    </row>
    <row r="28" spans="1:9" ht="30">
      <c r="A28" s="755" t="s">
        <v>496</v>
      </c>
      <c r="B28" s="761">
        <f>SUM(B29:B32)</f>
        <v>0</v>
      </c>
      <c r="C28" s="761">
        <f>SUM(C29:C32)</f>
        <v>283414.68</v>
      </c>
      <c r="D28" s="761">
        <f>SUM(D29:D32)</f>
        <v>308515.11</v>
      </c>
      <c r="E28" s="763" t="s">
        <v>497</v>
      </c>
      <c r="F28" s="764">
        <v>0</v>
      </c>
      <c r="G28" s="765">
        <v>0</v>
      </c>
      <c r="H28" s="759"/>
      <c r="I28" s="759"/>
    </row>
    <row r="29" spans="1:9">
      <c r="A29" s="766" t="s">
        <v>498</v>
      </c>
      <c r="B29" s="764"/>
      <c r="C29" s="764">
        <v>283414.68</v>
      </c>
      <c r="D29" s="764">
        <v>308515.11</v>
      </c>
      <c r="E29" s="763" t="s">
        <v>499</v>
      </c>
      <c r="F29" s="764">
        <v>0</v>
      </c>
      <c r="G29" s="765">
        <v>0</v>
      </c>
      <c r="H29" s="759"/>
      <c r="I29" s="759"/>
    </row>
    <row r="30" spans="1:9">
      <c r="A30" s="766" t="s">
        <v>500</v>
      </c>
      <c r="B30" s="773"/>
      <c r="C30" s="773">
        <v>0</v>
      </c>
      <c r="D30" s="773">
        <v>0</v>
      </c>
      <c r="E30" s="757" t="s">
        <v>501</v>
      </c>
      <c r="F30" s="758">
        <v>26916434.210000001</v>
      </c>
      <c r="G30" s="758">
        <v>26962085.210000001</v>
      </c>
      <c r="H30" s="759"/>
      <c r="I30" s="759"/>
    </row>
    <row r="31" spans="1:9">
      <c r="A31" s="766" t="s">
        <v>502</v>
      </c>
      <c r="B31" s="773"/>
      <c r="C31" s="773">
        <v>0</v>
      </c>
      <c r="D31" s="773">
        <v>0</v>
      </c>
      <c r="E31" s="757" t="s">
        <v>503</v>
      </c>
      <c r="F31" s="761">
        <f>F32+F33</f>
        <v>3160074.39</v>
      </c>
      <c r="G31" s="762">
        <f>G32+G33</f>
        <v>2970235.01</v>
      </c>
      <c r="H31" s="759"/>
      <c r="I31" s="759"/>
    </row>
    <row r="32" spans="1:9" ht="30">
      <c r="A32" s="766" t="s">
        <v>504</v>
      </c>
      <c r="B32" s="764"/>
      <c r="C32" s="764">
        <v>0</v>
      </c>
      <c r="D32" s="764">
        <v>0</v>
      </c>
      <c r="E32" s="763" t="s">
        <v>505</v>
      </c>
      <c r="F32" s="765">
        <v>3160074.39</v>
      </c>
      <c r="G32" s="765">
        <v>2970235.01</v>
      </c>
      <c r="H32" s="759"/>
      <c r="I32" s="759"/>
    </row>
    <row r="33" spans="1:9" ht="30.75" customHeight="1">
      <c r="A33" s="755" t="s">
        <v>506</v>
      </c>
      <c r="B33" s="761">
        <f>SUM(B34:B38)</f>
        <v>7107799.4300000006</v>
      </c>
      <c r="C33" s="761">
        <f>SUM(C34:C38)</f>
        <v>5289701.42</v>
      </c>
      <c r="D33" s="761">
        <f>SUM(D34:D38)</f>
        <v>4238153.42</v>
      </c>
      <c r="E33" s="763" t="s">
        <v>507</v>
      </c>
      <c r="F33" s="764">
        <v>0</v>
      </c>
      <c r="G33" s="765">
        <v>0</v>
      </c>
      <c r="H33" s="759"/>
      <c r="I33" s="759"/>
    </row>
    <row r="34" spans="1:9">
      <c r="A34" s="766" t="s">
        <v>508</v>
      </c>
      <c r="B34" s="764">
        <v>69349.679999999993</v>
      </c>
      <c r="C34" s="764">
        <v>148100.07</v>
      </c>
      <c r="D34" s="764">
        <v>157259.32999999999</v>
      </c>
      <c r="E34" s="763"/>
      <c r="F34" s="761"/>
      <c r="G34" s="762"/>
      <c r="H34" s="759"/>
      <c r="I34" s="759"/>
    </row>
    <row r="35" spans="1:9">
      <c r="A35" s="766" t="s">
        <v>509</v>
      </c>
      <c r="B35" s="764">
        <v>4280.6499999999996</v>
      </c>
      <c r="C35" s="764">
        <v>42231.54</v>
      </c>
      <c r="D35" s="764">
        <v>24256.01</v>
      </c>
      <c r="E35" s="763"/>
      <c r="F35" s="761"/>
      <c r="G35" s="762"/>
      <c r="H35" s="759"/>
      <c r="I35" s="759"/>
    </row>
    <row r="36" spans="1:9" ht="30">
      <c r="A36" s="766" t="s">
        <v>510</v>
      </c>
      <c r="B36" s="764">
        <v>129.99</v>
      </c>
      <c r="C36" s="764">
        <v>0</v>
      </c>
      <c r="D36" s="764">
        <v>0</v>
      </c>
      <c r="E36" s="763"/>
      <c r="F36" s="761"/>
      <c r="G36" s="762"/>
      <c r="H36" s="759"/>
      <c r="I36" s="759"/>
    </row>
    <row r="37" spans="1:9" ht="23.25" customHeight="1">
      <c r="A37" s="766" t="s">
        <v>511</v>
      </c>
      <c r="B37" s="764">
        <v>7034039.1100000003</v>
      </c>
      <c r="C37" s="764">
        <v>5099369.8099999996</v>
      </c>
      <c r="D37" s="764">
        <v>4056638.08</v>
      </c>
      <c r="E37" s="757"/>
      <c r="F37" s="761"/>
      <c r="G37" s="762"/>
      <c r="H37" s="759"/>
      <c r="I37" s="759"/>
    </row>
    <row r="38" spans="1:9" ht="45">
      <c r="A38" s="766" t="s">
        <v>512</v>
      </c>
      <c r="B38" s="764"/>
      <c r="C38" s="764">
        <v>0</v>
      </c>
      <c r="D38" s="764">
        <v>0</v>
      </c>
      <c r="E38" s="763"/>
      <c r="F38" s="775"/>
      <c r="G38" s="774"/>
      <c r="H38" s="759"/>
      <c r="I38" s="759"/>
    </row>
    <row r="39" spans="1:9" ht="28.5" customHeight="1">
      <c r="A39" s="755" t="s">
        <v>513</v>
      </c>
      <c r="B39" s="761">
        <f>SUM(B40:B46)</f>
        <v>9344358.7599999998</v>
      </c>
      <c r="C39" s="761">
        <f>SUM(C40:C46)</f>
        <v>1520122.02</v>
      </c>
      <c r="D39" s="761">
        <f>SUM(D40:D46)</f>
        <v>2139139.1</v>
      </c>
      <c r="E39" s="763"/>
      <c r="F39" s="776"/>
      <c r="G39" s="777"/>
      <c r="H39" s="759"/>
      <c r="I39" s="759"/>
    </row>
    <row r="40" spans="1:9" ht="18.75" customHeight="1">
      <c r="A40" s="766" t="s">
        <v>514</v>
      </c>
      <c r="B40" s="764"/>
      <c r="C40" s="764">
        <v>0</v>
      </c>
      <c r="D40" s="764">
        <v>0</v>
      </c>
      <c r="E40" s="763"/>
      <c r="F40" s="776"/>
      <c r="G40" s="777"/>
      <c r="H40" s="759"/>
      <c r="I40" s="759"/>
    </row>
    <row r="41" spans="1:9" ht="31.5" customHeight="1">
      <c r="A41" s="766" t="s">
        <v>515</v>
      </c>
      <c r="B41" s="764">
        <v>823593.36</v>
      </c>
      <c r="C41" s="764">
        <v>0</v>
      </c>
      <c r="D41" s="764">
        <v>0</v>
      </c>
      <c r="E41" s="763"/>
      <c r="F41" s="776"/>
      <c r="G41" s="777"/>
      <c r="H41" s="759"/>
      <c r="I41" s="759"/>
    </row>
    <row r="42" spans="1:9" ht="30">
      <c r="A42" s="766" t="s">
        <v>516</v>
      </c>
      <c r="B42" s="764"/>
      <c r="C42" s="764">
        <v>0</v>
      </c>
      <c r="D42" s="764">
        <v>0</v>
      </c>
      <c r="E42" s="763"/>
      <c r="F42" s="776"/>
      <c r="G42" s="777"/>
      <c r="H42" s="759"/>
      <c r="I42" s="759"/>
    </row>
    <row r="43" spans="1:9" ht="18.75" customHeight="1">
      <c r="A43" s="766" t="s">
        <v>517</v>
      </c>
      <c r="B43" s="764">
        <v>8520765.4000000004</v>
      </c>
      <c r="C43" s="764">
        <v>1520122.02</v>
      </c>
      <c r="D43" s="764">
        <v>2139139.1</v>
      </c>
      <c r="E43" s="763"/>
      <c r="F43" s="776"/>
      <c r="G43" s="777"/>
      <c r="H43" s="759"/>
      <c r="I43" s="759"/>
    </row>
    <row r="44" spans="1:9" ht="16.5" customHeight="1">
      <c r="A44" s="766" t="s">
        <v>518</v>
      </c>
      <c r="B44" s="773"/>
      <c r="C44" s="773">
        <v>0</v>
      </c>
      <c r="D44" s="764">
        <v>0</v>
      </c>
      <c r="E44" s="763"/>
      <c r="F44" s="776"/>
      <c r="G44" s="777"/>
      <c r="H44" s="759"/>
      <c r="I44" s="759"/>
    </row>
    <row r="45" spans="1:9" ht="18.75" customHeight="1">
      <c r="A45" s="766" t="s">
        <v>519</v>
      </c>
      <c r="B45" s="773"/>
      <c r="C45" s="773">
        <v>0</v>
      </c>
      <c r="D45" s="773">
        <v>0</v>
      </c>
      <c r="E45" s="763"/>
      <c r="F45" s="776"/>
      <c r="G45" s="777"/>
      <c r="H45" s="759"/>
      <c r="I45" s="759"/>
    </row>
    <row r="46" spans="1:9" ht="27" customHeight="1">
      <c r="A46" s="766" t="s">
        <v>520</v>
      </c>
      <c r="B46" s="773"/>
      <c r="C46" s="773">
        <v>0</v>
      </c>
      <c r="D46" s="773">
        <v>0</v>
      </c>
      <c r="E46" s="763"/>
      <c r="F46" s="776"/>
      <c r="G46" s="777"/>
      <c r="H46" s="759"/>
      <c r="I46" s="759"/>
    </row>
    <row r="47" spans="1:9" ht="18.75" customHeight="1">
      <c r="A47" s="755" t="s">
        <v>521</v>
      </c>
      <c r="B47" s="761">
        <v>6453.4</v>
      </c>
      <c r="C47" s="761">
        <v>0</v>
      </c>
      <c r="D47" s="761">
        <v>0</v>
      </c>
      <c r="E47" s="763"/>
      <c r="F47" s="776"/>
      <c r="G47" s="777"/>
      <c r="H47" s="759"/>
      <c r="I47" s="759"/>
    </row>
    <row r="48" spans="1:9" ht="17.25" customHeight="1">
      <c r="A48" s="755" t="s">
        <v>522</v>
      </c>
      <c r="B48" s="778">
        <f>B8+B27</f>
        <v>863401012.43000007</v>
      </c>
      <c r="C48" s="778">
        <f>C8+C27</f>
        <v>490617722.35000002</v>
      </c>
      <c r="D48" s="778">
        <f>D8+D27</f>
        <v>501995652.21999997</v>
      </c>
      <c r="E48" s="757" t="s">
        <v>523</v>
      </c>
      <c r="F48" s="778">
        <f>F8+F15+F16+F17</f>
        <v>490617722.35000008</v>
      </c>
      <c r="G48" s="779">
        <f>G8+G15+G16+G17</f>
        <v>501995652.21999997</v>
      </c>
      <c r="H48" s="759"/>
      <c r="I48" s="759"/>
    </row>
    <row r="49" spans="1:7">
      <c r="A49" s="780"/>
      <c r="B49" s="781"/>
      <c r="C49" s="781"/>
      <c r="D49" s="781"/>
      <c r="E49" s="781"/>
      <c r="F49" s="781"/>
      <c r="G49" s="781"/>
    </row>
    <row r="50" spans="1:7">
      <c r="A50" s="782"/>
      <c r="B50" s="783">
        <f>B25+B12</f>
        <v>661402061.64999998</v>
      </c>
      <c r="C50" s="783"/>
      <c r="D50" s="782"/>
      <c r="E50" s="782"/>
      <c r="F50" s="783"/>
      <c r="G50" s="783"/>
    </row>
    <row r="51" spans="1:7">
      <c r="A51" s="782"/>
      <c r="B51" s="782"/>
      <c r="C51" s="782"/>
      <c r="D51" s="782"/>
      <c r="E51" s="782"/>
      <c r="F51" s="783"/>
      <c r="G51" s="782"/>
    </row>
    <row r="52" spans="1:7">
      <c r="A52" s="782"/>
      <c r="B52" s="782"/>
      <c r="C52" s="782"/>
      <c r="D52" s="782"/>
      <c r="E52" s="782"/>
      <c r="F52" s="782"/>
      <c r="G52" s="782"/>
    </row>
    <row r="53" spans="1:7" ht="15" customHeight="1">
      <c r="A53" s="782"/>
      <c r="B53" s="782"/>
      <c r="C53" s="782"/>
      <c r="D53" s="784" t="s">
        <v>370</v>
      </c>
      <c r="E53" s="785"/>
      <c r="F53" s="782"/>
      <c r="G53" s="782"/>
    </row>
    <row r="54" spans="1:7">
      <c r="A54" s="786" t="s">
        <v>524</v>
      </c>
      <c r="B54" s="786"/>
      <c r="C54" s="786"/>
      <c r="D54" s="785" t="s">
        <v>373</v>
      </c>
      <c r="E54" s="787"/>
      <c r="F54" s="786"/>
      <c r="G54" s="786" t="s">
        <v>371</v>
      </c>
    </row>
    <row r="55" spans="1:7">
      <c r="A55" s="786" t="s">
        <v>372</v>
      </c>
      <c r="F55" s="786"/>
      <c r="G55" s="786" t="s">
        <v>374</v>
      </c>
    </row>
    <row r="56" spans="1:7">
      <c r="A56" s="786"/>
      <c r="B56" s="786"/>
      <c r="C56" s="786"/>
      <c r="D56" s="786"/>
      <c r="F56" s="786"/>
    </row>
    <row r="57" spans="1:7">
      <c r="A57" s="786"/>
      <c r="B57" s="786"/>
      <c r="C57" s="786"/>
      <c r="D57" s="786"/>
      <c r="F57" s="786"/>
    </row>
    <row r="58" spans="1:7">
      <c r="A58" s="786"/>
      <c r="B58" s="786"/>
      <c r="C58" s="786"/>
      <c r="D58" s="786"/>
      <c r="F58" s="786"/>
    </row>
  </sheetData>
  <mergeCells count="8">
    <mergeCell ref="D53:E53"/>
    <mergeCell ref="D54:E54"/>
    <mergeCell ref="A1:A4"/>
    <mergeCell ref="C1:E4"/>
    <mergeCell ref="F1:G4"/>
    <mergeCell ref="C5:E6"/>
    <mergeCell ref="F5:G6"/>
    <mergeCell ref="A49:G49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1C68C-6092-403D-9ED7-5608C206E023}">
  <dimension ref="A1:J56"/>
  <sheetViews>
    <sheetView workbookViewId="0">
      <selection activeCell="H21" sqref="H21"/>
    </sheetView>
  </sheetViews>
  <sheetFormatPr defaultColWidth="9.140625" defaultRowHeight="15"/>
  <cols>
    <col min="1" max="1" width="50" style="792" customWidth="1"/>
    <col min="2" max="2" width="2.140625" style="792" hidden="1" customWidth="1"/>
    <col min="3" max="3" width="39.140625" style="792" customWidth="1"/>
    <col min="4" max="4" width="29.7109375" style="792" hidden="1" customWidth="1"/>
    <col min="5" max="5" width="33.140625" style="792" customWidth="1"/>
    <col min="6" max="6" width="0.28515625" style="802" customWidth="1"/>
    <col min="7" max="7" width="9.140625" style="731"/>
    <col min="8" max="8" width="18.140625" style="792" customWidth="1"/>
    <col min="9" max="9" width="14.42578125" style="792" customWidth="1"/>
    <col min="10" max="10" width="17" style="792" customWidth="1"/>
    <col min="11" max="16384" width="9.140625" style="792"/>
  </cols>
  <sheetData>
    <row r="1" spans="1:10" ht="29.25" customHeight="1">
      <c r="A1" s="788" t="s">
        <v>525</v>
      </c>
      <c r="B1" s="789" t="s">
        <v>526</v>
      </c>
      <c r="C1" s="790"/>
      <c r="D1" s="791"/>
      <c r="E1" s="729" t="s">
        <v>447</v>
      </c>
      <c r="F1" s="730"/>
    </row>
    <row r="2" spans="1:10" ht="29.25" customHeight="1">
      <c r="A2" s="793"/>
      <c r="B2" s="794"/>
      <c r="C2" s="795"/>
      <c r="D2" s="796"/>
      <c r="E2" s="737"/>
      <c r="F2" s="738"/>
    </row>
    <row r="3" spans="1:10" ht="33" customHeight="1">
      <c r="A3" s="793"/>
      <c r="B3" s="794" t="s">
        <v>527</v>
      </c>
      <c r="C3" s="795"/>
      <c r="D3" s="796"/>
      <c r="E3" s="737"/>
      <c r="F3" s="738"/>
    </row>
    <row r="4" spans="1:10" ht="15.75" customHeight="1">
      <c r="A4" s="797"/>
      <c r="B4" s="794" t="s">
        <v>449</v>
      </c>
      <c r="C4" s="795"/>
      <c r="D4" s="796"/>
      <c r="E4" s="737"/>
      <c r="F4" s="738"/>
    </row>
    <row r="5" spans="1:10">
      <c r="A5" s="798" t="s">
        <v>448</v>
      </c>
      <c r="B5" s="799"/>
      <c r="C5" s="707"/>
      <c r="D5" s="800"/>
      <c r="E5" s="801"/>
    </row>
    <row r="6" spans="1:10">
      <c r="A6" s="803" t="s">
        <v>450</v>
      </c>
      <c r="B6" s="804"/>
      <c r="C6" s="804"/>
      <c r="D6" s="805"/>
      <c r="E6" s="806"/>
    </row>
    <row r="7" spans="1:10" ht="33.75" customHeight="1">
      <c r="A7" s="807" t="s">
        <v>388</v>
      </c>
      <c r="B7" s="808" t="s">
        <v>389</v>
      </c>
      <c r="C7" s="809" t="s">
        <v>528</v>
      </c>
      <c r="D7" s="809" t="s">
        <v>529</v>
      </c>
      <c r="E7" s="810" t="s">
        <v>530</v>
      </c>
    </row>
    <row r="8" spans="1:10" ht="30">
      <c r="A8" s="811" t="s">
        <v>531</v>
      </c>
      <c r="B8" s="812"/>
      <c r="C8" s="813">
        <f>SUM(C9:C14)</f>
        <v>27787067.149999999</v>
      </c>
      <c r="D8" s="814">
        <f>SUM(D9:D14)</f>
        <v>0</v>
      </c>
      <c r="E8" s="813">
        <f>SUM(E9:E14)</f>
        <v>24468106.23</v>
      </c>
      <c r="F8" s="815"/>
      <c r="G8" s="760"/>
      <c r="H8" s="816"/>
      <c r="I8" s="816"/>
      <c r="J8" s="816"/>
    </row>
    <row r="9" spans="1:10">
      <c r="A9" s="365" t="s">
        <v>532</v>
      </c>
      <c r="B9" s="228"/>
      <c r="C9" s="817">
        <v>18870154.030000001</v>
      </c>
      <c r="D9" s="73"/>
      <c r="E9" s="817">
        <v>15533541.85</v>
      </c>
      <c r="F9" s="815"/>
      <c r="G9" s="760"/>
      <c r="H9" s="818"/>
      <c r="I9" s="818"/>
      <c r="J9" s="818"/>
    </row>
    <row r="10" spans="1:10" ht="33.75" customHeight="1">
      <c r="A10" s="365" t="s">
        <v>533</v>
      </c>
      <c r="B10" s="228"/>
      <c r="C10" s="817">
        <v>0</v>
      </c>
      <c r="D10" s="73"/>
      <c r="E10" s="817">
        <v>0</v>
      </c>
      <c r="F10" s="815" t="s">
        <v>534</v>
      </c>
      <c r="G10" s="760"/>
      <c r="H10" s="818"/>
      <c r="I10" s="818"/>
      <c r="J10" s="818"/>
    </row>
    <row r="11" spans="1:10" ht="30">
      <c r="A11" s="365" t="s">
        <v>535</v>
      </c>
      <c r="B11" s="228"/>
      <c r="C11" s="819">
        <v>0</v>
      </c>
      <c r="D11" s="820"/>
      <c r="E11" s="819">
        <v>0</v>
      </c>
      <c r="F11" s="815"/>
      <c r="G11" s="760"/>
      <c r="H11" s="821"/>
      <c r="I11" s="821"/>
      <c r="J11" s="821"/>
    </row>
    <row r="12" spans="1:10" ht="30">
      <c r="A12" s="365" t="s">
        <v>536</v>
      </c>
      <c r="B12" s="228"/>
      <c r="C12" s="817">
        <v>0</v>
      </c>
      <c r="D12" s="73"/>
      <c r="E12" s="817">
        <v>0</v>
      </c>
      <c r="F12" s="815"/>
      <c r="G12" s="760"/>
      <c r="H12" s="818"/>
      <c r="I12" s="818"/>
      <c r="J12" s="818"/>
    </row>
    <row r="13" spans="1:10">
      <c r="A13" s="365" t="s">
        <v>537</v>
      </c>
      <c r="B13" s="228"/>
      <c r="C13" s="817">
        <v>0</v>
      </c>
      <c r="D13" s="73"/>
      <c r="E13" s="817">
        <v>0</v>
      </c>
      <c r="F13" s="815"/>
      <c r="G13" s="760"/>
      <c r="H13" s="818"/>
      <c r="I13" s="818"/>
      <c r="J13" s="818"/>
    </row>
    <row r="14" spans="1:10">
      <c r="A14" s="365" t="s">
        <v>538</v>
      </c>
      <c r="B14" s="228"/>
      <c r="C14" s="817">
        <v>8916913.1199999992</v>
      </c>
      <c r="D14" s="73"/>
      <c r="E14" s="817">
        <v>8934564.3800000008</v>
      </c>
      <c r="F14" s="815"/>
      <c r="G14" s="760"/>
      <c r="H14" s="818"/>
      <c r="I14" s="818"/>
      <c r="J14" s="818"/>
    </row>
    <row r="15" spans="1:10">
      <c r="A15" s="811" t="s">
        <v>539</v>
      </c>
      <c r="B15" s="812"/>
      <c r="C15" s="813">
        <f>SUM(C16:C25)</f>
        <v>97072836.310000002</v>
      </c>
      <c r="D15" s="814">
        <f>SUM(D16:D25)</f>
        <v>0</v>
      </c>
      <c r="E15" s="813">
        <f>SUM(E16:E25)</f>
        <v>95296108.439999998</v>
      </c>
      <c r="F15" s="815"/>
      <c r="G15" s="760"/>
      <c r="H15" s="816"/>
      <c r="I15" s="816"/>
      <c r="J15" s="816"/>
    </row>
    <row r="16" spans="1:10">
      <c r="A16" s="365" t="s">
        <v>540</v>
      </c>
      <c r="B16" s="228"/>
      <c r="C16" s="817">
        <v>3319500.57</v>
      </c>
      <c r="D16" s="73"/>
      <c r="E16" s="817">
        <v>3468302.43</v>
      </c>
      <c r="F16" s="815"/>
      <c r="G16" s="760"/>
      <c r="H16" s="818"/>
      <c r="I16" s="818"/>
      <c r="J16" s="818"/>
    </row>
    <row r="17" spans="1:10">
      <c r="A17" s="365" t="s">
        <v>541</v>
      </c>
      <c r="B17" s="228"/>
      <c r="C17" s="817">
        <v>1665756.26</v>
      </c>
      <c r="D17" s="73"/>
      <c r="E17" s="817">
        <v>1219804.1200000001</v>
      </c>
      <c r="F17" s="815"/>
      <c r="G17" s="760"/>
      <c r="H17" s="818"/>
      <c r="I17" s="818"/>
      <c r="J17" s="818"/>
    </row>
    <row r="18" spans="1:10">
      <c r="A18" s="365" t="s">
        <v>542</v>
      </c>
      <c r="B18" s="228"/>
      <c r="C18" s="817">
        <v>7701221.5199999996</v>
      </c>
      <c r="D18" s="73"/>
      <c r="E18" s="817">
        <v>8202804.6299999999</v>
      </c>
      <c r="F18" s="815"/>
      <c r="G18" s="760"/>
      <c r="H18" s="818"/>
      <c r="I18" s="818"/>
      <c r="J18" s="818"/>
    </row>
    <row r="19" spans="1:10">
      <c r="A19" s="365" t="s">
        <v>543</v>
      </c>
      <c r="B19" s="228"/>
      <c r="C19" s="817">
        <v>345864.41</v>
      </c>
      <c r="D19" s="73"/>
      <c r="E19" s="817">
        <v>327740.09999999998</v>
      </c>
      <c r="F19" s="815"/>
      <c r="G19" s="760"/>
      <c r="H19" s="818"/>
      <c r="I19" s="818"/>
      <c r="J19" s="818"/>
    </row>
    <row r="20" spans="1:10">
      <c r="A20" s="365" t="s">
        <v>544</v>
      </c>
      <c r="B20" s="228"/>
      <c r="C20" s="817">
        <v>15513702.07</v>
      </c>
      <c r="D20" s="73"/>
      <c r="E20" s="817">
        <v>15014244.880000001</v>
      </c>
      <c r="F20" s="815"/>
      <c r="G20" s="760"/>
      <c r="H20" s="818"/>
      <c r="I20" s="818"/>
      <c r="J20" s="818"/>
    </row>
    <row r="21" spans="1:10" ht="30">
      <c r="A21" s="365" t="s">
        <v>545</v>
      </c>
      <c r="B21" s="228"/>
      <c r="C21" s="817">
        <v>3059023.51</v>
      </c>
      <c r="D21" s="73"/>
      <c r="E21" s="817">
        <v>3162800.98</v>
      </c>
      <c r="F21" s="815"/>
      <c r="G21" s="760"/>
      <c r="H21" s="818"/>
      <c r="I21" s="818"/>
      <c r="J21" s="818"/>
    </row>
    <row r="22" spans="1:10">
      <c r="A22" s="365" t="s">
        <v>546</v>
      </c>
      <c r="B22" s="228"/>
      <c r="C22" s="817">
        <v>100553.64</v>
      </c>
      <c r="D22" s="73"/>
      <c r="E22" s="817">
        <v>24039.26</v>
      </c>
      <c r="F22" s="815"/>
      <c r="G22" s="760"/>
      <c r="H22" s="818"/>
      <c r="I22" s="818"/>
      <c r="J22" s="818"/>
    </row>
    <row r="23" spans="1:10">
      <c r="A23" s="365" t="s">
        <v>547</v>
      </c>
      <c r="B23" s="228"/>
      <c r="C23" s="817">
        <v>0</v>
      </c>
      <c r="D23" s="73"/>
      <c r="E23" s="817">
        <v>0</v>
      </c>
      <c r="F23" s="815"/>
      <c r="G23" s="760"/>
      <c r="H23" s="818"/>
      <c r="I23" s="818"/>
      <c r="J23" s="818"/>
    </row>
    <row r="24" spans="1:10">
      <c r="A24" s="365" t="s">
        <v>548</v>
      </c>
      <c r="B24" s="228"/>
      <c r="C24" s="817">
        <v>65367214.329999998</v>
      </c>
      <c r="D24" s="73"/>
      <c r="E24" s="817">
        <v>63876372.039999999</v>
      </c>
      <c r="F24" s="815"/>
      <c r="G24" s="760"/>
      <c r="H24" s="818"/>
      <c r="I24" s="818"/>
      <c r="J24" s="818"/>
    </row>
    <row r="25" spans="1:10">
      <c r="A25" s="365" t="s">
        <v>549</v>
      </c>
      <c r="B25" s="228"/>
      <c r="C25" s="817">
        <v>0</v>
      </c>
      <c r="D25" s="73"/>
      <c r="E25" s="817">
        <v>0</v>
      </c>
      <c r="F25" s="815"/>
      <c r="G25" s="760"/>
      <c r="H25" s="818"/>
      <c r="I25" s="818"/>
      <c r="J25" s="818"/>
    </row>
    <row r="26" spans="1:10">
      <c r="A26" s="811" t="s">
        <v>550</v>
      </c>
      <c r="B26" s="812"/>
      <c r="C26" s="813">
        <f>C8-C15</f>
        <v>-69285769.159999996</v>
      </c>
      <c r="D26" s="814">
        <f>D8-D15</f>
        <v>0</v>
      </c>
      <c r="E26" s="813">
        <f>E8-E15</f>
        <v>-70828002.209999993</v>
      </c>
      <c r="F26" s="815"/>
      <c r="G26" s="760"/>
      <c r="H26" s="816"/>
      <c r="I26" s="816"/>
      <c r="J26" s="816"/>
    </row>
    <row r="27" spans="1:10">
      <c r="A27" s="811" t="s">
        <v>551</v>
      </c>
      <c r="B27" s="812"/>
      <c r="C27" s="813">
        <f>SUM(C28:C30)</f>
        <v>77221964.24000001</v>
      </c>
      <c r="D27" s="814">
        <f>SUM(D28:D30)</f>
        <v>0</v>
      </c>
      <c r="E27" s="813">
        <f>SUM(E28:E30)</f>
        <v>65072362.659999996</v>
      </c>
      <c r="F27" s="815"/>
      <c r="G27" s="760"/>
      <c r="H27" s="816"/>
      <c r="I27" s="816"/>
      <c r="J27" s="816"/>
    </row>
    <row r="28" spans="1:10">
      <c r="A28" s="365" t="s">
        <v>552</v>
      </c>
      <c r="B28" s="228"/>
      <c r="C28" s="817">
        <v>66112839.100000001</v>
      </c>
      <c r="D28" s="73"/>
      <c r="E28" s="817">
        <v>52536113.409999996</v>
      </c>
      <c r="F28" s="815"/>
      <c r="G28" s="760"/>
      <c r="H28" s="818"/>
      <c r="I28" s="818"/>
      <c r="J28" s="818"/>
    </row>
    <row r="29" spans="1:10">
      <c r="A29" s="365" t="s">
        <v>553</v>
      </c>
      <c r="B29" s="228"/>
      <c r="C29" s="817">
        <v>0</v>
      </c>
      <c r="D29" s="73"/>
      <c r="E29" s="817">
        <v>0</v>
      </c>
      <c r="F29" s="815"/>
      <c r="G29" s="760"/>
      <c r="H29" s="821"/>
      <c r="I29" s="821"/>
      <c r="J29" s="821"/>
    </row>
    <row r="30" spans="1:10">
      <c r="A30" s="365" t="s">
        <v>554</v>
      </c>
      <c r="B30" s="228"/>
      <c r="C30" s="817">
        <v>11109125.140000001</v>
      </c>
      <c r="D30" s="73"/>
      <c r="E30" s="817">
        <v>12536249.25</v>
      </c>
      <c r="F30" s="815"/>
      <c r="G30" s="760"/>
      <c r="H30" s="818"/>
      <c r="I30" s="818"/>
      <c r="J30" s="818"/>
    </row>
    <row r="31" spans="1:10">
      <c r="A31" s="811" t="s">
        <v>555</v>
      </c>
      <c r="B31" s="812"/>
      <c r="C31" s="813">
        <f>SUM(C32:C33)</f>
        <v>94319145.25</v>
      </c>
      <c r="D31" s="814">
        <f>SUM(D32:D33)</f>
        <v>0</v>
      </c>
      <c r="E31" s="813">
        <f>SUM(E32:E33)</f>
        <v>76877524.090000004</v>
      </c>
      <c r="F31" s="815"/>
      <c r="G31" s="760"/>
      <c r="H31" s="816"/>
      <c r="I31" s="816"/>
      <c r="J31" s="816"/>
    </row>
    <row r="32" spans="1:10" ht="59.25" customHeight="1">
      <c r="A32" s="365" t="s">
        <v>556</v>
      </c>
      <c r="B32" s="228"/>
      <c r="C32" s="817">
        <v>0</v>
      </c>
      <c r="D32" s="73"/>
      <c r="E32" s="817">
        <v>0</v>
      </c>
      <c r="F32" s="815"/>
      <c r="G32" s="760"/>
      <c r="H32" s="818"/>
      <c r="I32" s="818"/>
      <c r="J32" s="818"/>
    </row>
    <row r="33" spans="1:10">
      <c r="A33" s="365" t="s">
        <v>557</v>
      </c>
      <c r="B33" s="228"/>
      <c r="C33" s="817">
        <v>94319145.25</v>
      </c>
      <c r="D33" s="73"/>
      <c r="E33" s="817">
        <v>76877524.090000004</v>
      </c>
      <c r="F33" s="815"/>
      <c r="G33" s="760"/>
      <c r="H33" s="818"/>
      <c r="I33" s="818"/>
      <c r="J33" s="818"/>
    </row>
    <row r="34" spans="1:10">
      <c r="A34" s="811" t="s">
        <v>558</v>
      </c>
      <c r="B34" s="812"/>
      <c r="C34" s="813">
        <f>C26+C27-C31</f>
        <v>-86382950.169999987</v>
      </c>
      <c r="D34" s="814">
        <f>D26+D27-D31</f>
        <v>0</v>
      </c>
      <c r="E34" s="813">
        <f>E26+E27-E31</f>
        <v>-82633163.640000001</v>
      </c>
      <c r="F34" s="815"/>
      <c r="G34" s="760"/>
      <c r="H34" s="816"/>
      <c r="I34" s="816"/>
      <c r="J34" s="816"/>
    </row>
    <row r="35" spans="1:10">
      <c r="A35" s="811" t="s">
        <v>559</v>
      </c>
      <c r="B35" s="812"/>
      <c r="C35" s="813">
        <f>SUM(C36:C38)</f>
        <v>3605305.62</v>
      </c>
      <c r="D35" s="814">
        <f>SUM(D36:D38)</f>
        <v>0</v>
      </c>
      <c r="E35" s="813">
        <f>SUM(E36:E38)</f>
        <v>3694781.6399999997</v>
      </c>
      <c r="F35" s="815"/>
      <c r="G35" s="760"/>
      <c r="H35" s="816"/>
      <c r="I35" s="816"/>
      <c r="J35" s="816"/>
    </row>
    <row r="36" spans="1:10">
      <c r="A36" s="365" t="s">
        <v>560</v>
      </c>
      <c r="B36" s="228"/>
      <c r="C36" s="817">
        <v>0</v>
      </c>
      <c r="D36" s="73"/>
      <c r="E36" s="817">
        <v>0</v>
      </c>
      <c r="F36" s="815"/>
      <c r="G36" s="760"/>
      <c r="H36" s="818"/>
      <c r="I36" s="818"/>
      <c r="J36" s="818"/>
    </row>
    <row r="37" spans="1:10">
      <c r="A37" s="365" t="s">
        <v>561</v>
      </c>
      <c r="B37" s="228"/>
      <c r="C37" s="817">
        <v>749460.29</v>
      </c>
      <c r="D37" s="73"/>
      <c r="E37" s="817">
        <v>571188.30000000005</v>
      </c>
      <c r="F37" s="815"/>
      <c r="G37" s="760"/>
      <c r="H37" s="818"/>
      <c r="I37" s="818"/>
      <c r="J37" s="818"/>
    </row>
    <row r="38" spans="1:10">
      <c r="A38" s="365" t="s">
        <v>562</v>
      </c>
      <c r="B38" s="228"/>
      <c r="C38" s="817">
        <v>2855845.33</v>
      </c>
      <c r="D38" s="73"/>
      <c r="E38" s="817">
        <v>3123593.34</v>
      </c>
      <c r="F38" s="815"/>
      <c r="G38" s="760"/>
      <c r="H38" s="818"/>
      <c r="I38" s="818"/>
      <c r="J38" s="818"/>
    </row>
    <row r="39" spans="1:10">
      <c r="A39" s="811" t="s">
        <v>563</v>
      </c>
      <c r="B39" s="812"/>
      <c r="C39" s="813">
        <f>SUM(C40:C41)</f>
        <v>3167999.73</v>
      </c>
      <c r="D39" s="814">
        <f>SUM(D40:D41)</f>
        <v>0</v>
      </c>
      <c r="E39" s="813">
        <f>SUM(E40:E41)</f>
        <v>3337764.52</v>
      </c>
      <c r="F39" s="815"/>
      <c r="G39" s="760"/>
      <c r="H39" s="816"/>
      <c r="I39" s="816"/>
      <c r="J39" s="816"/>
    </row>
    <row r="40" spans="1:10">
      <c r="A40" s="365" t="s">
        <v>564</v>
      </c>
      <c r="B40" s="228"/>
      <c r="C40" s="817">
        <v>89875.8</v>
      </c>
      <c r="D40" s="73"/>
      <c r="E40" s="817">
        <v>6103.53</v>
      </c>
      <c r="F40" s="815"/>
      <c r="G40" s="760"/>
      <c r="H40" s="818"/>
      <c r="I40" s="818"/>
      <c r="J40" s="818"/>
    </row>
    <row r="41" spans="1:10">
      <c r="A41" s="365" t="s">
        <v>565</v>
      </c>
      <c r="B41" s="228"/>
      <c r="C41" s="817">
        <v>3078123.93</v>
      </c>
      <c r="D41" s="73"/>
      <c r="E41" s="817">
        <v>3331660.99</v>
      </c>
      <c r="F41" s="815"/>
      <c r="G41" s="760"/>
      <c r="H41" s="818"/>
      <c r="I41" s="818"/>
      <c r="J41" s="818"/>
    </row>
    <row r="42" spans="1:10" hidden="1">
      <c r="A42" s="811" t="s">
        <v>566</v>
      </c>
      <c r="B42" s="812"/>
      <c r="C42" s="813">
        <v>2999660194.4000001</v>
      </c>
      <c r="D42" s="814">
        <v>1980914956.5599999</v>
      </c>
      <c r="E42" s="813">
        <v>2999660194.4000001</v>
      </c>
      <c r="F42" s="815"/>
      <c r="G42" s="760"/>
      <c r="H42" s="816"/>
      <c r="I42" s="816"/>
      <c r="J42" s="816"/>
    </row>
    <row r="43" spans="1:10" hidden="1">
      <c r="A43" s="811" t="s">
        <v>567</v>
      </c>
      <c r="B43" s="812"/>
      <c r="C43" s="822">
        <v>0</v>
      </c>
      <c r="D43" s="823">
        <v>0</v>
      </c>
      <c r="E43" s="822">
        <v>0</v>
      </c>
      <c r="F43" s="815"/>
      <c r="G43" s="760"/>
      <c r="H43" s="824"/>
      <c r="I43" s="824"/>
      <c r="J43" s="824"/>
    </row>
    <row r="44" spans="1:10" hidden="1">
      <c r="A44" s="365" t="s">
        <v>568</v>
      </c>
      <c r="B44" s="228"/>
      <c r="C44" s="825">
        <v>0</v>
      </c>
      <c r="D44" s="826">
        <v>0</v>
      </c>
      <c r="E44" s="825">
        <v>0</v>
      </c>
      <c r="F44" s="815"/>
      <c r="G44" s="760"/>
      <c r="H44" s="821"/>
      <c r="I44" s="821"/>
      <c r="J44" s="821"/>
    </row>
    <row r="45" spans="1:10" hidden="1">
      <c r="A45" s="365" t="s">
        <v>569</v>
      </c>
      <c r="B45" s="228"/>
      <c r="C45" s="825">
        <v>0</v>
      </c>
      <c r="D45" s="826">
        <v>0</v>
      </c>
      <c r="E45" s="825">
        <v>0</v>
      </c>
      <c r="F45" s="815"/>
      <c r="G45" s="760"/>
      <c r="H45" s="821"/>
      <c r="I45" s="821"/>
      <c r="J45" s="821"/>
    </row>
    <row r="46" spans="1:10">
      <c r="A46" s="811" t="s">
        <v>570</v>
      </c>
      <c r="B46" s="812"/>
      <c r="C46" s="813">
        <f>C34+C35-C39</f>
        <v>-85945644.279999986</v>
      </c>
      <c r="D46" s="814">
        <f>D34+D35-D39</f>
        <v>0</v>
      </c>
      <c r="E46" s="813">
        <f>E34+E35-E39</f>
        <v>-82276146.519999996</v>
      </c>
      <c r="F46" s="815"/>
      <c r="G46" s="760"/>
      <c r="H46" s="816"/>
      <c r="I46" s="816"/>
      <c r="J46" s="816"/>
    </row>
    <row r="47" spans="1:10">
      <c r="A47" s="811" t="s">
        <v>571</v>
      </c>
      <c r="B47" s="812"/>
      <c r="C47" s="817">
        <v>0</v>
      </c>
      <c r="D47" s="73"/>
      <c r="E47" s="817">
        <v>0</v>
      </c>
      <c r="F47" s="815"/>
      <c r="G47" s="760"/>
      <c r="H47" s="818"/>
      <c r="I47" s="818"/>
      <c r="J47" s="818"/>
    </row>
    <row r="48" spans="1:10" ht="34.5" customHeight="1">
      <c r="A48" s="811" t="s">
        <v>572</v>
      </c>
      <c r="B48" s="812"/>
      <c r="C48" s="817">
        <v>0</v>
      </c>
      <c r="D48" s="73"/>
      <c r="E48" s="817">
        <v>0</v>
      </c>
      <c r="F48" s="815"/>
      <c r="G48" s="760"/>
      <c r="H48" s="821"/>
      <c r="I48" s="821"/>
      <c r="J48" s="816"/>
    </row>
    <row r="49" spans="1:10">
      <c r="A49" s="827" t="s">
        <v>573</v>
      </c>
      <c r="B49" s="828"/>
      <c r="C49" s="829">
        <f>C46-C47-C48</f>
        <v>-85945644.279999986</v>
      </c>
      <c r="D49" s="830">
        <f>D46-D47-D48</f>
        <v>0</v>
      </c>
      <c r="E49" s="829">
        <f>E46-E47-E48</f>
        <v>-82276146.519999996</v>
      </c>
      <c r="F49" s="815"/>
      <c r="G49" s="760"/>
      <c r="H49" s="816"/>
      <c r="I49" s="816"/>
      <c r="J49" s="816"/>
    </row>
    <row r="50" spans="1:10">
      <c r="A50" s="831"/>
      <c r="B50" s="831"/>
      <c r="C50" s="831"/>
      <c r="D50" s="831"/>
      <c r="E50" s="831"/>
    </row>
    <row r="51" spans="1:10" ht="8.25" customHeight="1">
      <c r="A51" s="832"/>
      <c r="B51" s="832"/>
      <c r="C51" s="832"/>
      <c r="D51" s="832"/>
      <c r="E51" s="832"/>
    </row>
    <row r="52" spans="1:10">
      <c r="A52" s="833"/>
      <c r="B52" s="833"/>
      <c r="C52" s="833"/>
      <c r="D52" s="833"/>
      <c r="E52" s="834"/>
    </row>
    <row r="53" spans="1:10">
      <c r="A53" s="833"/>
      <c r="B53" s="835" t="s">
        <v>574</v>
      </c>
      <c r="C53" s="835"/>
      <c r="D53" s="836"/>
      <c r="E53" s="837"/>
    </row>
    <row r="54" spans="1:10">
      <c r="A54" s="833"/>
      <c r="B54" s="836" t="s">
        <v>373</v>
      </c>
      <c r="C54" s="836"/>
      <c r="D54" s="838"/>
      <c r="E54" s="833"/>
    </row>
    <row r="55" spans="1:10">
      <c r="A55" s="833" t="s">
        <v>575</v>
      </c>
      <c r="B55" s="833"/>
      <c r="C55" s="833"/>
      <c r="D55" s="833"/>
      <c r="E55" s="833" t="s">
        <v>576</v>
      </c>
    </row>
    <row r="56" spans="1:10">
      <c r="A56" s="833" t="s">
        <v>372</v>
      </c>
      <c r="B56" s="833"/>
      <c r="C56" s="833"/>
      <c r="D56" s="833"/>
      <c r="E56" s="833" t="s">
        <v>374</v>
      </c>
    </row>
  </sheetData>
  <mergeCells count="12">
    <mergeCell ref="B5:D6"/>
    <mergeCell ref="E5:E6"/>
    <mergeCell ref="A50:E50"/>
    <mergeCell ref="A51:E51"/>
    <mergeCell ref="B53:D53"/>
    <mergeCell ref="B54:D54"/>
    <mergeCell ref="A1:A3"/>
    <mergeCell ref="B1:D1"/>
    <mergeCell ref="E1:F4"/>
    <mergeCell ref="B2:D2"/>
    <mergeCell ref="B3:D3"/>
    <mergeCell ref="B4:D4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2"/>
  <sheetViews>
    <sheetView workbookViewId="0">
      <selection activeCell="F24" sqref="F24"/>
    </sheetView>
  </sheetViews>
  <sheetFormatPr defaultRowHeight="12.75"/>
  <cols>
    <col min="1" max="1" width="57" style="844" customWidth="1"/>
    <col min="2" max="2" width="10.42578125" style="844" hidden="1" customWidth="1"/>
    <col min="3" max="3" width="33.42578125" style="844" customWidth="1"/>
    <col min="4" max="4" width="30.85546875" style="844" customWidth="1"/>
    <col min="5" max="5" width="20.7109375" style="853" customWidth="1"/>
    <col min="6" max="6" width="18.7109375" style="844" customWidth="1"/>
    <col min="7" max="7" width="9.140625" style="844"/>
    <col min="8" max="8" width="19.7109375" style="844" customWidth="1"/>
    <col min="9" max="9" width="14.140625" style="844" customWidth="1"/>
    <col min="10" max="11" width="9.140625" style="844"/>
    <col min="12" max="12" width="14.28515625" style="844" customWidth="1"/>
    <col min="13" max="16384" width="9.140625" style="844"/>
  </cols>
  <sheetData>
    <row r="1" spans="1:5" ht="15">
      <c r="A1" s="840" t="s">
        <v>525</v>
      </c>
      <c r="B1" s="841" t="s">
        <v>577</v>
      </c>
      <c r="C1" s="842"/>
      <c r="D1" s="788" t="s">
        <v>578</v>
      </c>
      <c r="E1" s="843"/>
    </row>
    <row r="2" spans="1:5" ht="15">
      <c r="A2" s="793"/>
      <c r="B2" s="845"/>
      <c r="C2" s="846"/>
      <c r="D2" s="793"/>
      <c r="E2" s="843"/>
    </row>
    <row r="3" spans="1:5" ht="48" customHeight="1">
      <c r="A3" s="793"/>
      <c r="B3" s="845" t="s">
        <v>579</v>
      </c>
      <c r="C3" s="846"/>
      <c r="D3" s="793"/>
      <c r="E3" s="843"/>
    </row>
    <row r="4" spans="1:5" ht="15">
      <c r="A4" s="798" t="s">
        <v>448</v>
      </c>
      <c r="B4" s="799"/>
      <c r="C4" s="800"/>
      <c r="D4" s="801"/>
      <c r="E4" s="843"/>
    </row>
    <row r="5" spans="1:5" ht="15">
      <c r="A5" s="803" t="s">
        <v>450</v>
      </c>
      <c r="B5" s="804"/>
      <c r="C5" s="805"/>
      <c r="D5" s="806"/>
      <c r="E5" s="843"/>
    </row>
    <row r="6" spans="1:5" ht="15">
      <c r="A6" s="839" t="s">
        <v>388</v>
      </c>
      <c r="B6" s="808" t="s">
        <v>389</v>
      </c>
      <c r="C6" s="809" t="s">
        <v>580</v>
      </c>
      <c r="D6" s="810" t="s">
        <v>530</v>
      </c>
      <c r="E6" s="843"/>
    </row>
    <row r="7" spans="1:5" ht="15">
      <c r="A7" s="811" t="s">
        <v>581</v>
      </c>
      <c r="B7" s="812"/>
      <c r="C7" s="813">
        <v>447360097.43000001</v>
      </c>
      <c r="D7" s="813">
        <v>538765062.09000003</v>
      </c>
      <c r="E7" s="847"/>
    </row>
    <row r="8" spans="1:5" ht="15">
      <c r="A8" s="811" t="s">
        <v>582</v>
      </c>
      <c r="B8" s="812"/>
      <c r="C8" s="813">
        <f>SUM(C9:C18)</f>
        <v>192005458.78000003</v>
      </c>
      <c r="D8" s="813">
        <f>SUM(D9:D18)</f>
        <v>170993372.79999998</v>
      </c>
      <c r="E8" s="847"/>
    </row>
    <row r="9" spans="1:5" ht="15">
      <c r="A9" s="365" t="s">
        <v>583</v>
      </c>
      <c r="B9" s="228"/>
      <c r="C9" s="817">
        <v>6465144.8300000001</v>
      </c>
      <c r="D9" s="817">
        <v>0</v>
      </c>
      <c r="E9" s="847"/>
    </row>
    <row r="10" spans="1:5" ht="15">
      <c r="A10" s="365" t="s">
        <v>584</v>
      </c>
      <c r="B10" s="228"/>
      <c r="C10" s="817">
        <v>150220230.52000001</v>
      </c>
      <c r="D10" s="817">
        <v>141989013.19999999</v>
      </c>
      <c r="E10" s="847"/>
    </row>
    <row r="11" spans="1:5" ht="15">
      <c r="A11" s="365" t="s">
        <v>585</v>
      </c>
      <c r="B11" s="228"/>
      <c r="C11" s="817">
        <v>0</v>
      </c>
      <c r="D11" s="817">
        <v>0</v>
      </c>
      <c r="E11" s="847"/>
    </row>
    <row r="12" spans="1:5" ht="15">
      <c r="A12" s="365" t="s">
        <v>586</v>
      </c>
      <c r="B12" s="228"/>
      <c r="C12" s="765">
        <v>32611529.66</v>
      </c>
      <c r="D12" s="765">
        <v>28114512.219999999</v>
      </c>
      <c r="E12" s="847"/>
    </row>
    <row r="13" spans="1:5" ht="15">
      <c r="A13" s="365" t="s">
        <v>587</v>
      </c>
      <c r="B13" s="228"/>
      <c r="C13" s="817">
        <v>0</v>
      </c>
      <c r="D13" s="817">
        <v>0</v>
      </c>
      <c r="E13" s="847"/>
    </row>
    <row r="14" spans="1:5" ht="30">
      <c r="A14" s="365" t="s">
        <v>588</v>
      </c>
      <c r="B14" s="228"/>
      <c r="C14" s="817">
        <v>1465768.66</v>
      </c>
      <c r="D14" s="817">
        <v>780790</v>
      </c>
      <c r="E14" s="847"/>
    </row>
    <row r="15" spans="1:5" ht="30">
      <c r="A15" s="365" t="s">
        <v>589</v>
      </c>
      <c r="B15" s="228"/>
      <c r="C15" s="817">
        <v>0</v>
      </c>
      <c r="D15" s="817">
        <v>0</v>
      </c>
      <c r="E15" s="847"/>
    </row>
    <row r="16" spans="1:5" ht="15">
      <c r="A16" s="365" t="s">
        <v>590</v>
      </c>
      <c r="B16" s="228"/>
      <c r="C16" s="817">
        <v>0</v>
      </c>
      <c r="D16" s="817">
        <v>0</v>
      </c>
      <c r="E16" s="847"/>
    </row>
    <row r="17" spans="1:15" ht="15">
      <c r="A17" s="365" t="s">
        <v>591</v>
      </c>
      <c r="B17" s="228"/>
      <c r="C17" s="819">
        <v>0</v>
      </c>
      <c r="D17" s="819">
        <v>0</v>
      </c>
      <c r="E17" s="847"/>
    </row>
    <row r="18" spans="1:15" ht="15">
      <c r="A18" s="365" t="s">
        <v>592</v>
      </c>
      <c r="B18" s="228"/>
      <c r="C18" s="817">
        <v>1242785.1100000001</v>
      </c>
      <c r="D18" s="817">
        <v>109057.38</v>
      </c>
      <c r="E18" s="847" t="s">
        <v>593</v>
      </c>
      <c r="F18" s="848"/>
      <c r="G18" s="848"/>
      <c r="H18" s="848"/>
      <c r="I18" s="848"/>
      <c r="J18" s="848"/>
      <c r="K18" s="848"/>
      <c r="L18" s="848"/>
      <c r="M18" s="848"/>
      <c r="N18" s="848"/>
      <c r="O18" s="848"/>
    </row>
    <row r="19" spans="1:15" ht="15">
      <c r="A19" s="811" t="s">
        <v>594</v>
      </c>
      <c r="B19" s="812"/>
      <c r="C19" s="813">
        <f>SUM(C20:C28)</f>
        <v>100600494.11999999</v>
      </c>
      <c r="D19" s="813">
        <f>SUM(D20:D28)</f>
        <v>163825078.99000001</v>
      </c>
      <c r="E19" s="847"/>
    </row>
    <row r="20" spans="1:15" ht="15">
      <c r="A20" s="365" t="s">
        <v>595</v>
      </c>
      <c r="B20" s="228"/>
      <c r="C20" s="817">
        <v>0</v>
      </c>
      <c r="D20" s="817">
        <v>85945644.280000001</v>
      </c>
      <c r="E20" s="847"/>
    </row>
    <row r="21" spans="1:15" ht="15">
      <c r="A21" s="365" t="s">
        <v>596</v>
      </c>
      <c r="B21" s="228"/>
      <c r="C21" s="817">
        <v>23860514.129999999</v>
      </c>
      <c r="D21" s="817">
        <v>27231328.170000002</v>
      </c>
      <c r="E21" s="847"/>
      <c r="F21" s="849"/>
    </row>
    <row r="22" spans="1:15" ht="30">
      <c r="A22" s="365" t="s">
        <v>597</v>
      </c>
      <c r="B22" s="228"/>
      <c r="C22" s="817">
        <v>0</v>
      </c>
      <c r="D22" s="817">
        <v>0</v>
      </c>
      <c r="E22" s="847"/>
      <c r="F22" s="849"/>
    </row>
    <row r="23" spans="1:15" ht="15">
      <c r="A23" s="365" t="s">
        <v>598</v>
      </c>
      <c r="B23" s="228"/>
      <c r="C23" s="817">
        <v>55379982.810000002</v>
      </c>
      <c r="D23" s="817">
        <v>50072534.460000001</v>
      </c>
      <c r="E23" s="847"/>
      <c r="F23" s="849"/>
    </row>
    <row r="24" spans="1:15" ht="15">
      <c r="A24" s="365" t="s">
        <v>599</v>
      </c>
      <c r="B24" s="228"/>
      <c r="C24" s="817">
        <v>0</v>
      </c>
      <c r="D24" s="817">
        <v>0</v>
      </c>
      <c r="E24" s="847"/>
      <c r="F24" s="849"/>
      <c r="L24" s="849"/>
      <c r="M24" s="849"/>
    </row>
    <row r="25" spans="1:15" ht="45">
      <c r="A25" s="365" t="s">
        <v>600</v>
      </c>
      <c r="B25" s="228"/>
      <c r="C25" s="817">
        <v>17407642.969999999</v>
      </c>
      <c r="D25" s="817">
        <v>0</v>
      </c>
      <c r="E25" s="847"/>
      <c r="F25" s="849"/>
      <c r="I25" s="849"/>
      <c r="L25" s="849"/>
      <c r="M25" s="849"/>
    </row>
    <row r="26" spans="1:15" ht="30">
      <c r="A26" s="365" t="s">
        <v>601</v>
      </c>
      <c r="B26" s="228"/>
      <c r="C26" s="817">
        <v>0</v>
      </c>
      <c r="D26" s="817">
        <v>0</v>
      </c>
      <c r="E26" s="847"/>
      <c r="L26" s="849"/>
      <c r="M26" s="849"/>
    </row>
    <row r="27" spans="1:15" ht="15">
      <c r="A27" s="365" t="s">
        <v>602</v>
      </c>
      <c r="B27" s="228"/>
      <c r="C27" s="817">
        <v>0</v>
      </c>
      <c r="D27" s="817">
        <v>0</v>
      </c>
      <c r="E27" s="847"/>
      <c r="L27" s="849"/>
      <c r="M27" s="849"/>
    </row>
    <row r="28" spans="1:15" ht="15">
      <c r="A28" s="365" t="s">
        <v>603</v>
      </c>
      <c r="B28" s="228"/>
      <c r="C28" s="817">
        <v>3952354.21</v>
      </c>
      <c r="D28" s="817">
        <v>575572.07999999996</v>
      </c>
      <c r="E28" s="847"/>
      <c r="L28" s="849"/>
      <c r="M28" s="849"/>
    </row>
    <row r="29" spans="1:15" ht="15">
      <c r="A29" s="811" t="s">
        <v>604</v>
      </c>
      <c r="B29" s="812"/>
      <c r="C29" s="813">
        <f>C7+C8-C19</f>
        <v>538765062.09000003</v>
      </c>
      <c r="D29" s="813">
        <f>D7+D8-D19</f>
        <v>545933355.89999998</v>
      </c>
      <c r="E29" s="847"/>
      <c r="L29" s="849"/>
      <c r="M29" s="849"/>
    </row>
    <row r="30" spans="1:15" ht="15">
      <c r="A30" s="811" t="s">
        <v>605</v>
      </c>
      <c r="B30" s="812"/>
      <c r="C30" s="813">
        <v>-85945644.280000001</v>
      </c>
      <c r="D30" s="813">
        <v>-82276146.519999996</v>
      </c>
      <c r="E30" s="847"/>
    </row>
    <row r="31" spans="1:15" ht="15">
      <c r="A31" s="365" t="s">
        <v>606</v>
      </c>
      <c r="B31" s="228"/>
      <c r="C31" s="817">
        <v>0</v>
      </c>
      <c r="D31" s="817">
        <v>0</v>
      </c>
      <c r="E31" s="847">
        <v>592641022.25999999</v>
      </c>
    </row>
    <row r="32" spans="1:15" ht="15">
      <c r="A32" s="365" t="s">
        <v>607</v>
      </c>
      <c r="B32" s="228"/>
      <c r="C32" s="817">
        <v>-85945644.280000001</v>
      </c>
      <c r="D32" s="817">
        <v>-82276146.519999996</v>
      </c>
      <c r="E32" s="847"/>
      <c r="F32" s="849"/>
      <c r="G32" s="849"/>
      <c r="H32" s="849"/>
      <c r="I32" s="849"/>
      <c r="J32" s="849"/>
    </row>
    <row r="33" spans="1:10" ht="15">
      <c r="A33" s="365" t="s">
        <v>608</v>
      </c>
      <c r="B33" s="228"/>
      <c r="C33" s="817">
        <v>0</v>
      </c>
      <c r="D33" s="817">
        <v>0</v>
      </c>
      <c r="E33" s="847"/>
      <c r="F33" s="849"/>
      <c r="G33" s="849"/>
      <c r="H33" s="849"/>
      <c r="I33" s="849"/>
      <c r="J33" s="849"/>
    </row>
    <row r="34" spans="1:10" ht="15">
      <c r="A34" s="827" t="s">
        <v>609</v>
      </c>
      <c r="B34" s="828"/>
      <c r="C34" s="829">
        <f>C29+C30</f>
        <v>452819417.81000006</v>
      </c>
      <c r="D34" s="829">
        <f>D29+D30</f>
        <v>463657209.38</v>
      </c>
      <c r="E34" s="847">
        <v>766</v>
      </c>
      <c r="F34" s="849"/>
      <c r="G34" s="849"/>
      <c r="H34" s="849"/>
      <c r="I34" s="849"/>
      <c r="J34" s="849"/>
    </row>
    <row r="35" spans="1:10" ht="14.25" customHeight="1">
      <c r="A35" s="850"/>
      <c r="B35" s="850"/>
      <c r="C35" s="851"/>
      <c r="D35" s="843">
        <v>466</v>
      </c>
      <c r="E35" s="843">
        <v>604</v>
      </c>
      <c r="F35" s="849"/>
      <c r="G35" s="849"/>
      <c r="H35" s="849"/>
      <c r="I35" s="849"/>
      <c r="J35" s="849"/>
    </row>
    <row r="36" spans="1:10" hidden="1">
      <c r="A36" s="852"/>
      <c r="B36" s="852"/>
      <c r="C36" s="852"/>
      <c r="D36" s="853"/>
      <c r="F36" s="849"/>
      <c r="G36" s="849"/>
      <c r="H36" s="849"/>
      <c r="I36" s="849"/>
      <c r="J36" s="849"/>
    </row>
    <row r="37" spans="1:10">
      <c r="A37" s="854"/>
      <c r="B37" s="854"/>
      <c r="C37" s="854"/>
      <c r="D37" s="853">
        <v>592</v>
      </c>
      <c r="F37" s="849"/>
      <c r="G37" s="849"/>
      <c r="H37" s="849"/>
      <c r="I37" s="849"/>
      <c r="J37" s="849"/>
    </row>
    <row r="38" spans="1:10">
      <c r="A38" s="855"/>
      <c r="B38" s="855"/>
      <c r="C38" s="855"/>
      <c r="D38" s="855"/>
      <c r="F38" s="849"/>
      <c r="G38" s="849"/>
      <c r="H38" s="849"/>
      <c r="I38" s="849"/>
      <c r="J38" s="849"/>
    </row>
    <row r="39" spans="1:10" ht="14.25">
      <c r="A39" s="855"/>
      <c r="B39" s="856" t="s">
        <v>610</v>
      </c>
      <c r="C39" s="857"/>
      <c r="D39" s="855"/>
      <c r="F39" s="849"/>
      <c r="G39" s="849"/>
      <c r="H39" s="849"/>
      <c r="I39" s="849"/>
      <c r="J39" s="849"/>
    </row>
    <row r="40" spans="1:10">
      <c r="A40" s="855"/>
      <c r="B40" s="858" t="s">
        <v>373</v>
      </c>
      <c r="C40" s="859"/>
      <c r="D40" s="855"/>
      <c r="F40" s="849"/>
      <c r="G40" s="849"/>
      <c r="H40" s="849"/>
      <c r="I40" s="849"/>
      <c r="J40" s="849"/>
    </row>
    <row r="41" spans="1:10">
      <c r="A41" s="855" t="s">
        <v>611</v>
      </c>
      <c r="B41" s="855"/>
      <c r="C41" s="855"/>
      <c r="D41" s="855" t="s">
        <v>576</v>
      </c>
      <c r="F41" s="849"/>
      <c r="G41" s="849"/>
      <c r="H41" s="849"/>
      <c r="I41" s="849"/>
      <c r="J41" s="849"/>
    </row>
    <row r="42" spans="1:10">
      <c r="A42" s="855" t="s">
        <v>372</v>
      </c>
      <c r="B42" s="855"/>
      <c r="C42" s="855"/>
      <c r="D42" s="855" t="s">
        <v>374</v>
      </c>
      <c r="F42" s="860"/>
      <c r="G42" s="849"/>
      <c r="H42" s="849"/>
      <c r="I42" s="849"/>
      <c r="J42" s="849"/>
    </row>
  </sheetData>
  <mergeCells count="12">
    <mergeCell ref="F18:O18"/>
    <mergeCell ref="A35:B35"/>
    <mergeCell ref="A36:C36"/>
    <mergeCell ref="A37:C37"/>
    <mergeCell ref="B39:C39"/>
    <mergeCell ref="B40:C40"/>
    <mergeCell ref="A1:A3"/>
    <mergeCell ref="B1:C2"/>
    <mergeCell ref="D1:D3"/>
    <mergeCell ref="B3:C3"/>
    <mergeCell ref="B4:C5"/>
    <mergeCell ref="D4:D5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1"/>
  <sheetViews>
    <sheetView tabSelected="1" topLeftCell="A10" zoomScaleNormal="100" zoomScalePageLayoutView="80" workbookViewId="0">
      <selection activeCell="C619" sqref="C619"/>
    </sheetView>
  </sheetViews>
  <sheetFormatPr defaultRowHeight="12.75"/>
  <cols>
    <col min="1" max="1" width="51.140625" style="7" customWidth="1"/>
    <col min="2" max="2" width="17.140625" style="7" customWidth="1"/>
    <col min="3" max="9" width="15.85546875" style="7" customWidth="1"/>
    <col min="10" max="10" width="13.7109375" style="7" customWidth="1"/>
    <col min="11" max="11" width="18.28515625" style="7" customWidth="1"/>
    <col min="12" max="12" width="13.28515625" style="7" customWidth="1"/>
    <col min="13" max="256" width="9.140625" style="7"/>
    <col min="257" max="257" width="22.85546875" style="7" customWidth="1"/>
    <col min="258" max="258" width="19.140625" style="7" customWidth="1"/>
    <col min="259" max="259" width="20" style="7" customWidth="1"/>
    <col min="260" max="260" width="18" style="7" customWidth="1"/>
    <col min="261" max="261" width="19.7109375" style="7" customWidth="1"/>
    <col min="262" max="262" width="16.140625" style="7" customWidth="1"/>
    <col min="263" max="263" width="16.42578125" style="7" customWidth="1"/>
    <col min="264" max="264" width="13.7109375" style="7" customWidth="1"/>
    <col min="265" max="265" width="13.140625" style="7" customWidth="1"/>
    <col min="266" max="266" width="13.7109375" style="7" customWidth="1"/>
    <col min="267" max="267" width="18.28515625" style="7" customWidth="1"/>
    <col min="268" max="512" width="9.140625" style="7"/>
    <col min="513" max="513" width="22.85546875" style="7" customWidth="1"/>
    <col min="514" max="514" width="19.140625" style="7" customWidth="1"/>
    <col min="515" max="515" width="20" style="7" customWidth="1"/>
    <col min="516" max="516" width="18" style="7" customWidth="1"/>
    <col min="517" max="517" width="19.7109375" style="7" customWidth="1"/>
    <col min="518" max="518" width="16.140625" style="7" customWidth="1"/>
    <col min="519" max="519" width="16.42578125" style="7" customWidth="1"/>
    <col min="520" max="520" width="13.7109375" style="7" customWidth="1"/>
    <col min="521" max="521" width="13.140625" style="7" customWidth="1"/>
    <col min="522" max="522" width="13.7109375" style="7" customWidth="1"/>
    <col min="523" max="523" width="18.28515625" style="7" customWidth="1"/>
    <col min="524" max="768" width="9.140625" style="7"/>
    <col min="769" max="769" width="22.85546875" style="7" customWidth="1"/>
    <col min="770" max="770" width="19.140625" style="7" customWidth="1"/>
    <col min="771" max="771" width="20" style="7" customWidth="1"/>
    <col min="772" max="772" width="18" style="7" customWidth="1"/>
    <col min="773" max="773" width="19.7109375" style="7" customWidth="1"/>
    <col min="774" max="774" width="16.140625" style="7" customWidth="1"/>
    <col min="775" max="775" width="16.42578125" style="7" customWidth="1"/>
    <col min="776" max="776" width="13.7109375" style="7" customWidth="1"/>
    <col min="777" max="777" width="13.140625" style="7" customWidth="1"/>
    <col min="778" max="778" width="13.7109375" style="7" customWidth="1"/>
    <col min="779" max="779" width="18.28515625" style="7" customWidth="1"/>
    <col min="780" max="1024" width="9.140625" style="7"/>
    <col min="1025" max="1025" width="22.85546875" style="7" customWidth="1"/>
    <col min="1026" max="1026" width="19.140625" style="7" customWidth="1"/>
    <col min="1027" max="1027" width="20" style="7" customWidth="1"/>
    <col min="1028" max="1028" width="18" style="7" customWidth="1"/>
    <col min="1029" max="1029" width="19.7109375" style="7" customWidth="1"/>
    <col min="1030" max="1030" width="16.140625" style="7" customWidth="1"/>
    <col min="1031" max="1031" width="16.42578125" style="7" customWidth="1"/>
    <col min="1032" max="1032" width="13.7109375" style="7" customWidth="1"/>
    <col min="1033" max="1033" width="13.140625" style="7" customWidth="1"/>
    <col min="1034" max="1034" width="13.7109375" style="7" customWidth="1"/>
    <col min="1035" max="1035" width="18.28515625" style="7" customWidth="1"/>
    <col min="1036" max="1280" width="9.140625" style="7"/>
    <col min="1281" max="1281" width="22.85546875" style="7" customWidth="1"/>
    <col min="1282" max="1282" width="19.140625" style="7" customWidth="1"/>
    <col min="1283" max="1283" width="20" style="7" customWidth="1"/>
    <col min="1284" max="1284" width="18" style="7" customWidth="1"/>
    <col min="1285" max="1285" width="19.7109375" style="7" customWidth="1"/>
    <col min="1286" max="1286" width="16.140625" style="7" customWidth="1"/>
    <col min="1287" max="1287" width="16.42578125" style="7" customWidth="1"/>
    <col min="1288" max="1288" width="13.7109375" style="7" customWidth="1"/>
    <col min="1289" max="1289" width="13.140625" style="7" customWidth="1"/>
    <col min="1290" max="1290" width="13.7109375" style="7" customWidth="1"/>
    <col min="1291" max="1291" width="18.28515625" style="7" customWidth="1"/>
    <col min="1292" max="1536" width="9.140625" style="7"/>
    <col min="1537" max="1537" width="22.85546875" style="7" customWidth="1"/>
    <col min="1538" max="1538" width="19.140625" style="7" customWidth="1"/>
    <col min="1539" max="1539" width="20" style="7" customWidth="1"/>
    <col min="1540" max="1540" width="18" style="7" customWidth="1"/>
    <col min="1541" max="1541" width="19.7109375" style="7" customWidth="1"/>
    <col min="1542" max="1542" width="16.140625" style="7" customWidth="1"/>
    <col min="1543" max="1543" width="16.42578125" style="7" customWidth="1"/>
    <col min="1544" max="1544" width="13.7109375" style="7" customWidth="1"/>
    <col min="1545" max="1545" width="13.140625" style="7" customWidth="1"/>
    <col min="1546" max="1546" width="13.7109375" style="7" customWidth="1"/>
    <col min="1547" max="1547" width="18.28515625" style="7" customWidth="1"/>
    <col min="1548" max="1792" width="9.140625" style="7"/>
    <col min="1793" max="1793" width="22.85546875" style="7" customWidth="1"/>
    <col min="1794" max="1794" width="19.140625" style="7" customWidth="1"/>
    <col min="1795" max="1795" width="20" style="7" customWidth="1"/>
    <col min="1796" max="1796" width="18" style="7" customWidth="1"/>
    <col min="1797" max="1797" width="19.7109375" style="7" customWidth="1"/>
    <col min="1798" max="1798" width="16.140625" style="7" customWidth="1"/>
    <col min="1799" max="1799" width="16.42578125" style="7" customWidth="1"/>
    <col min="1800" max="1800" width="13.7109375" style="7" customWidth="1"/>
    <col min="1801" max="1801" width="13.140625" style="7" customWidth="1"/>
    <col min="1802" max="1802" width="13.7109375" style="7" customWidth="1"/>
    <col min="1803" max="1803" width="18.28515625" style="7" customWidth="1"/>
    <col min="1804" max="2048" width="9.140625" style="7"/>
    <col min="2049" max="2049" width="22.85546875" style="7" customWidth="1"/>
    <col min="2050" max="2050" width="19.140625" style="7" customWidth="1"/>
    <col min="2051" max="2051" width="20" style="7" customWidth="1"/>
    <col min="2052" max="2052" width="18" style="7" customWidth="1"/>
    <col min="2053" max="2053" width="19.7109375" style="7" customWidth="1"/>
    <col min="2054" max="2054" width="16.140625" style="7" customWidth="1"/>
    <col min="2055" max="2055" width="16.42578125" style="7" customWidth="1"/>
    <col min="2056" max="2056" width="13.7109375" style="7" customWidth="1"/>
    <col min="2057" max="2057" width="13.140625" style="7" customWidth="1"/>
    <col min="2058" max="2058" width="13.7109375" style="7" customWidth="1"/>
    <col min="2059" max="2059" width="18.28515625" style="7" customWidth="1"/>
    <col min="2060" max="2304" width="9.140625" style="7"/>
    <col min="2305" max="2305" width="22.85546875" style="7" customWidth="1"/>
    <col min="2306" max="2306" width="19.140625" style="7" customWidth="1"/>
    <col min="2307" max="2307" width="20" style="7" customWidth="1"/>
    <col min="2308" max="2308" width="18" style="7" customWidth="1"/>
    <col min="2309" max="2309" width="19.7109375" style="7" customWidth="1"/>
    <col min="2310" max="2310" width="16.140625" style="7" customWidth="1"/>
    <col min="2311" max="2311" width="16.42578125" style="7" customWidth="1"/>
    <col min="2312" max="2312" width="13.7109375" style="7" customWidth="1"/>
    <col min="2313" max="2313" width="13.140625" style="7" customWidth="1"/>
    <col min="2314" max="2314" width="13.7109375" style="7" customWidth="1"/>
    <col min="2315" max="2315" width="18.28515625" style="7" customWidth="1"/>
    <col min="2316" max="2560" width="9.140625" style="7"/>
    <col min="2561" max="2561" width="22.85546875" style="7" customWidth="1"/>
    <col min="2562" max="2562" width="19.140625" style="7" customWidth="1"/>
    <col min="2563" max="2563" width="20" style="7" customWidth="1"/>
    <col min="2564" max="2564" width="18" style="7" customWidth="1"/>
    <col min="2565" max="2565" width="19.7109375" style="7" customWidth="1"/>
    <col min="2566" max="2566" width="16.140625" style="7" customWidth="1"/>
    <col min="2567" max="2567" width="16.42578125" style="7" customWidth="1"/>
    <col min="2568" max="2568" width="13.7109375" style="7" customWidth="1"/>
    <col min="2569" max="2569" width="13.140625" style="7" customWidth="1"/>
    <col min="2570" max="2570" width="13.7109375" style="7" customWidth="1"/>
    <col min="2571" max="2571" width="18.28515625" style="7" customWidth="1"/>
    <col min="2572" max="2816" width="9.140625" style="7"/>
    <col min="2817" max="2817" width="22.85546875" style="7" customWidth="1"/>
    <col min="2818" max="2818" width="19.140625" style="7" customWidth="1"/>
    <col min="2819" max="2819" width="20" style="7" customWidth="1"/>
    <col min="2820" max="2820" width="18" style="7" customWidth="1"/>
    <col min="2821" max="2821" width="19.7109375" style="7" customWidth="1"/>
    <col min="2822" max="2822" width="16.140625" style="7" customWidth="1"/>
    <col min="2823" max="2823" width="16.42578125" style="7" customWidth="1"/>
    <col min="2824" max="2824" width="13.7109375" style="7" customWidth="1"/>
    <col min="2825" max="2825" width="13.140625" style="7" customWidth="1"/>
    <col min="2826" max="2826" width="13.7109375" style="7" customWidth="1"/>
    <col min="2827" max="2827" width="18.28515625" style="7" customWidth="1"/>
    <col min="2828" max="3072" width="9.140625" style="7"/>
    <col min="3073" max="3073" width="22.85546875" style="7" customWidth="1"/>
    <col min="3074" max="3074" width="19.140625" style="7" customWidth="1"/>
    <col min="3075" max="3075" width="20" style="7" customWidth="1"/>
    <col min="3076" max="3076" width="18" style="7" customWidth="1"/>
    <col min="3077" max="3077" width="19.7109375" style="7" customWidth="1"/>
    <col min="3078" max="3078" width="16.140625" style="7" customWidth="1"/>
    <col min="3079" max="3079" width="16.42578125" style="7" customWidth="1"/>
    <col min="3080" max="3080" width="13.7109375" style="7" customWidth="1"/>
    <col min="3081" max="3081" width="13.140625" style="7" customWidth="1"/>
    <col min="3082" max="3082" width="13.7109375" style="7" customWidth="1"/>
    <col min="3083" max="3083" width="18.28515625" style="7" customWidth="1"/>
    <col min="3084" max="3328" width="9.140625" style="7"/>
    <col min="3329" max="3329" width="22.85546875" style="7" customWidth="1"/>
    <col min="3330" max="3330" width="19.140625" style="7" customWidth="1"/>
    <col min="3331" max="3331" width="20" style="7" customWidth="1"/>
    <col min="3332" max="3332" width="18" style="7" customWidth="1"/>
    <col min="3333" max="3333" width="19.7109375" style="7" customWidth="1"/>
    <col min="3334" max="3334" width="16.140625" style="7" customWidth="1"/>
    <col min="3335" max="3335" width="16.42578125" style="7" customWidth="1"/>
    <col min="3336" max="3336" width="13.7109375" style="7" customWidth="1"/>
    <col min="3337" max="3337" width="13.140625" style="7" customWidth="1"/>
    <col min="3338" max="3338" width="13.7109375" style="7" customWidth="1"/>
    <col min="3339" max="3339" width="18.28515625" style="7" customWidth="1"/>
    <col min="3340" max="3584" width="9.140625" style="7"/>
    <col min="3585" max="3585" width="22.85546875" style="7" customWidth="1"/>
    <col min="3586" max="3586" width="19.140625" style="7" customWidth="1"/>
    <col min="3587" max="3587" width="20" style="7" customWidth="1"/>
    <col min="3588" max="3588" width="18" style="7" customWidth="1"/>
    <col min="3589" max="3589" width="19.7109375" style="7" customWidth="1"/>
    <col min="3590" max="3590" width="16.140625" style="7" customWidth="1"/>
    <col min="3591" max="3591" width="16.42578125" style="7" customWidth="1"/>
    <col min="3592" max="3592" width="13.7109375" style="7" customWidth="1"/>
    <col min="3593" max="3593" width="13.140625" style="7" customWidth="1"/>
    <col min="3594" max="3594" width="13.7109375" style="7" customWidth="1"/>
    <col min="3595" max="3595" width="18.28515625" style="7" customWidth="1"/>
    <col min="3596" max="3840" width="9.140625" style="7"/>
    <col min="3841" max="3841" width="22.85546875" style="7" customWidth="1"/>
    <col min="3842" max="3842" width="19.140625" style="7" customWidth="1"/>
    <col min="3843" max="3843" width="20" style="7" customWidth="1"/>
    <col min="3844" max="3844" width="18" style="7" customWidth="1"/>
    <col min="3845" max="3845" width="19.7109375" style="7" customWidth="1"/>
    <col min="3846" max="3846" width="16.140625" style="7" customWidth="1"/>
    <col min="3847" max="3847" width="16.42578125" style="7" customWidth="1"/>
    <col min="3848" max="3848" width="13.7109375" style="7" customWidth="1"/>
    <col min="3849" max="3849" width="13.140625" style="7" customWidth="1"/>
    <col min="3850" max="3850" width="13.7109375" style="7" customWidth="1"/>
    <col min="3851" max="3851" width="18.28515625" style="7" customWidth="1"/>
    <col min="3852" max="4096" width="9.140625" style="7"/>
    <col min="4097" max="4097" width="22.85546875" style="7" customWidth="1"/>
    <col min="4098" max="4098" width="19.140625" style="7" customWidth="1"/>
    <col min="4099" max="4099" width="20" style="7" customWidth="1"/>
    <col min="4100" max="4100" width="18" style="7" customWidth="1"/>
    <col min="4101" max="4101" width="19.7109375" style="7" customWidth="1"/>
    <col min="4102" max="4102" width="16.140625" style="7" customWidth="1"/>
    <col min="4103" max="4103" width="16.42578125" style="7" customWidth="1"/>
    <col min="4104" max="4104" width="13.7109375" style="7" customWidth="1"/>
    <col min="4105" max="4105" width="13.140625" style="7" customWidth="1"/>
    <col min="4106" max="4106" width="13.7109375" style="7" customWidth="1"/>
    <col min="4107" max="4107" width="18.28515625" style="7" customWidth="1"/>
    <col min="4108" max="4352" width="9.140625" style="7"/>
    <col min="4353" max="4353" width="22.85546875" style="7" customWidth="1"/>
    <col min="4354" max="4354" width="19.140625" style="7" customWidth="1"/>
    <col min="4355" max="4355" width="20" style="7" customWidth="1"/>
    <col min="4356" max="4356" width="18" style="7" customWidth="1"/>
    <col min="4357" max="4357" width="19.7109375" style="7" customWidth="1"/>
    <col min="4358" max="4358" width="16.140625" style="7" customWidth="1"/>
    <col min="4359" max="4359" width="16.42578125" style="7" customWidth="1"/>
    <col min="4360" max="4360" width="13.7109375" style="7" customWidth="1"/>
    <col min="4361" max="4361" width="13.140625" style="7" customWidth="1"/>
    <col min="4362" max="4362" width="13.7109375" style="7" customWidth="1"/>
    <col min="4363" max="4363" width="18.28515625" style="7" customWidth="1"/>
    <col min="4364" max="4608" width="9.140625" style="7"/>
    <col min="4609" max="4609" width="22.85546875" style="7" customWidth="1"/>
    <col min="4610" max="4610" width="19.140625" style="7" customWidth="1"/>
    <col min="4611" max="4611" width="20" style="7" customWidth="1"/>
    <col min="4612" max="4612" width="18" style="7" customWidth="1"/>
    <col min="4613" max="4613" width="19.7109375" style="7" customWidth="1"/>
    <col min="4614" max="4614" width="16.140625" style="7" customWidth="1"/>
    <col min="4615" max="4615" width="16.42578125" style="7" customWidth="1"/>
    <col min="4616" max="4616" width="13.7109375" style="7" customWidth="1"/>
    <col min="4617" max="4617" width="13.140625" style="7" customWidth="1"/>
    <col min="4618" max="4618" width="13.7109375" style="7" customWidth="1"/>
    <col min="4619" max="4619" width="18.28515625" style="7" customWidth="1"/>
    <col min="4620" max="4864" width="9.140625" style="7"/>
    <col min="4865" max="4865" width="22.85546875" style="7" customWidth="1"/>
    <col min="4866" max="4866" width="19.140625" style="7" customWidth="1"/>
    <col min="4867" max="4867" width="20" style="7" customWidth="1"/>
    <col min="4868" max="4868" width="18" style="7" customWidth="1"/>
    <col min="4869" max="4869" width="19.7109375" style="7" customWidth="1"/>
    <col min="4870" max="4870" width="16.140625" style="7" customWidth="1"/>
    <col min="4871" max="4871" width="16.42578125" style="7" customWidth="1"/>
    <col min="4872" max="4872" width="13.7109375" style="7" customWidth="1"/>
    <col min="4873" max="4873" width="13.140625" style="7" customWidth="1"/>
    <col min="4874" max="4874" width="13.7109375" style="7" customWidth="1"/>
    <col min="4875" max="4875" width="18.28515625" style="7" customWidth="1"/>
    <col min="4876" max="5120" width="9.140625" style="7"/>
    <col min="5121" max="5121" width="22.85546875" style="7" customWidth="1"/>
    <col min="5122" max="5122" width="19.140625" style="7" customWidth="1"/>
    <col min="5123" max="5123" width="20" style="7" customWidth="1"/>
    <col min="5124" max="5124" width="18" style="7" customWidth="1"/>
    <col min="5125" max="5125" width="19.7109375" style="7" customWidth="1"/>
    <col min="5126" max="5126" width="16.140625" style="7" customWidth="1"/>
    <col min="5127" max="5127" width="16.42578125" style="7" customWidth="1"/>
    <col min="5128" max="5128" width="13.7109375" style="7" customWidth="1"/>
    <col min="5129" max="5129" width="13.140625" style="7" customWidth="1"/>
    <col min="5130" max="5130" width="13.7109375" style="7" customWidth="1"/>
    <col min="5131" max="5131" width="18.28515625" style="7" customWidth="1"/>
    <col min="5132" max="5376" width="9.140625" style="7"/>
    <col min="5377" max="5377" width="22.85546875" style="7" customWidth="1"/>
    <col min="5378" max="5378" width="19.140625" style="7" customWidth="1"/>
    <col min="5379" max="5379" width="20" style="7" customWidth="1"/>
    <col min="5380" max="5380" width="18" style="7" customWidth="1"/>
    <col min="5381" max="5381" width="19.7109375" style="7" customWidth="1"/>
    <col min="5382" max="5382" width="16.140625" style="7" customWidth="1"/>
    <col min="5383" max="5383" width="16.42578125" style="7" customWidth="1"/>
    <col min="5384" max="5384" width="13.7109375" style="7" customWidth="1"/>
    <col min="5385" max="5385" width="13.140625" style="7" customWidth="1"/>
    <col min="5386" max="5386" width="13.7109375" style="7" customWidth="1"/>
    <col min="5387" max="5387" width="18.28515625" style="7" customWidth="1"/>
    <col min="5388" max="5632" width="9.140625" style="7"/>
    <col min="5633" max="5633" width="22.85546875" style="7" customWidth="1"/>
    <col min="5634" max="5634" width="19.140625" style="7" customWidth="1"/>
    <col min="5635" max="5635" width="20" style="7" customWidth="1"/>
    <col min="5636" max="5636" width="18" style="7" customWidth="1"/>
    <col min="5637" max="5637" width="19.7109375" style="7" customWidth="1"/>
    <col min="5638" max="5638" width="16.140625" style="7" customWidth="1"/>
    <col min="5639" max="5639" width="16.42578125" style="7" customWidth="1"/>
    <col min="5640" max="5640" width="13.7109375" style="7" customWidth="1"/>
    <col min="5641" max="5641" width="13.140625" style="7" customWidth="1"/>
    <col min="5642" max="5642" width="13.7109375" style="7" customWidth="1"/>
    <col min="5643" max="5643" width="18.28515625" style="7" customWidth="1"/>
    <col min="5644" max="5888" width="9.140625" style="7"/>
    <col min="5889" max="5889" width="22.85546875" style="7" customWidth="1"/>
    <col min="5890" max="5890" width="19.140625" style="7" customWidth="1"/>
    <col min="5891" max="5891" width="20" style="7" customWidth="1"/>
    <col min="5892" max="5892" width="18" style="7" customWidth="1"/>
    <col min="5893" max="5893" width="19.7109375" style="7" customWidth="1"/>
    <col min="5894" max="5894" width="16.140625" style="7" customWidth="1"/>
    <col min="5895" max="5895" width="16.42578125" style="7" customWidth="1"/>
    <col min="5896" max="5896" width="13.7109375" style="7" customWidth="1"/>
    <col min="5897" max="5897" width="13.140625" style="7" customWidth="1"/>
    <col min="5898" max="5898" width="13.7109375" style="7" customWidth="1"/>
    <col min="5899" max="5899" width="18.28515625" style="7" customWidth="1"/>
    <col min="5900" max="6144" width="9.140625" style="7"/>
    <col min="6145" max="6145" width="22.85546875" style="7" customWidth="1"/>
    <col min="6146" max="6146" width="19.140625" style="7" customWidth="1"/>
    <col min="6147" max="6147" width="20" style="7" customWidth="1"/>
    <col min="6148" max="6148" width="18" style="7" customWidth="1"/>
    <col min="6149" max="6149" width="19.7109375" style="7" customWidth="1"/>
    <col min="6150" max="6150" width="16.140625" style="7" customWidth="1"/>
    <col min="6151" max="6151" width="16.42578125" style="7" customWidth="1"/>
    <col min="6152" max="6152" width="13.7109375" style="7" customWidth="1"/>
    <col min="6153" max="6153" width="13.140625" style="7" customWidth="1"/>
    <col min="6154" max="6154" width="13.7109375" style="7" customWidth="1"/>
    <col min="6155" max="6155" width="18.28515625" style="7" customWidth="1"/>
    <col min="6156" max="6400" width="9.140625" style="7"/>
    <col min="6401" max="6401" width="22.85546875" style="7" customWidth="1"/>
    <col min="6402" max="6402" width="19.140625" style="7" customWidth="1"/>
    <col min="6403" max="6403" width="20" style="7" customWidth="1"/>
    <col min="6404" max="6404" width="18" style="7" customWidth="1"/>
    <col min="6405" max="6405" width="19.7109375" style="7" customWidth="1"/>
    <col min="6406" max="6406" width="16.140625" style="7" customWidth="1"/>
    <col min="6407" max="6407" width="16.42578125" style="7" customWidth="1"/>
    <col min="6408" max="6408" width="13.7109375" style="7" customWidth="1"/>
    <col min="6409" max="6409" width="13.140625" style="7" customWidth="1"/>
    <col min="6410" max="6410" width="13.7109375" style="7" customWidth="1"/>
    <col min="6411" max="6411" width="18.28515625" style="7" customWidth="1"/>
    <col min="6412" max="6656" width="9.140625" style="7"/>
    <col min="6657" max="6657" width="22.85546875" style="7" customWidth="1"/>
    <col min="6658" max="6658" width="19.140625" style="7" customWidth="1"/>
    <col min="6659" max="6659" width="20" style="7" customWidth="1"/>
    <col min="6660" max="6660" width="18" style="7" customWidth="1"/>
    <col min="6661" max="6661" width="19.7109375" style="7" customWidth="1"/>
    <col min="6662" max="6662" width="16.140625" style="7" customWidth="1"/>
    <col min="6663" max="6663" width="16.42578125" style="7" customWidth="1"/>
    <col min="6664" max="6664" width="13.7109375" style="7" customWidth="1"/>
    <col min="6665" max="6665" width="13.140625" style="7" customWidth="1"/>
    <col min="6666" max="6666" width="13.7109375" style="7" customWidth="1"/>
    <col min="6667" max="6667" width="18.28515625" style="7" customWidth="1"/>
    <col min="6668" max="6912" width="9.140625" style="7"/>
    <col min="6913" max="6913" width="22.85546875" style="7" customWidth="1"/>
    <col min="6914" max="6914" width="19.140625" style="7" customWidth="1"/>
    <col min="6915" max="6915" width="20" style="7" customWidth="1"/>
    <col min="6916" max="6916" width="18" style="7" customWidth="1"/>
    <col min="6917" max="6917" width="19.7109375" style="7" customWidth="1"/>
    <col min="6918" max="6918" width="16.140625" style="7" customWidth="1"/>
    <col min="6919" max="6919" width="16.42578125" style="7" customWidth="1"/>
    <col min="6920" max="6920" width="13.7109375" style="7" customWidth="1"/>
    <col min="6921" max="6921" width="13.140625" style="7" customWidth="1"/>
    <col min="6922" max="6922" width="13.7109375" style="7" customWidth="1"/>
    <col min="6923" max="6923" width="18.28515625" style="7" customWidth="1"/>
    <col min="6924" max="7168" width="9.140625" style="7"/>
    <col min="7169" max="7169" width="22.85546875" style="7" customWidth="1"/>
    <col min="7170" max="7170" width="19.140625" style="7" customWidth="1"/>
    <col min="7171" max="7171" width="20" style="7" customWidth="1"/>
    <col min="7172" max="7172" width="18" style="7" customWidth="1"/>
    <col min="7173" max="7173" width="19.7109375" style="7" customWidth="1"/>
    <col min="7174" max="7174" width="16.140625" style="7" customWidth="1"/>
    <col min="7175" max="7175" width="16.42578125" style="7" customWidth="1"/>
    <col min="7176" max="7176" width="13.7109375" style="7" customWidth="1"/>
    <col min="7177" max="7177" width="13.140625" style="7" customWidth="1"/>
    <col min="7178" max="7178" width="13.7109375" style="7" customWidth="1"/>
    <col min="7179" max="7179" width="18.28515625" style="7" customWidth="1"/>
    <col min="7180" max="7424" width="9.140625" style="7"/>
    <col min="7425" max="7425" width="22.85546875" style="7" customWidth="1"/>
    <col min="7426" max="7426" width="19.140625" style="7" customWidth="1"/>
    <col min="7427" max="7427" width="20" style="7" customWidth="1"/>
    <col min="7428" max="7428" width="18" style="7" customWidth="1"/>
    <col min="7429" max="7429" width="19.7109375" style="7" customWidth="1"/>
    <col min="7430" max="7430" width="16.140625" style="7" customWidth="1"/>
    <col min="7431" max="7431" width="16.42578125" style="7" customWidth="1"/>
    <col min="7432" max="7432" width="13.7109375" style="7" customWidth="1"/>
    <col min="7433" max="7433" width="13.140625" style="7" customWidth="1"/>
    <col min="7434" max="7434" width="13.7109375" style="7" customWidth="1"/>
    <col min="7435" max="7435" width="18.28515625" style="7" customWidth="1"/>
    <col min="7436" max="7680" width="9.140625" style="7"/>
    <col min="7681" max="7681" width="22.85546875" style="7" customWidth="1"/>
    <col min="7682" max="7682" width="19.140625" style="7" customWidth="1"/>
    <col min="7683" max="7683" width="20" style="7" customWidth="1"/>
    <col min="7684" max="7684" width="18" style="7" customWidth="1"/>
    <col min="7685" max="7685" width="19.7109375" style="7" customWidth="1"/>
    <col min="7686" max="7686" width="16.140625" style="7" customWidth="1"/>
    <col min="7687" max="7687" width="16.42578125" style="7" customWidth="1"/>
    <col min="7688" max="7688" width="13.7109375" style="7" customWidth="1"/>
    <col min="7689" max="7689" width="13.140625" style="7" customWidth="1"/>
    <col min="7690" max="7690" width="13.7109375" style="7" customWidth="1"/>
    <col min="7691" max="7691" width="18.28515625" style="7" customWidth="1"/>
    <col min="7692" max="7936" width="9.140625" style="7"/>
    <col min="7937" max="7937" width="22.85546875" style="7" customWidth="1"/>
    <col min="7938" max="7938" width="19.140625" style="7" customWidth="1"/>
    <col min="7939" max="7939" width="20" style="7" customWidth="1"/>
    <col min="7940" max="7940" width="18" style="7" customWidth="1"/>
    <col min="7941" max="7941" width="19.7109375" style="7" customWidth="1"/>
    <col min="7942" max="7942" width="16.140625" style="7" customWidth="1"/>
    <col min="7943" max="7943" width="16.42578125" style="7" customWidth="1"/>
    <col min="7944" max="7944" width="13.7109375" style="7" customWidth="1"/>
    <col min="7945" max="7945" width="13.140625" style="7" customWidth="1"/>
    <col min="7946" max="7946" width="13.7109375" style="7" customWidth="1"/>
    <col min="7947" max="7947" width="18.28515625" style="7" customWidth="1"/>
    <col min="7948" max="8192" width="9.140625" style="7"/>
    <col min="8193" max="8193" width="22.85546875" style="7" customWidth="1"/>
    <col min="8194" max="8194" width="19.140625" style="7" customWidth="1"/>
    <col min="8195" max="8195" width="20" style="7" customWidth="1"/>
    <col min="8196" max="8196" width="18" style="7" customWidth="1"/>
    <col min="8197" max="8197" width="19.7109375" style="7" customWidth="1"/>
    <col min="8198" max="8198" width="16.140625" style="7" customWidth="1"/>
    <col min="8199" max="8199" width="16.42578125" style="7" customWidth="1"/>
    <col min="8200" max="8200" width="13.7109375" style="7" customWidth="1"/>
    <col min="8201" max="8201" width="13.140625" style="7" customWidth="1"/>
    <col min="8202" max="8202" width="13.7109375" style="7" customWidth="1"/>
    <col min="8203" max="8203" width="18.28515625" style="7" customWidth="1"/>
    <col min="8204" max="8448" width="9.140625" style="7"/>
    <col min="8449" max="8449" width="22.85546875" style="7" customWidth="1"/>
    <col min="8450" max="8450" width="19.140625" style="7" customWidth="1"/>
    <col min="8451" max="8451" width="20" style="7" customWidth="1"/>
    <col min="8452" max="8452" width="18" style="7" customWidth="1"/>
    <col min="8453" max="8453" width="19.7109375" style="7" customWidth="1"/>
    <col min="8454" max="8454" width="16.140625" style="7" customWidth="1"/>
    <col min="8455" max="8455" width="16.42578125" style="7" customWidth="1"/>
    <col min="8456" max="8456" width="13.7109375" style="7" customWidth="1"/>
    <col min="8457" max="8457" width="13.140625" style="7" customWidth="1"/>
    <col min="8458" max="8458" width="13.7109375" style="7" customWidth="1"/>
    <col min="8459" max="8459" width="18.28515625" style="7" customWidth="1"/>
    <col min="8460" max="8704" width="9.140625" style="7"/>
    <col min="8705" max="8705" width="22.85546875" style="7" customWidth="1"/>
    <col min="8706" max="8706" width="19.140625" style="7" customWidth="1"/>
    <col min="8707" max="8707" width="20" style="7" customWidth="1"/>
    <col min="8708" max="8708" width="18" style="7" customWidth="1"/>
    <col min="8709" max="8709" width="19.7109375" style="7" customWidth="1"/>
    <col min="8710" max="8710" width="16.140625" style="7" customWidth="1"/>
    <col min="8711" max="8711" width="16.42578125" style="7" customWidth="1"/>
    <col min="8712" max="8712" width="13.7109375" style="7" customWidth="1"/>
    <col min="8713" max="8713" width="13.140625" style="7" customWidth="1"/>
    <col min="8714" max="8714" width="13.7109375" style="7" customWidth="1"/>
    <col min="8715" max="8715" width="18.28515625" style="7" customWidth="1"/>
    <col min="8716" max="8960" width="9.140625" style="7"/>
    <col min="8961" max="8961" width="22.85546875" style="7" customWidth="1"/>
    <col min="8962" max="8962" width="19.140625" style="7" customWidth="1"/>
    <col min="8963" max="8963" width="20" style="7" customWidth="1"/>
    <col min="8964" max="8964" width="18" style="7" customWidth="1"/>
    <col min="8965" max="8965" width="19.7109375" style="7" customWidth="1"/>
    <col min="8966" max="8966" width="16.140625" style="7" customWidth="1"/>
    <col min="8967" max="8967" width="16.42578125" style="7" customWidth="1"/>
    <col min="8968" max="8968" width="13.7109375" style="7" customWidth="1"/>
    <col min="8969" max="8969" width="13.140625" style="7" customWidth="1"/>
    <col min="8970" max="8970" width="13.7109375" style="7" customWidth="1"/>
    <col min="8971" max="8971" width="18.28515625" style="7" customWidth="1"/>
    <col min="8972" max="9216" width="9.140625" style="7"/>
    <col min="9217" max="9217" width="22.85546875" style="7" customWidth="1"/>
    <col min="9218" max="9218" width="19.140625" style="7" customWidth="1"/>
    <col min="9219" max="9219" width="20" style="7" customWidth="1"/>
    <col min="9220" max="9220" width="18" style="7" customWidth="1"/>
    <col min="9221" max="9221" width="19.7109375" style="7" customWidth="1"/>
    <col min="9222" max="9222" width="16.140625" style="7" customWidth="1"/>
    <col min="9223" max="9223" width="16.42578125" style="7" customWidth="1"/>
    <col min="9224" max="9224" width="13.7109375" style="7" customWidth="1"/>
    <col min="9225" max="9225" width="13.140625" style="7" customWidth="1"/>
    <col min="9226" max="9226" width="13.7109375" style="7" customWidth="1"/>
    <col min="9227" max="9227" width="18.28515625" style="7" customWidth="1"/>
    <col min="9228" max="9472" width="9.140625" style="7"/>
    <col min="9473" max="9473" width="22.85546875" style="7" customWidth="1"/>
    <col min="9474" max="9474" width="19.140625" style="7" customWidth="1"/>
    <col min="9475" max="9475" width="20" style="7" customWidth="1"/>
    <col min="9476" max="9476" width="18" style="7" customWidth="1"/>
    <col min="9477" max="9477" width="19.7109375" style="7" customWidth="1"/>
    <col min="9478" max="9478" width="16.140625" style="7" customWidth="1"/>
    <col min="9479" max="9479" width="16.42578125" style="7" customWidth="1"/>
    <col min="9480" max="9480" width="13.7109375" style="7" customWidth="1"/>
    <col min="9481" max="9481" width="13.140625" style="7" customWidth="1"/>
    <col min="9482" max="9482" width="13.7109375" style="7" customWidth="1"/>
    <col min="9483" max="9483" width="18.28515625" style="7" customWidth="1"/>
    <col min="9484" max="9728" width="9.140625" style="7"/>
    <col min="9729" max="9729" width="22.85546875" style="7" customWidth="1"/>
    <col min="9730" max="9730" width="19.140625" style="7" customWidth="1"/>
    <col min="9731" max="9731" width="20" style="7" customWidth="1"/>
    <col min="9732" max="9732" width="18" style="7" customWidth="1"/>
    <col min="9733" max="9733" width="19.7109375" style="7" customWidth="1"/>
    <col min="9734" max="9734" width="16.140625" style="7" customWidth="1"/>
    <col min="9735" max="9735" width="16.42578125" style="7" customWidth="1"/>
    <col min="9736" max="9736" width="13.7109375" style="7" customWidth="1"/>
    <col min="9737" max="9737" width="13.140625" style="7" customWidth="1"/>
    <col min="9738" max="9738" width="13.7109375" style="7" customWidth="1"/>
    <col min="9739" max="9739" width="18.28515625" style="7" customWidth="1"/>
    <col min="9740" max="9984" width="9.140625" style="7"/>
    <col min="9985" max="9985" width="22.85546875" style="7" customWidth="1"/>
    <col min="9986" max="9986" width="19.140625" style="7" customWidth="1"/>
    <col min="9987" max="9987" width="20" style="7" customWidth="1"/>
    <col min="9988" max="9988" width="18" style="7" customWidth="1"/>
    <col min="9989" max="9989" width="19.7109375" style="7" customWidth="1"/>
    <col min="9990" max="9990" width="16.140625" style="7" customWidth="1"/>
    <col min="9991" max="9991" width="16.42578125" style="7" customWidth="1"/>
    <col min="9992" max="9992" width="13.7109375" style="7" customWidth="1"/>
    <col min="9993" max="9993" width="13.140625" style="7" customWidth="1"/>
    <col min="9994" max="9994" width="13.7109375" style="7" customWidth="1"/>
    <col min="9995" max="9995" width="18.28515625" style="7" customWidth="1"/>
    <col min="9996" max="10240" width="9.140625" style="7"/>
    <col min="10241" max="10241" width="22.85546875" style="7" customWidth="1"/>
    <col min="10242" max="10242" width="19.140625" style="7" customWidth="1"/>
    <col min="10243" max="10243" width="20" style="7" customWidth="1"/>
    <col min="10244" max="10244" width="18" style="7" customWidth="1"/>
    <col min="10245" max="10245" width="19.7109375" style="7" customWidth="1"/>
    <col min="10246" max="10246" width="16.140625" style="7" customWidth="1"/>
    <col min="10247" max="10247" width="16.42578125" style="7" customWidth="1"/>
    <col min="10248" max="10248" width="13.7109375" style="7" customWidth="1"/>
    <col min="10249" max="10249" width="13.140625" style="7" customWidth="1"/>
    <col min="10250" max="10250" width="13.7109375" style="7" customWidth="1"/>
    <col min="10251" max="10251" width="18.28515625" style="7" customWidth="1"/>
    <col min="10252" max="10496" width="9.140625" style="7"/>
    <col min="10497" max="10497" width="22.85546875" style="7" customWidth="1"/>
    <col min="10498" max="10498" width="19.140625" style="7" customWidth="1"/>
    <col min="10499" max="10499" width="20" style="7" customWidth="1"/>
    <col min="10500" max="10500" width="18" style="7" customWidth="1"/>
    <col min="10501" max="10501" width="19.7109375" style="7" customWidth="1"/>
    <col min="10502" max="10502" width="16.140625" style="7" customWidth="1"/>
    <col min="10503" max="10503" width="16.42578125" style="7" customWidth="1"/>
    <col min="10504" max="10504" width="13.7109375" style="7" customWidth="1"/>
    <col min="10505" max="10505" width="13.140625" style="7" customWidth="1"/>
    <col min="10506" max="10506" width="13.7109375" style="7" customWidth="1"/>
    <col min="10507" max="10507" width="18.28515625" style="7" customWidth="1"/>
    <col min="10508" max="10752" width="9.140625" style="7"/>
    <col min="10753" max="10753" width="22.85546875" style="7" customWidth="1"/>
    <col min="10754" max="10754" width="19.140625" style="7" customWidth="1"/>
    <col min="10755" max="10755" width="20" style="7" customWidth="1"/>
    <col min="10756" max="10756" width="18" style="7" customWidth="1"/>
    <col min="10757" max="10757" width="19.7109375" style="7" customWidth="1"/>
    <col min="10758" max="10758" width="16.140625" style="7" customWidth="1"/>
    <col min="10759" max="10759" width="16.42578125" style="7" customWidth="1"/>
    <col min="10760" max="10760" width="13.7109375" style="7" customWidth="1"/>
    <col min="10761" max="10761" width="13.140625" style="7" customWidth="1"/>
    <col min="10762" max="10762" width="13.7109375" style="7" customWidth="1"/>
    <col min="10763" max="10763" width="18.28515625" style="7" customWidth="1"/>
    <col min="10764" max="11008" width="9.140625" style="7"/>
    <col min="11009" max="11009" width="22.85546875" style="7" customWidth="1"/>
    <col min="11010" max="11010" width="19.140625" style="7" customWidth="1"/>
    <col min="11011" max="11011" width="20" style="7" customWidth="1"/>
    <col min="11012" max="11012" width="18" style="7" customWidth="1"/>
    <col min="11013" max="11013" width="19.7109375" style="7" customWidth="1"/>
    <col min="11014" max="11014" width="16.140625" style="7" customWidth="1"/>
    <col min="11015" max="11015" width="16.42578125" style="7" customWidth="1"/>
    <col min="11016" max="11016" width="13.7109375" style="7" customWidth="1"/>
    <col min="11017" max="11017" width="13.140625" style="7" customWidth="1"/>
    <col min="11018" max="11018" width="13.7109375" style="7" customWidth="1"/>
    <col min="11019" max="11019" width="18.28515625" style="7" customWidth="1"/>
    <col min="11020" max="11264" width="9.140625" style="7"/>
    <col min="11265" max="11265" width="22.85546875" style="7" customWidth="1"/>
    <col min="11266" max="11266" width="19.140625" style="7" customWidth="1"/>
    <col min="11267" max="11267" width="20" style="7" customWidth="1"/>
    <col min="11268" max="11268" width="18" style="7" customWidth="1"/>
    <col min="11269" max="11269" width="19.7109375" style="7" customWidth="1"/>
    <col min="11270" max="11270" width="16.140625" style="7" customWidth="1"/>
    <col min="11271" max="11271" width="16.42578125" style="7" customWidth="1"/>
    <col min="11272" max="11272" width="13.7109375" style="7" customWidth="1"/>
    <col min="11273" max="11273" width="13.140625" style="7" customWidth="1"/>
    <col min="11274" max="11274" width="13.7109375" style="7" customWidth="1"/>
    <col min="11275" max="11275" width="18.28515625" style="7" customWidth="1"/>
    <col min="11276" max="11520" width="9.140625" style="7"/>
    <col min="11521" max="11521" width="22.85546875" style="7" customWidth="1"/>
    <col min="11522" max="11522" width="19.140625" style="7" customWidth="1"/>
    <col min="11523" max="11523" width="20" style="7" customWidth="1"/>
    <col min="11524" max="11524" width="18" style="7" customWidth="1"/>
    <col min="11525" max="11525" width="19.7109375" style="7" customWidth="1"/>
    <col min="11526" max="11526" width="16.140625" style="7" customWidth="1"/>
    <col min="11527" max="11527" width="16.42578125" style="7" customWidth="1"/>
    <col min="11528" max="11528" width="13.7109375" style="7" customWidth="1"/>
    <col min="11529" max="11529" width="13.140625" style="7" customWidth="1"/>
    <col min="11530" max="11530" width="13.7109375" style="7" customWidth="1"/>
    <col min="11531" max="11531" width="18.28515625" style="7" customWidth="1"/>
    <col min="11532" max="11776" width="9.140625" style="7"/>
    <col min="11777" max="11777" width="22.85546875" style="7" customWidth="1"/>
    <col min="11778" max="11778" width="19.140625" style="7" customWidth="1"/>
    <col min="11779" max="11779" width="20" style="7" customWidth="1"/>
    <col min="11780" max="11780" width="18" style="7" customWidth="1"/>
    <col min="11781" max="11781" width="19.7109375" style="7" customWidth="1"/>
    <col min="11782" max="11782" width="16.140625" style="7" customWidth="1"/>
    <col min="11783" max="11783" width="16.42578125" style="7" customWidth="1"/>
    <col min="11784" max="11784" width="13.7109375" style="7" customWidth="1"/>
    <col min="11785" max="11785" width="13.140625" style="7" customWidth="1"/>
    <col min="11786" max="11786" width="13.7109375" style="7" customWidth="1"/>
    <col min="11787" max="11787" width="18.28515625" style="7" customWidth="1"/>
    <col min="11788" max="12032" width="9.140625" style="7"/>
    <col min="12033" max="12033" width="22.85546875" style="7" customWidth="1"/>
    <col min="12034" max="12034" width="19.140625" style="7" customWidth="1"/>
    <col min="12035" max="12035" width="20" style="7" customWidth="1"/>
    <col min="12036" max="12036" width="18" style="7" customWidth="1"/>
    <col min="12037" max="12037" width="19.7109375" style="7" customWidth="1"/>
    <col min="12038" max="12038" width="16.140625" style="7" customWidth="1"/>
    <col min="12039" max="12039" width="16.42578125" style="7" customWidth="1"/>
    <col min="12040" max="12040" width="13.7109375" style="7" customWidth="1"/>
    <col min="12041" max="12041" width="13.140625" style="7" customWidth="1"/>
    <col min="12042" max="12042" width="13.7109375" style="7" customWidth="1"/>
    <col min="12043" max="12043" width="18.28515625" style="7" customWidth="1"/>
    <col min="12044" max="12288" width="9.140625" style="7"/>
    <col min="12289" max="12289" width="22.85546875" style="7" customWidth="1"/>
    <col min="12290" max="12290" width="19.140625" style="7" customWidth="1"/>
    <col min="12291" max="12291" width="20" style="7" customWidth="1"/>
    <col min="12292" max="12292" width="18" style="7" customWidth="1"/>
    <col min="12293" max="12293" width="19.7109375" style="7" customWidth="1"/>
    <col min="12294" max="12294" width="16.140625" style="7" customWidth="1"/>
    <col min="12295" max="12295" width="16.42578125" style="7" customWidth="1"/>
    <col min="12296" max="12296" width="13.7109375" style="7" customWidth="1"/>
    <col min="12297" max="12297" width="13.140625" style="7" customWidth="1"/>
    <col min="12298" max="12298" width="13.7109375" style="7" customWidth="1"/>
    <col min="12299" max="12299" width="18.28515625" style="7" customWidth="1"/>
    <col min="12300" max="12544" width="9.140625" style="7"/>
    <col min="12545" max="12545" width="22.85546875" style="7" customWidth="1"/>
    <col min="12546" max="12546" width="19.140625" style="7" customWidth="1"/>
    <col min="12547" max="12547" width="20" style="7" customWidth="1"/>
    <col min="12548" max="12548" width="18" style="7" customWidth="1"/>
    <col min="12549" max="12549" width="19.7109375" style="7" customWidth="1"/>
    <col min="12550" max="12550" width="16.140625" style="7" customWidth="1"/>
    <col min="12551" max="12551" width="16.42578125" style="7" customWidth="1"/>
    <col min="12552" max="12552" width="13.7109375" style="7" customWidth="1"/>
    <col min="12553" max="12553" width="13.140625" style="7" customWidth="1"/>
    <col min="12554" max="12554" width="13.7109375" style="7" customWidth="1"/>
    <col min="12555" max="12555" width="18.28515625" style="7" customWidth="1"/>
    <col min="12556" max="12800" width="9.140625" style="7"/>
    <col min="12801" max="12801" width="22.85546875" style="7" customWidth="1"/>
    <col min="12802" max="12802" width="19.140625" style="7" customWidth="1"/>
    <col min="12803" max="12803" width="20" style="7" customWidth="1"/>
    <col min="12804" max="12804" width="18" style="7" customWidth="1"/>
    <col min="12805" max="12805" width="19.7109375" style="7" customWidth="1"/>
    <col min="12806" max="12806" width="16.140625" style="7" customWidth="1"/>
    <col min="12807" max="12807" width="16.42578125" style="7" customWidth="1"/>
    <col min="12808" max="12808" width="13.7109375" style="7" customWidth="1"/>
    <col min="12809" max="12809" width="13.140625" style="7" customWidth="1"/>
    <col min="12810" max="12810" width="13.7109375" style="7" customWidth="1"/>
    <col min="12811" max="12811" width="18.28515625" style="7" customWidth="1"/>
    <col min="12812" max="13056" width="9.140625" style="7"/>
    <col min="13057" max="13057" width="22.85546875" style="7" customWidth="1"/>
    <col min="13058" max="13058" width="19.140625" style="7" customWidth="1"/>
    <col min="13059" max="13059" width="20" style="7" customWidth="1"/>
    <col min="13060" max="13060" width="18" style="7" customWidth="1"/>
    <col min="13061" max="13061" width="19.7109375" style="7" customWidth="1"/>
    <col min="13062" max="13062" width="16.140625" style="7" customWidth="1"/>
    <col min="13063" max="13063" width="16.42578125" style="7" customWidth="1"/>
    <col min="13064" max="13064" width="13.7109375" style="7" customWidth="1"/>
    <col min="13065" max="13065" width="13.140625" style="7" customWidth="1"/>
    <col min="13066" max="13066" width="13.7109375" style="7" customWidth="1"/>
    <col min="13067" max="13067" width="18.28515625" style="7" customWidth="1"/>
    <col min="13068" max="13312" width="9.140625" style="7"/>
    <col min="13313" max="13313" width="22.85546875" style="7" customWidth="1"/>
    <col min="13314" max="13314" width="19.140625" style="7" customWidth="1"/>
    <col min="13315" max="13315" width="20" style="7" customWidth="1"/>
    <col min="13316" max="13316" width="18" style="7" customWidth="1"/>
    <col min="13317" max="13317" width="19.7109375" style="7" customWidth="1"/>
    <col min="13318" max="13318" width="16.140625" style="7" customWidth="1"/>
    <col min="13319" max="13319" width="16.42578125" style="7" customWidth="1"/>
    <col min="13320" max="13320" width="13.7109375" style="7" customWidth="1"/>
    <col min="13321" max="13321" width="13.140625" style="7" customWidth="1"/>
    <col min="13322" max="13322" width="13.7109375" style="7" customWidth="1"/>
    <col min="13323" max="13323" width="18.28515625" style="7" customWidth="1"/>
    <col min="13324" max="13568" width="9.140625" style="7"/>
    <col min="13569" max="13569" width="22.85546875" style="7" customWidth="1"/>
    <col min="13570" max="13570" width="19.140625" style="7" customWidth="1"/>
    <col min="13571" max="13571" width="20" style="7" customWidth="1"/>
    <col min="13572" max="13572" width="18" style="7" customWidth="1"/>
    <col min="13573" max="13573" width="19.7109375" style="7" customWidth="1"/>
    <col min="13574" max="13574" width="16.140625" style="7" customWidth="1"/>
    <col min="13575" max="13575" width="16.42578125" style="7" customWidth="1"/>
    <col min="13576" max="13576" width="13.7109375" style="7" customWidth="1"/>
    <col min="13577" max="13577" width="13.140625" style="7" customWidth="1"/>
    <col min="13578" max="13578" width="13.7109375" style="7" customWidth="1"/>
    <col min="13579" max="13579" width="18.28515625" style="7" customWidth="1"/>
    <col min="13580" max="13824" width="9.140625" style="7"/>
    <col min="13825" max="13825" width="22.85546875" style="7" customWidth="1"/>
    <col min="13826" max="13826" width="19.140625" style="7" customWidth="1"/>
    <col min="13827" max="13827" width="20" style="7" customWidth="1"/>
    <col min="13828" max="13828" width="18" style="7" customWidth="1"/>
    <col min="13829" max="13829" width="19.7109375" style="7" customWidth="1"/>
    <col min="13830" max="13830" width="16.140625" style="7" customWidth="1"/>
    <col min="13831" max="13831" width="16.42578125" style="7" customWidth="1"/>
    <col min="13832" max="13832" width="13.7109375" style="7" customWidth="1"/>
    <col min="13833" max="13833" width="13.140625" style="7" customWidth="1"/>
    <col min="13834" max="13834" width="13.7109375" style="7" customWidth="1"/>
    <col min="13835" max="13835" width="18.28515625" style="7" customWidth="1"/>
    <col min="13836" max="14080" width="9.140625" style="7"/>
    <col min="14081" max="14081" width="22.85546875" style="7" customWidth="1"/>
    <col min="14082" max="14082" width="19.140625" style="7" customWidth="1"/>
    <col min="14083" max="14083" width="20" style="7" customWidth="1"/>
    <col min="14084" max="14084" width="18" style="7" customWidth="1"/>
    <col min="14085" max="14085" width="19.7109375" style="7" customWidth="1"/>
    <col min="14086" max="14086" width="16.140625" style="7" customWidth="1"/>
    <col min="14087" max="14087" width="16.42578125" style="7" customWidth="1"/>
    <col min="14088" max="14088" width="13.7109375" style="7" customWidth="1"/>
    <col min="14089" max="14089" width="13.140625" style="7" customWidth="1"/>
    <col min="14090" max="14090" width="13.7109375" style="7" customWidth="1"/>
    <col min="14091" max="14091" width="18.28515625" style="7" customWidth="1"/>
    <col min="14092" max="14336" width="9.140625" style="7"/>
    <col min="14337" max="14337" width="22.85546875" style="7" customWidth="1"/>
    <col min="14338" max="14338" width="19.140625" style="7" customWidth="1"/>
    <col min="14339" max="14339" width="20" style="7" customWidth="1"/>
    <col min="14340" max="14340" width="18" style="7" customWidth="1"/>
    <col min="14341" max="14341" width="19.7109375" style="7" customWidth="1"/>
    <col min="14342" max="14342" width="16.140625" style="7" customWidth="1"/>
    <col min="14343" max="14343" width="16.42578125" style="7" customWidth="1"/>
    <col min="14344" max="14344" width="13.7109375" style="7" customWidth="1"/>
    <col min="14345" max="14345" width="13.140625" style="7" customWidth="1"/>
    <col min="14346" max="14346" width="13.7109375" style="7" customWidth="1"/>
    <col min="14347" max="14347" width="18.28515625" style="7" customWidth="1"/>
    <col min="14348" max="14592" width="9.140625" style="7"/>
    <col min="14593" max="14593" width="22.85546875" style="7" customWidth="1"/>
    <col min="14594" max="14594" width="19.140625" style="7" customWidth="1"/>
    <col min="14595" max="14595" width="20" style="7" customWidth="1"/>
    <col min="14596" max="14596" width="18" style="7" customWidth="1"/>
    <col min="14597" max="14597" width="19.7109375" style="7" customWidth="1"/>
    <col min="14598" max="14598" width="16.140625" style="7" customWidth="1"/>
    <col min="14599" max="14599" width="16.42578125" style="7" customWidth="1"/>
    <col min="14600" max="14600" width="13.7109375" style="7" customWidth="1"/>
    <col min="14601" max="14601" width="13.140625" style="7" customWidth="1"/>
    <col min="14602" max="14602" width="13.7109375" style="7" customWidth="1"/>
    <col min="14603" max="14603" width="18.28515625" style="7" customWidth="1"/>
    <col min="14604" max="14848" width="9.140625" style="7"/>
    <col min="14849" max="14849" width="22.85546875" style="7" customWidth="1"/>
    <col min="14850" max="14850" width="19.140625" style="7" customWidth="1"/>
    <col min="14851" max="14851" width="20" style="7" customWidth="1"/>
    <col min="14852" max="14852" width="18" style="7" customWidth="1"/>
    <col min="14853" max="14853" width="19.7109375" style="7" customWidth="1"/>
    <col min="14854" max="14854" width="16.140625" style="7" customWidth="1"/>
    <col min="14855" max="14855" width="16.42578125" style="7" customWidth="1"/>
    <col min="14856" max="14856" width="13.7109375" style="7" customWidth="1"/>
    <col min="14857" max="14857" width="13.140625" style="7" customWidth="1"/>
    <col min="14858" max="14858" width="13.7109375" style="7" customWidth="1"/>
    <col min="14859" max="14859" width="18.28515625" style="7" customWidth="1"/>
    <col min="14860" max="15104" width="9.140625" style="7"/>
    <col min="15105" max="15105" width="22.85546875" style="7" customWidth="1"/>
    <col min="15106" max="15106" width="19.140625" style="7" customWidth="1"/>
    <col min="15107" max="15107" width="20" style="7" customWidth="1"/>
    <col min="15108" max="15108" width="18" style="7" customWidth="1"/>
    <col min="15109" max="15109" width="19.7109375" style="7" customWidth="1"/>
    <col min="15110" max="15110" width="16.140625" style="7" customWidth="1"/>
    <col min="15111" max="15111" width="16.42578125" style="7" customWidth="1"/>
    <col min="15112" max="15112" width="13.7109375" style="7" customWidth="1"/>
    <col min="15113" max="15113" width="13.140625" style="7" customWidth="1"/>
    <col min="15114" max="15114" width="13.7109375" style="7" customWidth="1"/>
    <col min="15115" max="15115" width="18.28515625" style="7" customWidth="1"/>
    <col min="15116" max="15360" width="9.140625" style="7"/>
    <col min="15361" max="15361" width="22.85546875" style="7" customWidth="1"/>
    <col min="15362" max="15362" width="19.140625" style="7" customWidth="1"/>
    <col min="15363" max="15363" width="20" style="7" customWidth="1"/>
    <col min="15364" max="15364" width="18" style="7" customWidth="1"/>
    <col min="15365" max="15365" width="19.7109375" style="7" customWidth="1"/>
    <col min="15366" max="15366" width="16.140625" style="7" customWidth="1"/>
    <col min="15367" max="15367" width="16.42578125" style="7" customWidth="1"/>
    <col min="15368" max="15368" width="13.7109375" style="7" customWidth="1"/>
    <col min="15369" max="15369" width="13.140625" style="7" customWidth="1"/>
    <col min="15370" max="15370" width="13.7109375" style="7" customWidth="1"/>
    <col min="15371" max="15371" width="18.28515625" style="7" customWidth="1"/>
    <col min="15372" max="15616" width="9.140625" style="7"/>
    <col min="15617" max="15617" width="22.85546875" style="7" customWidth="1"/>
    <col min="15618" max="15618" width="19.140625" style="7" customWidth="1"/>
    <col min="15619" max="15619" width="20" style="7" customWidth="1"/>
    <col min="15620" max="15620" width="18" style="7" customWidth="1"/>
    <col min="15621" max="15621" width="19.7109375" style="7" customWidth="1"/>
    <col min="15622" max="15622" width="16.140625" style="7" customWidth="1"/>
    <col min="15623" max="15623" width="16.42578125" style="7" customWidth="1"/>
    <col min="15624" max="15624" width="13.7109375" style="7" customWidth="1"/>
    <col min="15625" max="15625" width="13.140625" style="7" customWidth="1"/>
    <col min="15626" max="15626" width="13.7109375" style="7" customWidth="1"/>
    <col min="15627" max="15627" width="18.28515625" style="7" customWidth="1"/>
    <col min="15628" max="15872" width="9.140625" style="7"/>
    <col min="15873" max="15873" width="22.85546875" style="7" customWidth="1"/>
    <col min="15874" max="15874" width="19.140625" style="7" customWidth="1"/>
    <col min="15875" max="15875" width="20" style="7" customWidth="1"/>
    <col min="15876" max="15876" width="18" style="7" customWidth="1"/>
    <col min="15877" max="15877" width="19.7109375" style="7" customWidth="1"/>
    <col min="15878" max="15878" width="16.140625" style="7" customWidth="1"/>
    <col min="15879" max="15879" width="16.42578125" style="7" customWidth="1"/>
    <col min="15880" max="15880" width="13.7109375" style="7" customWidth="1"/>
    <col min="15881" max="15881" width="13.140625" style="7" customWidth="1"/>
    <col min="15882" max="15882" width="13.7109375" style="7" customWidth="1"/>
    <col min="15883" max="15883" width="18.28515625" style="7" customWidth="1"/>
    <col min="15884" max="16128" width="9.140625" style="7"/>
    <col min="16129" max="16129" width="22.85546875" style="7" customWidth="1"/>
    <col min="16130" max="16130" width="19.140625" style="7" customWidth="1"/>
    <col min="16131" max="16131" width="20" style="7" customWidth="1"/>
    <col min="16132" max="16132" width="18" style="7" customWidth="1"/>
    <col min="16133" max="16133" width="19.7109375" style="7" customWidth="1"/>
    <col min="16134" max="16134" width="16.140625" style="7" customWidth="1"/>
    <col min="16135" max="16135" width="16.42578125" style="7" customWidth="1"/>
    <col min="16136" max="16136" width="13.7109375" style="7" customWidth="1"/>
    <col min="16137" max="16137" width="13.140625" style="7" customWidth="1"/>
    <col min="16138" max="16138" width="13.7109375" style="7" customWidth="1"/>
    <col min="16139" max="16139" width="18.28515625" style="7" customWidth="1"/>
    <col min="16140" max="16384" width="9.140625" style="7"/>
  </cols>
  <sheetData>
    <row r="1" spans="1:12" ht="48.75" customHeight="1">
      <c r="A1" s="705" t="s">
        <v>441</v>
      </c>
      <c r="B1" s="706"/>
      <c r="C1" s="706"/>
      <c r="D1" s="706"/>
      <c r="E1" s="706"/>
      <c r="F1" s="706"/>
      <c r="G1" s="706"/>
      <c r="H1" s="706"/>
      <c r="I1" s="706"/>
      <c r="J1" s="706"/>
    </row>
    <row r="2" spans="1:12" s="2" customFormat="1" ht="15.75">
      <c r="A2" s="1"/>
      <c r="D2" s="3"/>
      <c r="E2" s="4"/>
      <c r="F2" s="242" t="s">
        <v>0</v>
      </c>
      <c r="G2" s="242"/>
      <c r="H2" s="242"/>
      <c r="I2" s="242"/>
      <c r="J2" s="243"/>
    </row>
    <row r="3" spans="1:12" s="2" customFormat="1" ht="49.5" customHeight="1">
      <c r="B3" s="5"/>
      <c r="C3" s="5"/>
      <c r="D3" s="6"/>
      <c r="E3" s="53"/>
      <c r="F3" s="710" t="s">
        <v>1</v>
      </c>
      <c r="G3" s="710"/>
      <c r="H3" s="710"/>
      <c r="I3" s="710"/>
      <c r="J3" s="710"/>
    </row>
    <row r="4" spans="1:12" ht="28.5" customHeight="1">
      <c r="A4" s="684" t="s">
        <v>2</v>
      </c>
      <c r="B4" s="649"/>
      <c r="C4" s="649"/>
      <c r="D4" s="649"/>
      <c r="E4" s="649"/>
      <c r="F4" s="649"/>
      <c r="G4" s="649"/>
      <c r="H4" s="649"/>
      <c r="I4" s="649"/>
    </row>
    <row r="5" spans="1:12" ht="13.5" thickBot="1">
      <c r="A5" s="628"/>
      <c r="B5" s="629"/>
      <c r="C5" s="629"/>
      <c r="D5" s="629"/>
      <c r="E5" s="629"/>
      <c r="F5" s="629"/>
      <c r="G5" s="629"/>
      <c r="H5" s="628"/>
      <c r="I5" s="628"/>
    </row>
    <row r="6" spans="1:12" ht="15" customHeight="1" thickBot="1">
      <c r="A6" s="54"/>
      <c r="B6" s="296" t="s">
        <v>3</v>
      </c>
      <c r="C6" s="297"/>
      <c r="D6" s="297"/>
      <c r="E6" s="297"/>
      <c r="F6" s="297"/>
      <c r="G6" s="298"/>
      <c r="H6" s="55"/>
      <c r="I6" s="55"/>
    </row>
    <row r="7" spans="1:12" ht="150">
      <c r="A7" s="302" t="s">
        <v>4</v>
      </c>
      <c r="B7" s="303" t="s">
        <v>5</v>
      </c>
      <c r="C7" s="304" t="s">
        <v>6</v>
      </c>
      <c r="D7" s="303" t="s">
        <v>7</v>
      </c>
      <c r="E7" s="305" t="s">
        <v>8</v>
      </c>
      <c r="F7" s="306" t="s">
        <v>9</v>
      </c>
      <c r="G7" s="306" t="s">
        <v>10</v>
      </c>
      <c r="H7" s="306" t="s">
        <v>11</v>
      </c>
      <c r="I7" s="307" t="s">
        <v>12</v>
      </c>
    </row>
    <row r="8" spans="1:12" s="8" customFormat="1" ht="14.25" customHeight="1">
      <c r="A8" s="218" t="s">
        <v>13</v>
      </c>
      <c r="B8" s="219"/>
      <c r="C8" s="219"/>
      <c r="D8" s="219"/>
      <c r="E8" s="219"/>
      <c r="F8" s="219"/>
      <c r="G8" s="219"/>
      <c r="H8" s="219"/>
      <c r="I8" s="220"/>
    </row>
    <row r="9" spans="1:12" s="8" customFormat="1" ht="15">
      <c r="A9" s="56" t="s">
        <v>43</v>
      </c>
      <c r="B9" s="57">
        <v>285376681.69999999</v>
      </c>
      <c r="C9" s="57">
        <v>3829176.94</v>
      </c>
      <c r="D9" s="57">
        <v>98051465.909999996</v>
      </c>
      <c r="E9" s="57">
        <v>3572511.59</v>
      </c>
      <c r="F9" s="57">
        <v>24498.5</v>
      </c>
      <c r="G9" s="57">
        <v>22851831.870000001</v>
      </c>
      <c r="H9" s="57">
        <v>47430178.369999997</v>
      </c>
      <c r="I9" s="58">
        <v>457307167.94</v>
      </c>
      <c r="K9" s="697"/>
      <c r="L9" s="697"/>
    </row>
    <row r="10" spans="1:12" ht="15">
      <c r="A10" s="56" t="s">
        <v>14</v>
      </c>
      <c r="B10" s="57">
        <f>SUM(B11:B13)</f>
        <v>42437.2</v>
      </c>
      <c r="C10" s="57">
        <f>SUM(C11:C13)</f>
        <v>17945.91</v>
      </c>
      <c r="D10" s="657">
        <f>SUM(D12:D13)</f>
        <v>792382.57</v>
      </c>
      <c r="E10" s="657">
        <f>SUM(E12:E13)</f>
        <v>0</v>
      </c>
      <c r="F10" s="57">
        <f>SUM(F11:F13)</f>
        <v>922.5</v>
      </c>
      <c r="G10" s="57">
        <f>SUM(G11:G12)</f>
        <v>53992.2</v>
      </c>
      <c r="H10" s="57">
        <f>SUM(H11:H13)</f>
        <v>28114572.210000001</v>
      </c>
      <c r="I10" s="58">
        <f>SUM(I11:I13)</f>
        <v>29004306.68</v>
      </c>
      <c r="K10" s="697"/>
      <c r="L10" s="697"/>
    </row>
    <row r="11" spans="1:12" ht="15">
      <c r="A11" s="59" t="s">
        <v>15</v>
      </c>
      <c r="B11" s="60">
        <v>0</v>
      </c>
      <c r="C11" s="338">
        <v>0</v>
      </c>
      <c r="D11" s="658">
        <v>0</v>
      </c>
      <c r="E11" s="658">
        <v>0</v>
      </c>
      <c r="F11" s="656">
        <v>922.5</v>
      </c>
      <c r="G11" s="60">
        <v>0</v>
      </c>
      <c r="H11" s="60">
        <v>0</v>
      </c>
      <c r="I11" s="61">
        <f>B11+SUM(D11:H11)</f>
        <v>922.5</v>
      </c>
      <c r="K11" s="697"/>
      <c r="L11" s="697"/>
    </row>
    <row r="12" spans="1:12" ht="15">
      <c r="A12" s="59" t="s">
        <v>16</v>
      </c>
      <c r="B12" s="60">
        <v>42437.2</v>
      </c>
      <c r="C12" s="60">
        <v>17945.91</v>
      </c>
      <c r="D12" s="93">
        <v>792382.57</v>
      </c>
      <c r="E12" s="93">
        <v>0</v>
      </c>
      <c r="F12" s="60">
        <v>0</v>
      </c>
      <c r="G12" s="60">
        <v>53992.2</v>
      </c>
      <c r="H12" s="60">
        <v>28114572.210000001</v>
      </c>
      <c r="I12" s="61">
        <f>B12+SUM(D12:H12)</f>
        <v>29003384.18</v>
      </c>
      <c r="K12" s="697"/>
      <c r="L12" s="697"/>
    </row>
    <row r="13" spans="1:12" ht="15">
      <c r="A13" s="59" t="s">
        <v>17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52">
        <v>0</v>
      </c>
      <c r="H13" s="60">
        <v>0</v>
      </c>
      <c r="I13" s="61">
        <f>B13+SUM(D13:H13)</f>
        <v>0</v>
      </c>
      <c r="K13" s="697"/>
      <c r="L13" s="697"/>
    </row>
    <row r="14" spans="1:12" ht="15">
      <c r="A14" s="56" t="s">
        <v>18</v>
      </c>
      <c r="B14" s="57">
        <v>59468.91</v>
      </c>
      <c r="C14" s="57">
        <f t="shared" ref="C14:I14" si="0">SUM(C15:C16)</f>
        <v>35247.25</v>
      </c>
      <c r="D14" s="57">
        <f t="shared" si="0"/>
        <v>0</v>
      </c>
      <c r="E14" s="57">
        <f t="shared" si="0"/>
        <v>0</v>
      </c>
      <c r="F14" s="57">
        <f t="shared" si="0"/>
        <v>951.16</v>
      </c>
      <c r="G14" s="57">
        <f t="shared" si="0"/>
        <v>218866.51</v>
      </c>
      <c r="H14" s="57">
        <f t="shared" si="0"/>
        <v>11592.57</v>
      </c>
      <c r="I14" s="58">
        <f t="shared" si="0"/>
        <v>290879.14999999997</v>
      </c>
      <c r="K14" s="697"/>
      <c r="L14" s="697"/>
    </row>
    <row r="15" spans="1:12" ht="15">
      <c r="A15" s="59" t="s">
        <v>19</v>
      </c>
      <c r="B15" s="60">
        <v>0</v>
      </c>
      <c r="C15" s="60">
        <v>0</v>
      </c>
      <c r="D15" s="60">
        <v>0</v>
      </c>
      <c r="E15" s="60">
        <v>0</v>
      </c>
      <c r="F15" s="60">
        <v>951.16</v>
      </c>
      <c r="G15" s="60">
        <v>0</v>
      </c>
      <c r="H15" s="60">
        <v>0</v>
      </c>
      <c r="I15" s="61">
        <f>B15+SUM(D15:H15)</f>
        <v>951.16</v>
      </c>
      <c r="K15" s="697"/>
      <c r="L15" s="697"/>
    </row>
    <row r="16" spans="1:12" ht="15">
      <c r="A16" s="59" t="s">
        <v>16</v>
      </c>
      <c r="B16" s="60">
        <v>59468.91</v>
      </c>
      <c r="C16" s="60">
        <v>35247.25</v>
      </c>
      <c r="D16" s="60">
        <v>0</v>
      </c>
      <c r="E16" s="60">
        <v>0</v>
      </c>
      <c r="F16" s="60">
        <v>0</v>
      </c>
      <c r="G16" s="60">
        <v>218866.51</v>
      </c>
      <c r="H16" s="60">
        <v>11592.57</v>
      </c>
      <c r="I16" s="61">
        <f>B16+SUM(D16:H16)</f>
        <v>289927.99</v>
      </c>
      <c r="K16" s="697"/>
      <c r="L16" s="697"/>
    </row>
    <row r="17" spans="1:12" ht="15">
      <c r="A17" s="56" t="s">
        <v>44</v>
      </c>
      <c r="B17" s="57">
        <f t="shared" ref="B17:I17" si="1">B9+B10-B14</f>
        <v>285359649.98999995</v>
      </c>
      <c r="C17" s="57">
        <f>C9+C10-C14</f>
        <v>3811875.6</v>
      </c>
      <c r="D17" s="57">
        <f t="shared" si="1"/>
        <v>98843848.479999989</v>
      </c>
      <c r="E17" s="57">
        <f t="shared" si="1"/>
        <v>3572511.59</v>
      </c>
      <c r="F17" s="57">
        <f t="shared" si="1"/>
        <v>24469.84</v>
      </c>
      <c r="G17" s="57">
        <f t="shared" si="1"/>
        <v>22686957.559999999</v>
      </c>
      <c r="H17" s="57">
        <f t="shared" si="1"/>
        <v>75533158.010000005</v>
      </c>
      <c r="I17" s="58">
        <f t="shared" si="1"/>
        <v>486020595.47000003</v>
      </c>
      <c r="K17" s="697"/>
      <c r="L17" s="697"/>
    </row>
    <row r="18" spans="1:12" ht="15">
      <c r="A18" s="221" t="s">
        <v>20</v>
      </c>
      <c r="B18" s="693"/>
      <c r="C18" s="693"/>
      <c r="D18" s="693"/>
      <c r="E18" s="693"/>
      <c r="F18" s="693"/>
      <c r="G18" s="693"/>
      <c r="H18" s="693"/>
      <c r="I18" s="694"/>
      <c r="K18" s="697"/>
      <c r="L18" s="697"/>
    </row>
    <row r="19" spans="1:12" ht="15">
      <c r="A19" s="56" t="s">
        <v>43</v>
      </c>
      <c r="B19" s="57">
        <v>0</v>
      </c>
      <c r="C19" s="57">
        <v>0</v>
      </c>
      <c r="D19" s="57">
        <v>29141975.66</v>
      </c>
      <c r="E19" s="57">
        <v>3263750.66</v>
      </c>
      <c r="F19" s="57">
        <v>23610.75</v>
      </c>
      <c r="G19" s="57">
        <v>4072966.55</v>
      </c>
      <c r="H19" s="57">
        <v>0</v>
      </c>
      <c r="I19" s="58">
        <v>36502303.619999997</v>
      </c>
      <c r="K19" s="697"/>
      <c r="L19" s="697"/>
    </row>
    <row r="20" spans="1:12" ht="15">
      <c r="A20" s="56" t="s">
        <v>14</v>
      </c>
      <c r="B20" s="57">
        <f t="shared" ref="B20:I20" si="2">SUM(B21:B23)</f>
        <v>0</v>
      </c>
      <c r="C20" s="57">
        <f t="shared" si="2"/>
        <v>0</v>
      </c>
      <c r="D20" s="57">
        <f t="shared" si="2"/>
        <v>3161779.07</v>
      </c>
      <c r="E20" s="57">
        <f t="shared" si="2"/>
        <v>144939.84</v>
      </c>
      <c r="F20" s="57">
        <f t="shared" si="2"/>
        <v>109.51</v>
      </c>
      <c r="G20" s="57">
        <f t="shared" si="2"/>
        <v>161474.01</v>
      </c>
      <c r="H20" s="57">
        <f t="shared" si="2"/>
        <v>0</v>
      </c>
      <c r="I20" s="58">
        <f t="shared" si="2"/>
        <v>3468302.4299999997</v>
      </c>
      <c r="K20" s="697"/>
      <c r="L20" s="697"/>
    </row>
    <row r="21" spans="1:12" ht="15">
      <c r="A21" s="59" t="s">
        <v>21</v>
      </c>
      <c r="B21" s="60">
        <v>0</v>
      </c>
      <c r="C21" s="60">
        <v>0</v>
      </c>
      <c r="D21" s="60">
        <v>3161779.07</v>
      </c>
      <c r="E21" s="60">
        <v>144939.84</v>
      </c>
      <c r="F21" s="60">
        <v>109.51</v>
      </c>
      <c r="G21" s="60">
        <v>161474.01</v>
      </c>
      <c r="H21" s="60">
        <v>0</v>
      </c>
      <c r="I21" s="61">
        <f>B21+SUM(D21:H21)</f>
        <v>3468302.4299999997</v>
      </c>
      <c r="K21" s="697"/>
      <c r="L21" s="697"/>
    </row>
    <row r="22" spans="1:12" ht="15">
      <c r="A22" s="59" t="s">
        <v>16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1">
        <f>B22+SUM(D22:H22)</f>
        <v>0</v>
      </c>
      <c r="K22" s="697"/>
      <c r="L22" s="697"/>
    </row>
    <row r="23" spans="1:12" ht="15">
      <c r="A23" s="59" t="s">
        <v>17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1">
        <v>0</v>
      </c>
      <c r="K23" s="697"/>
      <c r="L23" s="697"/>
    </row>
    <row r="24" spans="1:12" ht="15">
      <c r="A24" s="56" t="s">
        <v>18</v>
      </c>
      <c r="B24" s="57">
        <f t="shared" ref="B24:I24" si="3">SUM(B25:B26)</f>
        <v>0</v>
      </c>
      <c r="C24" s="57">
        <f t="shared" si="3"/>
        <v>0</v>
      </c>
      <c r="D24" s="57">
        <f t="shared" si="3"/>
        <v>824.35</v>
      </c>
      <c r="E24" s="57">
        <f t="shared" si="3"/>
        <v>0</v>
      </c>
      <c r="F24" s="57">
        <f t="shared" si="3"/>
        <v>126.81</v>
      </c>
      <c r="G24" s="57">
        <f t="shared" si="3"/>
        <v>0</v>
      </c>
      <c r="H24" s="57">
        <f t="shared" si="3"/>
        <v>0</v>
      </c>
      <c r="I24" s="58">
        <f t="shared" si="3"/>
        <v>951.16000000000008</v>
      </c>
      <c r="K24" s="697"/>
      <c r="L24" s="697"/>
    </row>
    <row r="25" spans="1:12" ht="15">
      <c r="A25" s="59" t="s">
        <v>19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1">
        <f>B25+SUM(D25:H25)</f>
        <v>0</v>
      </c>
      <c r="K25" s="697"/>
      <c r="L25" s="697"/>
    </row>
    <row r="26" spans="1:12" ht="15">
      <c r="A26" s="59" t="s">
        <v>16</v>
      </c>
      <c r="B26" s="60">
        <v>0</v>
      </c>
      <c r="C26" s="60">
        <v>0</v>
      </c>
      <c r="D26" s="60">
        <v>824.35</v>
      </c>
      <c r="E26" s="60">
        <v>0</v>
      </c>
      <c r="F26" s="60">
        <v>126.81</v>
      </c>
      <c r="G26" s="60">
        <v>0</v>
      </c>
      <c r="H26" s="60">
        <v>0</v>
      </c>
      <c r="I26" s="61">
        <f>B26+SUM(D26:H26)</f>
        <v>951.16000000000008</v>
      </c>
      <c r="K26" s="697"/>
      <c r="L26" s="697"/>
    </row>
    <row r="27" spans="1:12" ht="15">
      <c r="A27" s="56" t="s">
        <v>44</v>
      </c>
      <c r="B27" s="57">
        <f t="shared" ref="B27:I27" si="4">B19+B20-B24</f>
        <v>0</v>
      </c>
      <c r="C27" s="57">
        <f t="shared" si="4"/>
        <v>0</v>
      </c>
      <c r="D27" s="57">
        <f t="shared" si="4"/>
        <v>32302930.379999999</v>
      </c>
      <c r="E27" s="57">
        <f t="shared" si="4"/>
        <v>3408690.5</v>
      </c>
      <c r="F27" s="57">
        <f t="shared" si="4"/>
        <v>23593.449999999997</v>
      </c>
      <c r="G27" s="57">
        <f t="shared" si="4"/>
        <v>4234440.5599999996</v>
      </c>
      <c r="H27" s="57">
        <f t="shared" si="4"/>
        <v>0</v>
      </c>
      <c r="I27" s="58">
        <f t="shared" si="4"/>
        <v>39969654.890000001</v>
      </c>
      <c r="K27" s="697"/>
      <c r="L27" s="697"/>
    </row>
    <row r="28" spans="1:12" ht="15">
      <c r="A28" s="221" t="s">
        <v>22</v>
      </c>
      <c r="B28" s="693"/>
      <c r="C28" s="693"/>
      <c r="D28" s="693"/>
      <c r="E28" s="693"/>
      <c r="F28" s="693"/>
      <c r="G28" s="693"/>
      <c r="H28" s="693"/>
      <c r="I28" s="694"/>
      <c r="K28" s="697"/>
      <c r="L28" s="697"/>
    </row>
    <row r="29" spans="1:12" ht="15">
      <c r="A29" s="56" t="s">
        <v>43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8">
        <v>0</v>
      </c>
      <c r="K29" s="697"/>
      <c r="L29" s="697"/>
    </row>
    <row r="30" spans="1:12" ht="15">
      <c r="A30" s="246" t="s">
        <v>23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247">
        <f>B30+SUM(D30:H30)</f>
        <v>0</v>
      </c>
      <c r="K30" s="697"/>
      <c r="L30" s="697"/>
    </row>
    <row r="31" spans="1:12" ht="15">
      <c r="A31" s="251" t="s">
        <v>24</v>
      </c>
      <c r="B31" s="248">
        <v>0</v>
      </c>
      <c r="C31" s="248">
        <v>0</v>
      </c>
      <c r="D31" s="248">
        <v>0</v>
      </c>
      <c r="E31" s="248">
        <v>0</v>
      </c>
      <c r="F31" s="248">
        <v>0</v>
      </c>
      <c r="G31" s="248">
        <v>0</v>
      </c>
      <c r="H31" s="248">
        <v>0</v>
      </c>
      <c r="I31" s="252">
        <f>B31+SUM(D31:H31)</f>
        <v>0</v>
      </c>
      <c r="K31" s="697"/>
      <c r="L31" s="697"/>
    </row>
    <row r="32" spans="1:12" ht="15">
      <c r="A32" s="249" t="s">
        <v>44</v>
      </c>
      <c r="B32" s="63">
        <f t="shared" ref="B32:I32" si="5">B29+B30-B31</f>
        <v>0</v>
      </c>
      <c r="C32" s="63">
        <f t="shared" si="5"/>
        <v>0</v>
      </c>
      <c r="D32" s="63">
        <f t="shared" si="5"/>
        <v>0</v>
      </c>
      <c r="E32" s="63">
        <f t="shared" si="5"/>
        <v>0</v>
      </c>
      <c r="F32" s="63">
        <f t="shared" si="5"/>
        <v>0</v>
      </c>
      <c r="G32" s="63">
        <f t="shared" si="5"/>
        <v>0</v>
      </c>
      <c r="H32" s="63">
        <f t="shared" si="5"/>
        <v>0</v>
      </c>
      <c r="I32" s="250">
        <f t="shared" si="5"/>
        <v>0</v>
      </c>
      <c r="K32" s="697"/>
      <c r="L32" s="697"/>
    </row>
    <row r="33" spans="1:12" ht="15">
      <c r="A33" s="218" t="s">
        <v>25</v>
      </c>
      <c r="B33" s="695"/>
      <c r="C33" s="695"/>
      <c r="D33" s="695"/>
      <c r="E33" s="695"/>
      <c r="F33" s="695"/>
      <c r="G33" s="695"/>
      <c r="H33" s="695"/>
      <c r="I33" s="696"/>
      <c r="L33" s="697"/>
    </row>
    <row r="34" spans="1:12" ht="15">
      <c r="A34" s="64" t="s">
        <v>43</v>
      </c>
      <c r="B34" s="65">
        <f t="shared" ref="B34:I34" si="6">B9-B19-B29</f>
        <v>285376681.69999999</v>
      </c>
      <c r="C34" s="65">
        <f t="shared" si="6"/>
        <v>3829176.94</v>
      </c>
      <c r="D34" s="65">
        <f t="shared" si="6"/>
        <v>68909490.25</v>
      </c>
      <c r="E34" s="65">
        <f t="shared" si="6"/>
        <v>308760.9299999997</v>
      </c>
      <c r="F34" s="65">
        <f t="shared" si="6"/>
        <v>887.75</v>
      </c>
      <c r="G34" s="65">
        <f t="shared" si="6"/>
        <v>18778865.32</v>
      </c>
      <c r="H34" s="65">
        <f t="shared" si="6"/>
        <v>47430178.369999997</v>
      </c>
      <c r="I34" s="66">
        <f t="shared" si="6"/>
        <v>420804864.31999999</v>
      </c>
    </row>
    <row r="35" spans="1:12" ht="15">
      <c r="A35" s="299" t="s">
        <v>44</v>
      </c>
      <c r="B35" s="300">
        <f t="shared" ref="B35:I35" si="7">B17-B27-B32</f>
        <v>285359649.98999995</v>
      </c>
      <c r="C35" s="300">
        <f t="shared" si="7"/>
        <v>3811875.6</v>
      </c>
      <c r="D35" s="300">
        <f t="shared" si="7"/>
        <v>66540918.099999994</v>
      </c>
      <c r="E35" s="300">
        <f t="shared" si="7"/>
        <v>163821.08999999985</v>
      </c>
      <c r="F35" s="300">
        <f t="shared" si="7"/>
        <v>876.39000000000306</v>
      </c>
      <c r="G35" s="300">
        <f t="shared" si="7"/>
        <v>18452517</v>
      </c>
      <c r="H35" s="300">
        <f t="shared" si="7"/>
        <v>75533158.010000005</v>
      </c>
      <c r="I35" s="301">
        <f t="shared" si="7"/>
        <v>446050940.58000004</v>
      </c>
    </row>
    <row r="36" spans="1:12">
      <c r="A36" s="9"/>
      <c r="B36" s="10"/>
      <c r="C36" s="10"/>
      <c r="D36" s="10"/>
      <c r="E36" s="10"/>
      <c r="F36" s="10"/>
      <c r="G36" s="10"/>
      <c r="H36" s="10"/>
      <c r="I36" s="10"/>
    </row>
    <row r="37" spans="1:12" ht="15">
      <c r="A37" s="685" t="s">
        <v>26</v>
      </c>
      <c r="B37" s="11"/>
    </row>
    <row r="38" spans="1:12">
      <c r="A38" s="12"/>
      <c r="B38" s="12"/>
    </row>
    <row r="39" spans="1:12" ht="56.25" customHeight="1">
      <c r="A39" s="317" t="s">
        <v>27</v>
      </c>
      <c r="B39" s="317" t="s">
        <v>28</v>
      </c>
    </row>
    <row r="40" spans="1:12" ht="15">
      <c r="A40" s="216" t="s">
        <v>13</v>
      </c>
      <c r="B40" s="308"/>
    </row>
    <row r="41" spans="1:12" ht="15">
      <c r="A41" s="217" t="s">
        <v>43</v>
      </c>
      <c r="B41" s="309">
        <v>772320.37</v>
      </c>
    </row>
    <row r="42" spans="1:12" ht="15">
      <c r="A42" s="222" t="s">
        <v>14</v>
      </c>
      <c r="B42" s="310">
        <f>SUM(B43:B44)</f>
        <v>24277.74</v>
      </c>
    </row>
    <row r="43" spans="1:12" ht="15">
      <c r="A43" s="223" t="s">
        <v>15</v>
      </c>
      <c r="B43" s="311">
        <v>24277.74</v>
      </c>
    </row>
    <row r="44" spans="1:12" ht="15">
      <c r="A44" s="223" t="s">
        <v>16</v>
      </c>
      <c r="B44" s="311">
        <v>0</v>
      </c>
    </row>
    <row r="45" spans="1:12" ht="15">
      <c r="A45" s="222" t="s">
        <v>18</v>
      </c>
      <c r="B45" s="310">
        <f>SUM(B46:B47)</f>
        <v>0</v>
      </c>
    </row>
    <row r="46" spans="1:12" ht="15">
      <c r="A46" s="223" t="s">
        <v>19</v>
      </c>
      <c r="B46" s="311">
        <v>0</v>
      </c>
    </row>
    <row r="47" spans="1:12" ht="15">
      <c r="A47" s="223" t="s">
        <v>16</v>
      </c>
      <c r="B47" s="311">
        <v>0</v>
      </c>
    </row>
    <row r="48" spans="1:12" ht="15">
      <c r="A48" s="222" t="s">
        <v>44</v>
      </c>
      <c r="B48" s="310">
        <f>B41+B42-B45</f>
        <v>796598.11</v>
      </c>
    </row>
    <row r="49" spans="1:2" ht="15">
      <c r="A49" s="216" t="s">
        <v>20</v>
      </c>
      <c r="B49" s="308"/>
    </row>
    <row r="50" spans="1:2" ht="15">
      <c r="A50" s="217" t="s">
        <v>43</v>
      </c>
      <c r="B50" s="309">
        <v>772320.37</v>
      </c>
    </row>
    <row r="51" spans="1:2" ht="15">
      <c r="A51" s="222" t="s">
        <v>14</v>
      </c>
      <c r="B51" s="310">
        <f>SUM(B52:B53)</f>
        <v>24277.74</v>
      </c>
    </row>
    <row r="52" spans="1:2" ht="15">
      <c r="A52" s="223" t="s">
        <v>21</v>
      </c>
      <c r="B52" s="311">
        <v>0</v>
      </c>
    </row>
    <row r="53" spans="1:2" ht="15">
      <c r="A53" s="223" t="s">
        <v>16</v>
      </c>
      <c r="B53" s="312">
        <v>24277.74</v>
      </c>
    </row>
    <row r="54" spans="1:2" ht="15">
      <c r="A54" s="222" t="s">
        <v>18</v>
      </c>
      <c r="B54" s="310">
        <f>SUM(B55:B56)</f>
        <v>0</v>
      </c>
    </row>
    <row r="55" spans="1:2" ht="15">
      <c r="A55" s="223" t="s">
        <v>19</v>
      </c>
      <c r="B55" s="311">
        <v>0</v>
      </c>
    </row>
    <row r="56" spans="1:2" ht="15">
      <c r="A56" s="224" t="s">
        <v>16</v>
      </c>
      <c r="B56" s="313">
        <v>0</v>
      </c>
    </row>
    <row r="57" spans="1:2" ht="15">
      <c r="A57" s="225" t="s">
        <v>44</v>
      </c>
      <c r="B57" s="314">
        <f>B50+B51-B54</f>
        <v>796598.11</v>
      </c>
    </row>
    <row r="58" spans="1:2" ht="15">
      <c r="A58" s="226" t="s">
        <v>22</v>
      </c>
      <c r="B58" s="308"/>
    </row>
    <row r="59" spans="1:2" ht="15">
      <c r="A59" s="217" t="s">
        <v>43</v>
      </c>
      <c r="B59" s="309"/>
    </row>
    <row r="60" spans="1:2" ht="15">
      <c r="A60" s="241" t="s">
        <v>23</v>
      </c>
      <c r="B60" s="315">
        <v>0</v>
      </c>
    </row>
    <row r="61" spans="1:2" ht="15">
      <c r="A61" s="241" t="s">
        <v>24</v>
      </c>
      <c r="B61" s="315">
        <v>0</v>
      </c>
    </row>
    <row r="62" spans="1:2" ht="15">
      <c r="A62" s="240" t="s">
        <v>44</v>
      </c>
      <c r="B62" s="316">
        <f>B59+B60-B61</f>
        <v>0</v>
      </c>
    </row>
    <row r="63" spans="1:2" ht="15">
      <c r="A63" s="216" t="s">
        <v>25</v>
      </c>
      <c r="B63" s="308"/>
    </row>
    <row r="64" spans="1:2" ht="15">
      <c r="A64" s="217" t="s">
        <v>93</v>
      </c>
      <c r="B64" s="309">
        <f>B41-B50-B59</f>
        <v>0</v>
      </c>
    </row>
    <row r="65" spans="1:5" ht="15">
      <c r="A65" s="318" t="s">
        <v>44</v>
      </c>
      <c r="B65" s="319">
        <f>B48-B57-B62</f>
        <v>0</v>
      </c>
    </row>
    <row r="71" spans="1:5" ht="15">
      <c r="A71" s="688" t="s">
        <v>29</v>
      </c>
      <c r="B71" s="650"/>
      <c r="C71" s="650"/>
      <c r="D71" s="650"/>
      <c r="E71" s="650"/>
    </row>
    <row r="72" spans="1:5" ht="15">
      <c r="A72" s="711"/>
      <c r="B72" s="712"/>
      <c r="C72" s="712"/>
      <c r="D72" s="13"/>
      <c r="E72" s="13"/>
    </row>
    <row r="73" spans="1:5" ht="222.75" customHeight="1" thickBot="1">
      <c r="A73" s="332" t="s">
        <v>30</v>
      </c>
      <c r="B73" s="333" t="s">
        <v>31</v>
      </c>
      <c r="C73" s="333" t="s">
        <v>32</v>
      </c>
      <c r="D73" s="333" t="s">
        <v>33</v>
      </c>
      <c r="E73" s="334" t="s">
        <v>34</v>
      </c>
    </row>
    <row r="74" spans="1:5" ht="15.75" thickBot="1">
      <c r="A74" s="320" t="s">
        <v>13</v>
      </c>
      <c r="B74" s="67"/>
      <c r="C74" s="67"/>
      <c r="D74" s="67"/>
      <c r="E74" s="327"/>
    </row>
    <row r="75" spans="1:5" ht="15">
      <c r="A75" s="321" t="s">
        <v>413</v>
      </c>
      <c r="B75" s="68">
        <v>0</v>
      </c>
      <c r="C75" s="68">
        <v>18116937.559999999</v>
      </c>
      <c r="D75" s="68">
        <v>0</v>
      </c>
      <c r="E75" s="328">
        <f>B75+C75+D75</f>
        <v>18116937.559999999</v>
      </c>
    </row>
    <row r="76" spans="1:5" ht="15">
      <c r="A76" s="322" t="s">
        <v>23</v>
      </c>
      <c r="B76" s="69">
        <f>SUM(B77:B78)</f>
        <v>0</v>
      </c>
      <c r="C76" s="69">
        <f>SUM(C77:C78)</f>
        <v>0</v>
      </c>
      <c r="D76" s="69">
        <f>SUM(D77:D78)</f>
        <v>0</v>
      </c>
      <c r="E76" s="329">
        <f>SUM(E77:E78)</f>
        <v>0</v>
      </c>
    </row>
    <row r="77" spans="1:5" ht="15">
      <c r="A77" s="323" t="s">
        <v>35</v>
      </c>
      <c r="B77" s="70">
        <v>0</v>
      </c>
      <c r="C77" s="70">
        <v>0</v>
      </c>
      <c r="D77" s="70">
        <v>0</v>
      </c>
      <c r="E77" s="330">
        <f>B77+C77+D77</f>
        <v>0</v>
      </c>
    </row>
    <row r="78" spans="1:5" ht="15">
      <c r="A78" s="323" t="s">
        <v>36</v>
      </c>
      <c r="B78" s="70">
        <v>0</v>
      </c>
      <c r="C78" s="70">
        <v>0</v>
      </c>
      <c r="D78" s="70">
        <v>0</v>
      </c>
      <c r="E78" s="330">
        <f>B78+C78+D78</f>
        <v>0</v>
      </c>
    </row>
    <row r="79" spans="1:5" ht="15">
      <c r="A79" s="322" t="s">
        <v>24</v>
      </c>
      <c r="B79" s="69">
        <f>SUM(B80:B82)</f>
        <v>0</v>
      </c>
      <c r="C79" s="69">
        <f>SUM(C80:C82)</f>
        <v>0</v>
      </c>
      <c r="D79" s="69">
        <f>SUM(D80:D82)</f>
        <v>0</v>
      </c>
      <c r="E79" s="329">
        <f>SUM(E80:E82)</f>
        <v>0</v>
      </c>
    </row>
    <row r="80" spans="1:5" ht="15">
      <c r="A80" s="323" t="s">
        <v>37</v>
      </c>
      <c r="B80" s="70">
        <v>0</v>
      </c>
      <c r="C80" s="70">
        <v>0</v>
      </c>
      <c r="D80" s="70">
        <v>0</v>
      </c>
      <c r="E80" s="330">
        <f>B80+C80+D80</f>
        <v>0</v>
      </c>
    </row>
    <row r="81" spans="1:5" ht="15">
      <c r="A81" s="323" t="s">
        <v>38</v>
      </c>
      <c r="B81" s="70">
        <v>0</v>
      </c>
      <c r="C81" s="70">
        <v>0</v>
      </c>
      <c r="D81" s="70">
        <v>0</v>
      </c>
      <c r="E81" s="330">
        <f>B81+C81+D81</f>
        <v>0</v>
      </c>
    </row>
    <row r="82" spans="1:5" ht="15">
      <c r="A82" s="324" t="s">
        <v>39</v>
      </c>
      <c r="B82" s="70">
        <v>0</v>
      </c>
      <c r="C82" s="70">
        <v>0</v>
      </c>
      <c r="D82" s="70">
        <v>0</v>
      </c>
      <c r="E82" s="330">
        <f>B82+C82+D82</f>
        <v>0</v>
      </c>
    </row>
    <row r="83" spans="1:5" ht="15.75" thickBot="1">
      <c r="A83" s="325" t="s">
        <v>414</v>
      </c>
      <c r="B83" s="71">
        <f>B75+B76-B79</f>
        <v>0</v>
      </c>
      <c r="C83" s="71">
        <f>C75+C76-C79</f>
        <v>18116937.559999999</v>
      </c>
      <c r="D83" s="71">
        <f>D75+D76-D79</f>
        <v>0</v>
      </c>
      <c r="E83" s="331">
        <f>E75+E76-E79</f>
        <v>18116937.559999999</v>
      </c>
    </row>
    <row r="84" spans="1:5" ht="15.75" thickBot="1">
      <c r="A84" s="326" t="s">
        <v>40</v>
      </c>
      <c r="B84" s="72"/>
      <c r="C84" s="72"/>
      <c r="D84" s="72"/>
      <c r="E84" s="72"/>
    </row>
    <row r="85" spans="1:5" ht="15">
      <c r="A85" s="321" t="s">
        <v>415</v>
      </c>
      <c r="B85" s="68">
        <v>0</v>
      </c>
      <c r="C85" s="68">
        <v>0</v>
      </c>
      <c r="D85" s="68">
        <v>0</v>
      </c>
      <c r="E85" s="328">
        <f>B85+C85+D85</f>
        <v>0</v>
      </c>
    </row>
    <row r="86" spans="1:5" ht="15">
      <c r="A86" s="322" t="s">
        <v>23</v>
      </c>
      <c r="B86" s="69">
        <v>0</v>
      </c>
      <c r="C86" s="69">
        <v>0</v>
      </c>
      <c r="D86" s="69">
        <v>0</v>
      </c>
      <c r="E86" s="329">
        <f>SUM(B86:D86)</f>
        <v>0</v>
      </c>
    </row>
    <row r="87" spans="1:5" ht="15">
      <c r="A87" s="322" t="s">
        <v>24</v>
      </c>
      <c r="B87" s="69">
        <v>0</v>
      </c>
      <c r="C87" s="69">
        <v>0</v>
      </c>
      <c r="D87" s="69">
        <v>0</v>
      </c>
      <c r="E87" s="329">
        <f>SUM(B87:D87)</f>
        <v>0</v>
      </c>
    </row>
    <row r="88" spans="1:5" ht="15.75" thickBot="1">
      <c r="A88" s="335" t="s">
        <v>416</v>
      </c>
      <c r="B88" s="336">
        <f>B85+B86-B87</f>
        <v>0</v>
      </c>
      <c r="C88" s="336">
        <f>C85+C86-C87</f>
        <v>0</v>
      </c>
      <c r="D88" s="336">
        <f>D85+D86-D87</f>
        <v>0</v>
      </c>
      <c r="E88" s="337">
        <f>E85+E86-E87</f>
        <v>0</v>
      </c>
    </row>
    <row r="89" spans="1:5" ht="15.75" thickBot="1">
      <c r="A89" s="681" t="s">
        <v>25</v>
      </c>
      <c r="B89" s="682"/>
      <c r="C89" s="682"/>
      <c r="D89" s="682"/>
      <c r="E89" s="683"/>
    </row>
    <row r="90" spans="1:5" ht="15">
      <c r="A90" s="659" t="s">
        <v>43</v>
      </c>
      <c r="B90" s="660">
        <f>B75-B85</f>
        <v>0</v>
      </c>
      <c r="C90" s="660">
        <f>C75-C85</f>
        <v>18116937.559999999</v>
      </c>
      <c r="D90" s="660">
        <f>D75-D85</f>
        <v>0</v>
      </c>
      <c r="E90" s="660">
        <f>E75-E85</f>
        <v>18116937.559999999</v>
      </c>
    </row>
    <row r="91" spans="1:5" ht="15">
      <c r="A91" s="686" t="s">
        <v>44</v>
      </c>
      <c r="B91" s="687">
        <f>B83-B88</f>
        <v>0</v>
      </c>
      <c r="C91" s="687">
        <f>C83-C88</f>
        <v>18116937.559999999</v>
      </c>
      <c r="D91" s="687">
        <f>D83-D88</f>
        <v>0</v>
      </c>
      <c r="E91" s="687">
        <f>E83-E88</f>
        <v>18116937.559999999</v>
      </c>
    </row>
    <row r="95" spans="1:5" ht="48" customHeight="1">
      <c r="A95" s="684" t="s">
        <v>41</v>
      </c>
      <c r="B95" s="633"/>
      <c r="C95" s="633"/>
    </row>
    <row r="96" spans="1:5" ht="15">
      <c r="A96" s="635" t="s">
        <v>378</v>
      </c>
      <c r="B96" s="50"/>
      <c r="C96" s="50"/>
    </row>
    <row r="97" spans="1:9" ht="30">
      <c r="A97" s="340" t="s">
        <v>42</v>
      </c>
      <c r="B97" s="341" t="s">
        <v>43</v>
      </c>
      <c r="C97" s="341" t="s">
        <v>44</v>
      </c>
      <c r="D97" s="342" t="s">
        <v>45</v>
      </c>
    </row>
    <row r="98" spans="1:9" ht="15">
      <c r="A98" s="228" t="s">
        <v>46</v>
      </c>
      <c r="B98" s="73">
        <v>0</v>
      </c>
      <c r="C98" s="73"/>
      <c r="D98" s="338">
        <v>0</v>
      </c>
    </row>
    <row r="99" spans="1:9" ht="15">
      <c r="A99" s="227" t="s">
        <v>47</v>
      </c>
      <c r="B99" s="74"/>
      <c r="C99" s="74"/>
      <c r="D99" s="339"/>
    </row>
    <row r="100" spans="1:9" ht="15">
      <c r="A100" s="343" t="s">
        <v>48</v>
      </c>
      <c r="B100" s="344">
        <v>0</v>
      </c>
      <c r="C100" s="345"/>
      <c r="D100" s="346">
        <v>0</v>
      </c>
    </row>
    <row r="103" spans="1:9" ht="28.5" customHeight="1">
      <c r="A103" s="684" t="s">
        <v>49</v>
      </c>
      <c r="B103" s="633"/>
      <c r="C103" s="633"/>
      <c r="D103" s="630"/>
      <c r="E103" s="630"/>
      <c r="F103" s="630"/>
      <c r="G103" s="630"/>
    </row>
    <row r="104" spans="1:9">
      <c r="A104" s="651"/>
      <c r="B104" s="652"/>
      <c r="C104" s="652"/>
    </row>
    <row r="105" spans="1:9" ht="50.25" customHeight="1">
      <c r="A105" s="353" t="s">
        <v>388</v>
      </c>
      <c r="B105" s="354" t="s">
        <v>50</v>
      </c>
      <c r="C105" s="354" t="s">
        <v>395</v>
      </c>
      <c r="D105" s="354" t="s">
        <v>396</v>
      </c>
      <c r="E105" s="354" t="s">
        <v>397</v>
      </c>
      <c r="F105" s="354" t="s">
        <v>398</v>
      </c>
      <c r="G105" s="354" t="s">
        <v>51</v>
      </c>
      <c r="H105" s="354" t="s">
        <v>399</v>
      </c>
      <c r="I105" s="354" t="s">
        <v>400</v>
      </c>
    </row>
    <row r="106" spans="1:9" ht="60">
      <c r="A106" s="347"/>
      <c r="B106" s="75" t="s">
        <v>52</v>
      </c>
      <c r="C106" s="76" t="s">
        <v>53</v>
      </c>
      <c r="D106" s="76" t="s">
        <v>54</v>
      </c>
      <c r="E106" s="76" t="s">
        <v>55</v>
      </c>
      <c r="F106" s="77" t="s">
        <v>56</v>
      </c>
      <c r="G106" s="78" t="s">
        <v>57</v>
      </c>
      <c r="H106" s="79" t="s">
        <v>58</v>
      </c>
      <c r="I106" s="349" t="s">
        <v>59</v>
      </c>
    </row>
    <row r="107" spans="1:9" ht="15">
      <c r="A107" s="348" t="s">
        <v>43</v>
      </c>
      <c r="B107" s="80">
        <v>0</v>
      </c>
      <c r="C107" s="81">
        <v>0</v>
      </c>
      <c r="D107" s="81">
        <v>0</v>
      </c>
      <c r="E107" s="82">
        <v>0</v>
      </c>
      <c r="F107" s="83">
        <v>0</v>
      </c>
      <c r="G107" s="84">
        <v>0</v>
      </c>
      <c r="H107" s="81">
        <v>0</v>
      </c>
      <c r="I107" s="350">
        <v>0</v>
      </c>
    </row>
    <row r="108" spans="1:9" ht="30">
      <c r="A108" s="614" t="s">
        <v>60</v>
      </c>
      <c r="B108" s="85">
        <v>0</v>
      </c>
      <c r="C108" s="86">
        <v>0</v>
      </c>
      <c r="D108" s="86">
        <v>0</v>
      </c>
      <c r="E108" s="82">
        <v>0</v>
      </c>
      <c r="F108" s="83">
        <v>0</v>
      </c>
      <c r="G108" s="84">
        <v>0</v>
      </c>
      <c r="H108" s="86">
        <v>0</v>
      </c>
      <c r="I108" s="351">
        <v>0</v>
      </c>
    </row>
    <row r="109" spans="1:9" ht="30.75" thickBot="1">
      <c r="A109" s="613" t="s">
        <v>61</v>
      </c>
      <c r="B109" s="87">
        <v>0</v>
      </c>
      <c r="C109" s="88">
        <v>0</v>
      </c>
      <c r="D109" s="88">
        <v>0</v>
      </c>
      <c r="E109" s="89">
        <v>0</v>
      </c>
      <c r="F109" s="90">
        <v>0</v>
      </c>
      <c r="G109" s="91">
        <v>0</v>
      </c>
      <c r="H109" s="88">
        <v>0</v>
      </c>
      <c r="I109" s="352">
        <v>0</v>
      </c>
    </row>
    <row r="110" spans="1:9" ht="15">
      <c r="A110" s="355" t="s">
        <v>44</v>
      </c>
      <c r="B110" s="356">
        <f t="shared" ref="B110:I110" si="8">B107+B108-B109</f>
        <v>0</v>
      </c>
      <c r="C110" s="357">
        <f t="shared" si="8"/>
        <v>0</v>
      </c>
      <c r="D110" s="357">
        <f t="shared" si="8"/>
        <v>0</v>
      </c>
      <c r="E110" s="358">
        <f t="shared" si="8"/>
        <v>0</v>
      </c>
      <c r="F110" s="359">
        <f t="shared" si="8"/>
        <v>0</v>
      </c>
      <c r="G110" s="360">
        <f t="shared" si="8"/>
        <v>0</v>
      </c>
      <c r="H110" s="358">
        <f t="shared" si="8"/>
        <v>0</v>
      </c>
      <c r="I110" s="361">
        <f t="shared" si="8"/>
        <v>0</v>
      </c>
    </row>
    <row r="113" spans="1:4" ht="15">
      <c r="A113" s="684" t="s">
        <v>62</v>
      </c>
      <c r="B113" s="633"/>
      <c r="C113" s="633"/>
    </row>
    <row r="114" spans="1:4">
      <c r="A114" s="651"/>
      <c r="B114" s="652"/>
      <c r="C114" s="652"/>
    </row>
    <row r="115" spans="1:4" ht="30">
      <c r="A115" s="362" t="s">
        <v>42</v>
      </c>
      <c r="B115" s="341" t="s">
        <v>43</v>
      </c>
      <c r="C115" s="342" t="s">
        <v>44</v>
      </c>
    </row>
    <row r="116" spans="1:4" ht="15">
      <c r="A116" s="363" t="s">
        <v>63</v>
      </c>
      <c r="B116" s="364">
        <v>0</v>
      </c>
      <c r="C116" s="364">
        <v>0</v>
      </c>
    </row>
    <row r="118" spans="1:4" ht="50.25" customHeight="1">
      <c r="A118" s="713" t="s">
        <v>64</v>
      </c>
      <c r="B118" s="714"/>
      <c r="C118" s="714"/>
      <c r="D118" s="715"/>
    </row>
    <row r="119" spans="1:4" ht="15">
      <c r="A119" s="635"/>
      <c r="B119" s="50"/>
      <c r="C119" s="50"/>
    </row>
    <row r="120" spans="1:4" ht="30">
      <c r="A120" s="369" t="s">
        <v>30</v>
      </c>
      <c r="B120" s="341" t="s">
        <v>43</v>
      </c>
      <c r="C120" s="342" t="s">
        <v>44</v>
      </c>
    </row>
    <row r="121" spans="1:4" ht="76.5" customHeight="1">
      <c r="A121" s="365" t="s">
        <v>65</v>
      </c>
      <c r="B121" s="73">
        <f>SUM(B123:B127)</f>
        <v>0</v>
      </c>
      <c r="C121" s="73">
        <f>SUM(C123:C127)</f>
        <v>0</v>
      </c>
    </row>
    <row r="122" spans="1:4" ht="15">
      <c r="A122" s="366" t="s">
        <v>47</v>
      </c>
      <c r="B122" s="92"/>
      <c r="C122" s="367"/>
    </row>
    <row r="123" spans="1:4" ht="15">
      <c r="A123" s="615" t="s">
        <v>5</v>
      </c>
      <c r="B123" s="93">
        <v>0</v>
      </c>
      <c r="C123" s="368">
        <v>0</v>
      </c>
    </row>
    <row r="124" spans="1:4" ht="15">
      <c r="A124" s="611" t="s">
        <v>7</v>
      </c>
      <c r="B124" s="60">
        <v>0</v>
      </c>
      <c r="C124" s="338">
        <v>0</v>
      </c>
    </row>
    <row r="125" spans="1:4" ht="15">
      <c r="A125" s="611" t="s">
        <v>8</v>
      </c>
      <c r="B125" s="60">
        <v>0</v>
      </c>
      <c r="C125" s="338">
        <v>0</v>
      </c>
    </row>
    <row r="126" spans="1:4" ht="15">
      <c r="A126" s="611" t="s">
        <v>9</v>
      </c>
      <c r="B126" s="60">
        <v>0</v>
      </c>
      <c r="C126" s="338">
        <v>0</v>
      </c>
    </row>
    <row r="127" spans="1:4" ht="15">
      <c r="A127" s="612" t="s">
        <v>10</v>
      </c>
      <c r="B127" s="62">
        <v>0</v>
      </c>
      <c r="C127" s="370">
        <v>0</v>
      </c>
    </row>
    <row r="145" spans="1:9" ht="12.75" customHeight="1">
      <c r="A145" s="647" t="s">
        <v>66</v>
      </c>
      <c r="B145" s="625"/>
      <c r="C145" s="625"/>
      <c r="D145" s="625"/>
      <c r="E145" s="625"/>
      <c r="F145" s="625"/>
      <c r="G145" s="625"/>
      <c r="H145" s="625"/>
      <c r="I145" s="625"/>
    </row>
    <row r="146" spans="1:9" ht="15.75">
      <c r="A146" s="635" t="s">
        <v>378</v>
      </c>
      <c r="B146" s="50"/>
      <c r="C146" s="50"/>
      <c r="D146" s="15"/>
      <c r="E146" s="15" t="s">
        <v>67</v>
      </c>
      <c r="F146" s="16"/>
      <c r="G146" s="16"/>
      <c r="H146" s="16"/>
      <c r="I146" s="16"/>
    </row>
    <row r="147" spans="1:9" ht="89.25" customHeight="1" thickBot="1">
      <c r="A147" s="485" t="s">
        <v>68</v>
      </c>
      <c r="B147" s="485" t="s">
        <v>440</v>
      </c>
      <c r="C147" s="372" t="s">
        <v>69</v>
      </c>
      <c r="D147" s="373" t="s">
        <v>70</v>
      </c>
      <c r="E147" s="372" t="s">
        <v>71</v>
      </c>
      <c r="F147" s="374" t="s">
        <v>72</v>
      </c>
      <c r="G147" s="372" t="s">
        <v>73</v>
      </c>
      <c r="H147" s="372" t="s">
        <v>419</v>
      </c>
      <c r="I147" s="373" t="s">
        <v>420</v>
      </c>
    </row>
    <row r="148" spans="1:9" ht="15">
      <c r="A148" s="535" t="s">
        <v>44</v>
      </c>
      <c r="B148" s="231"/>
      <c r="C148" s="97"/>
      <c r="D148" s="98"/>
      <c r="E148" s="99"/>
      <c r="F148" s="98"/>
      <c r="G148" s="99"/>
      <c r="H148" s="99"/>
      <c r="I148" s="98"/>
    </row>
    <row r="149" spans="1:9" ht="15">
      <c r="A149" s="536"/>
      <c r="B149" s="101" t="s">
        <v>76</v>
      </c>
      <c r="C149" s="100"/>
      <c r="D149" s="101"/>
      <c r="E149" s="102"/>
      <c r="F149" s="101"/>
      <c r="G149" s="102"/>
      <c r="H149" s="102"/>
      <c r="I149" s="101"/>
    </row>
    <row r="150" spans="1:9" ht="15">
      <c r="A150" s="83" t="s">
        <v>77</v>
      </c>
      <c r="B150" s="104"/>
      <c r="C150" s="103"/>
      <c r="D150" s="104"/>
      <c r="E150" s="105"/>
      <c r="F150" s="104"/>
      <c r="G150" s="105"/>
      <c r="H150" s="105"/>
      <c r="I150" s="104"/>
    </row>
    <row r="151" spans="1:9" ht="15">
      <c r="A151" s="83" t="s">
        <v>78</v>
      </c>
      <c r="B151" s="104"/>
      <c r="C151" s="103"/>
      <c r="D151" s="104"/>
      <c r="E151" s="105"/>
      <c r="F151" s="104"/>
      <c r="G151" s="105"/>
      <c r="H151" s="105"/>
      <c r="I151" s="104"/>
    </row>
    <row r="152" spans="1:9" ht="15.75" thickBot="1">
      <c r="A152" s="537" t="s">
        <v>79</v>
      </c>
      <c r="B152" s="107"/>
      <c r="C152" s="106"/>
      <c r="D152" s="107"/>
      <c r="E152" s="108"/>
      <c r="F152" s="107"/>
      <c r="G152" s="108"/>
      <c r="H152" s="108"/>
      <c r="I152" s="107"/>
    </row>
    <row r="153" spans="1:9" ht="15.75" thickBot="1">
      <c r="A153" s="257"/>
      <c r="B153" s="430" t="s">
        <v>80</v>
      </c>
      <c r="C153" s="109"/>
      <c r="D153" s="109"/>
      <c r="E153" s="109">
        <f>SUM(E150:E152)</f>
        <v>0</v>
      </c>
      <c r="F153" s="109">
        <f>SUM(F150:F152)</f>
        <v>0</v>
      </c>
      <c r="G153" s="109">
        <f>SUM(G150:G152)</f>
        <v>0</v>
      </c>
      <c r="H153" s="109"/>
      <c r="I153" s="148"/>
    </row>
    <row r="154" spans="1:9" ht="87.75" customHeight="1" thickBot="1">
      <c r="A154" s="483" t="s">
        <v>68</v>
      </c>
      <c r="B154" s="485" t="s">
        <v>440</v>
      </c>
      <c r="C154" s="94" t="s">
        <v>69</v>
      </c>
      <c r="D154" s="95" t="s">
        <v>70</v>
      </c>
      <c r="E154" s="94" t="s">
        <v>71</v>
      </c>
      <c r="F154" s="96" t="s">
        <v>72</v>
      </c>
      <c r="G154" s="94" t="s">
        <v>73</v>
      </c>
      <c r="H154" s="94" t="s">
        <v>74</v>
      </c>
      <c r="I154" s="95" t="s">
        <v>75</v>
      </c>
    </row>
    <row r="155" spans="1:9" ht="15">
      <c r="A155" s="535" t="s">
        <v>43</v>
      </c>
      <c r="B155" s="232"/>
      <c r="C155" s="110"/>
      <c r="D155" s="111"/>
      <c r="E155" s="112"/>
      <c r="F155" s="111"/>
      <c r="G155" s="112"/>
      <c r="H155" s="112"/>
      <c r="I155" s="111"/>
    </row>
    <row r="156" spans="1:9" ht="15">
      <c r="A156" s="538"/>
      <c r="B156" s="111" t="s">
        <v>76</v>
      </c>
      <c r="C156" s="100"/>
      <c r="D156" s="101"/>
      <c r="E156" s="102"/>
      <c r="F156" s="101"/>
      <c r="G156" s="102"/>
      <c r="H156" s="102"/>
      <c r="I156" s="101"/>
    </row>
    <row r="157" spans="1:9" ht="15">
      <c r="A157" s="83" t="s">
        <v>77</v>
      </c>
      <c r="B157" s="104"/>
      <c r="C157" s="103"/>
      <c r="D157" s="104"/>
      <c r="E157" s="105"/>
      <c r="F157" s="104"/>
      <c r="G157" s="105"/>
      <c r="H157" s="105"/>
      <c r="I157" s="104"/>
    </row>
    <row r="158" spans="1:9" ht="15">
      <c r="A158" s="83" t="s">
        <v>78</v>
      </c>
      <c r="B158" s="104"/>
      <c r="C158" s="103"/>
      <c r="D158" s="104"/>
      <c r="E158" s="105"/>
      <c r="F158" s="104"/>
      <c r="G158" s="105"/>
      <c r="H158" s="105"/>
      <c r="I158" s="104"/>
    </row>
    <row r="159" spans="1:9" ht="15.75" thickBot="1">
      <c r="A159" s="537" t="s">
        <v>79</v>
      </c>
      <c r="B159" s="107"/>
      <c r="C159" s="106"/>
      <c r="D159" s="107"/>
      <c r="E159" s="108"/>
      <c r="F159" s="107"/>
      <c r="G159" s="108"/>
      <c r="H159" s="108"/>
      <c r="I159" s="107"/>
    </row>
    <row r="160" spans="1:9" ht="15">
      <c r="A160" s="539"/>
      <c r="B160" s="377" t="s">
        <v>80</v>
      </c>
      <c r="C160" s="376"/>
      <c r="D160" s="377"/>
      <c r="E160" s="376">
        <f>SUM(E157:E159)</f>
        <v>0</v>
      </c>
      <c r="F160" s="376">
        <f>SUM(F157:F159)</f>
        <v>0</v>
      </c>
      <c r="G160" s="376">
        <f>SUM(G157:G159)</f>
        <v>0</v>
      </c>
      <c r="H160" s="376"/>
      <c r="I160" s="377"/>
    </row>
    <row r="162" spans="1:9" ht="15">
      <c r="A162" s="644" t="s">
        <v>81</v>
      </c>
      <c r="B162" s="645"/>
      <c r="C162" s="645"/>
      <c r="D162" s="645"/>
      <c r="E162" s="645"/>
      <c r="F162" s="645"/>
      <c r="G162" s="645"/>
      <c r="H162" s="645"/>
      <c r="I162" s="645"/>
    </row>
    <row r="163" spans="1:9">
      <c r="A163" s="17"/>
      <c r="B163" s="18"/>
      <c r="C163" s="18"/>
      <c r="D163" s="18"/>
      <c r="E163" s="17"/>
      <c r="F163" s="17"/>
      <c r="G163" s="17"/>
      <c r="H163" s="17"/>
      <c r="I163" s="17"/>
    </row>
    <row r="164" spans="1:9" ht="15.75" thickBot="1">
      <c r="A164" s="380" t="s">
        <v>388</v>
      </c>
      <c r="B164" s="387" t="s">
        <v>389</v>
      </c>
      <c r="C164" s="388" t="s">
        <v>411</v>
      </c>
      <c r="D164" s="618" t="s">
        <v>412</v>
      </c>
      <c r="E164" s="618" t="s">
        <v>390</v>
      </c>
      <c r="F164" s="391" t="s">
        <v>391</v>
      </c>
      <c r="G164" s="385" t="s">
        <v>392</v>
      </c>
    </row>
    <row r="165" spans="1:9" ht="62.25" customHeight="1" thickBot="1">
      <c r="A165" s="378"/>
      <c r="B165" s="616" t="s">
        <v>82</v>
      </c>
      <c r="C165" s="233" t="s">
        <v>43</v>
      </c>
      <c r="D165" s="619" t="s">
        <v>83</v>
      </c>
      <c r="E165" s="619" t="s">
        <v>83</v>
      </c>
      <c r="F165" s="617" t="s">
        <v>83</v>
      </c>
      <c r="G165" s="128" t="s">
        <v>44</v>
      </c>
    </row>
    <row r="166" spans="1:9" ht="15.75" thickBot="1">
      <c r="A166" s="380"/>
      <c r="B166" s="379"/>
      <c r="C166" s="234"/>
      <c r="D166" s="113" t="s">
        <v>23</v>
      </c>
      <c r="E166" s="114" t="s">
        <v>84</v>
      </c>
      <c r="F166" s="113" t="s">
        <v>85</v>
      </c>
      <c r="G166" s="385"/>
    </row>
    <row r="167" spans="1:9" ht="30">
      <c r="A167" s="381">
        <v>1</v>
      </c>
      <c r="B167" s="229" t="s">
        <v>54</v>
      </c>
      <c r="C167" s="236">
        <v>0</v>
      </c>
      <c r="D167" s="115">
        <v>0</v>
      </c>
      <c r="E167" s="115">
        <v>0</v>
      </c>
      <c r="F167" s="115">
        <v>0</v>
      </c>
      <c r="G167" s="236">
        <f>C167+D167-E167-F167</f>
        <v>0</v>
      </c>
    </row>
    <row r="168" spans="1:9" ht="60">
      <c r="A168" s="382"/>
      <c r="B168" s="230" t="s">
        <v>423</v>
      </c>
      <c r="C168" s="702">
        <v>0</v>
      </c>
      <c r="D168" s="703">
        <v>0</v>
      </c>
      <c r="E168" s="703">
        <v>0</v>
      </c>
      <c r="F168" s="703">
        <v>0</v>
      </c>
      <c r="G168" s="386">
        <f>C168+D168-E168-F168</f>
        <v>0</v>
      </c>
    </row>
    <row r="169" spans="1:9" ht="30">
      <c r="A169" s="383" t="s">
        <v>86</v>
      </c>
      <c r="B169" s="230" t="s">
        <v>87</v>
      </c>
      <c r="C169" s="118">
        <v>35678827.950000003</v>
      </c>
      <c r="D169" s="701">
        <v>9246993.6999999993</v>
      </c>
      <c r="E169" s="701">
        <v>79294.460000000006</v>
      </c>
      <c r="F169" s="701">
        <v>8159233.1799999997</v>
      </c>
      <c r="G169" s="237">
        <f>C169+D169-E169-F169</f>
        <v>36687294.010000005</v>
      </c>
    </row>
    <row r="170" spans="1:9" ht="60">
      <c r="A170" s="383"/>
      <c r="B170" s="230" t="s">
        <v>423</v>
      </c>
      <c r="C170" s="120">
        <v>0</v>
      </c>
      <c r="D170" s="119">
        <v>0</v>
      </c>
      <c r="E170" s="119">
        <v>0</v>
      </c>
      <c r="F170" s="119">
        <v>0</v>
      </c>
      <c r="G170" s="238">
        <f>C170+D170-E170-F170</f>
        <v>0</v>
      </c>
    </row>
    <row r="171" spans="1:9" ht="30.75" thickBot="1">
      <c r="A171" s="384" t="s">
        <v>88</v>
      </c>
      <c r="B171" s="394" t="s">
        <v>89</v>
      </c>
      <c r="C171" s="118">
        <v>11090574.550000001</v>
      </c>
      <c r="D171" s="119">
        <v>11603144.23</v>
      </c>
      <c r="E171" s="119">
        <v>0</v>
      </c>
      <c r="F171" s="119">
        <v>11090574.550000001</v>
      </c>
      <c r="G171" s="116">
        <f>C171+D171-E171-F171</f>
        <v>11603144.23</v>
      </c>
    </row>
    <row r="172" spans="1:9" ht="15">
      <c r="A172" s="392" t="s">
        <v>90</v>
      </c>
      <c r="B172" s="392"/>
      <c r="C172" s="393">
        <f>C167+C169+C171</f>
        <v>46769402.5</v>
      </c>
      <c r="D172" s="393">
        <f>D167+D169+D171</f>
        <v>20850137.93</v>
      </c>
      <c r="E172" s="393">
        <f>E167+E169+E171</f>
        <v>79294.460000000006</v>
      </c>
      <c r="F172" s="393">
        <f>F167+F169+F171</f>
        <v>19249807.73</v>
      </c>
      <c r="G172" s="393">
        <f>G167+G169+G171</f>
        <v>48290438.24000001</v>
      </c>
    </row>
    <row r="173" spans="1:9" ht="15">
      <c r="A173" s="244" t="s">
        <v>386</v>
      </c>
      <c r="B173" s="245"/>
      <c r="C173" s="245"/>
      <c r="D173" s="245"/>
      <c r="E173" s="245"/>
      <c r="F173" s="245"/>
      <c r="G173" s="245"/>
      <c r="H173" s="12"/>
      <c r="I173" s="12"/>
    </row>
    <row r="174" spans="1:9" ht="15">
      <c r="A174" s="244" t="s">
        <v>387</v>
      </c>
      <c r="B174" s="245"/>
      <c r="C174" s="245"/>
      <c r="D174" s="245"/>
      <c r="E174" s="245"/>
      <c r="F174" s="245"/>
      <c r="G174" s="245"/>
      <c r="H174" s="12"/>
      <c r="I174" s="12"/>
    </row>
    <row r="175" spans="1:9" ht="15">
      <c r="A175" s="655" t="s">
        <v>91</v>
      </c>
      <c r="B175" s="646"/>
      <c r="C175" s="646"/>
      <c r="D175" s="646"/>
      <c r="E175" s="646"/>
      <c r="F175" s="646"/>
      <c r="G175" s="646"/>
    </row>
    <row r="176" spans="1:9">
      <c r="A176" s="19"/>
      <c r="B176" s="20"/>
      <c r="C176" s="21"/>
      <c r="D176" s="21"/>
      <c r="E176" s="21"/>
      <c r="F176" s="21"/>
      <c r="G176" s="21"/>
    </row>
    <row r="177" spans="1:6" ht="33" customHeight="1" thickBot="1">
      <c r="A177" s="409" t="s">
        <v>92</v>
      </c>
      <c r="B177" s="409" t="s">
        <v>93</v>
      </c>
      <c r="C177" s="410" t="s">
        <v>94</v>
      </c>
      <c r="D177" s="234" t="s">
        <v>95</v>
      </c>
      <c r="E177" s="410" t="s">
        <v>96</v>
      </c>
      <c r="F177" s="385" t="s">
        <v>97</v>
      </c>
    </row>
    <row r="178" spans="1:6" ht="36.75" customHeight="1">
      <c r="A178" s="396" t="s">
        <v>98</v>
      </c>
      <c r="B178" s="121">
        <v>0</v>
      </c>
      <c r="C178" s="121">
        <v>0</v>
      </c>
      <c r="D178" s="121">
        <v>0</v>
      </c>
      <c r="E178" s="121">
        <v>0</v>
      </c>
      <c r="F178" s="403">
        <f t="shared" ref="F178:F186" si="9">B178+C178-D178-E178</f>
        <v>0</v>
      </c>
    </row>
    <row r="179" spans="1:6" ht="41.25" customHeight="1">
      <c r="A179" s="397" t="s">
        <v>99</v>
      </c>
      <c r="B179" s="122">
        <v>0</v>
      </c>
      <c r="C179" s="122">
        <v>0</v>
      </c>
      <c r="D179" s="122">
        <v>0</v>
      </c>
      <c r="E179" s="122">
        <v>0</v>
      </c>
      <c r="F179" s="404">
        <f t="shared" si="9"/>
        <v>0</v>
      </c>
    </row>
    <row r="180" spans="1:6" ht="15">
      <c r="A180" s="397" t="s">
        <v>100</v>
      </c>
      <c r="B180" s="122">
        <v>0</v>
      </c>
      <c r="C180" s="122">
        <v>0</v>
      </c>
      <c r="D180" s="122">
        <v>0</v>
      </c>
      <c r="E180" s="122">
        <v>0</v>
      </c>
      <c r="F180" s="404">
        <f t="shared" si="9"/>
        <v>0</v>
      </c>
    </row>
    <row r="181" spans="1:6" ht="15">
      <c r="A181" s="397" t="s">
        <v>101</v>
      </c>
      <c r="B181" s="122">
        <v>0</v>
      </c>
      <c r="C181" s="122">
        <v>0</v>
      </c>
      <c r="D181" s="122">
        <v>0</v>
      </c>
      <c r="E181" s="122">
        <v>0</v>
      </c>
      <c r="F181" s="404">
        <f t="shared" si="9"/>
        <v>0</v>
      </c>
    </row>
    <row r="182" spans="1:6" ht="47.25" customHeight="1">
      <c r="A182" s="397" t="s">
        <v>380</v>
      </c>
      <c r="B182" s="122">
        <v>7070250</v>
      </c>
      <c r="C182" s="122">
        <v>0</v>
      </c>
      <c r="D182" s="122">
        <v>0</v>
      </c>
      <c r="E182" s="122">
        <v>0</v>
      </c>
      <c r="F182" s="404">
        <f t="shared" si="9"/>
        <v>7070250</v>
      </c>
    </row>
    <row r="183" spans="1:6" ht="38.25" customHeight="1">
      <c r="A183" s="239" t="s">
        <v>102</v>
      </c>
      <c r="B183" s="122">
        <v>18118389.579999998</v>
      </c>
      <c r="C183" s="122">
        <v>0</v>
      </c>
      <c r="D183" s="122">
        <v>0</v>
      </c>
      <c r="E183" s="122">
        <v>0</v>
      </c>
      <c r="F183" s="404">
        <f t="shared" si="9"/>
        <v>18118389.579999998</v>
      </c>
    </row>
    <row r="184" spans="1:6" ht="35.25" customHeight="1">
      <c r="A184" s="239" t="s">
        <v>103</v>
      </c>
      <c r="B184" s="122">
        <v>0</v>
      </c>
      <c r="C184" s="122">
        <v>0</v>
      </c>
      <c r="D184" s="122">
        <v>0</v>
      </c>
      <c r="E184" s="122">
        <v>0</v>
      </c>
      <c r="F184" s="404">
        <f t="shared" si="9"/>
        <v>0</v>
      </c>
    </row>
    <row r="185" spans="1:6" ht="36.75" customHeight="1">
      <c r="A185" s="239" t="s">
        <v>381</v>
      </c>
      <c r="B185" s="122">
        <v>0</v>
      </c>
      <c r="C185" s="122">
        <v>0</v>
      </c>
      <c r="D185" s="122">
        <v>0</v>
      </c>
      <c r="E185" s="122">
        <v>0</v>
      </c>
      <c r="F185" s="404">
        <f t="shared" si="9"/>
        <v>0</v>
      </c>
    </row>
    <row r="186" spans="1:6" ht="39" customHeight="1" thickBot="1">
      <c r="A186" s="398" t="s">
        <v>430</v>
      </c>
      <c r="B186" s="123">
        <v>353876.84</v>
      </c>
      <c r="C186" s="123">
        <v>0</v>
      </c>
      <c r="D186" s="123">
        <v>0</v>
      </c>
      <c r="E186" s="123">
        <v>0</v>
      </c>
      <c r="F186" s="405">
        <f t="shared" si="9"/>
        <v>353876.84</v>
      </c>
    </row>
    <row r="187" spans="1:6" ht="15">
      <c r="A187" s="399" t="s">
        <v>375</v>
      </c>
      <c r="B187" s="124">
        <f>SUM(B188:B207)</f>
        <v>1373917.79</v>
      </c>
      <c r="C187" s="124">
        <f>SUM(C188:C207)</f>
        <v>71351</v>
      </c>
      <c r="D187" s="124">
        <f>SUM(D188:D207)</f>
        <v>0</v>
      </c>
      <c r="E187" s="124">
        <f>SUM(E188:E207)</f>
        <v>25700</v>
      </c>
      <c r="F187" s="406">
        <f>SUM(F188:F207)</f>
        <v>1419568.79</v>
      </c>
    </row>
    <row r="188" spans="1:6" ht="15">
      <c r="A188" s="455" t="s">
        <v>104</v>
      </c>
      <c r="B188" s="125">
        <v>1154178.29</v>
      </c>
      <c r="C188" s="125">
        <v>2000</v>
      </c>
      <c r="D188" s="126">
        <v>0</v>
      </c>
      <c r="E188" s="126">
        <v>5700</v>
      </c>
      <c r="F188" s="407">
        <f t="shared" ref="F188:F207" si="10">B188+C188-D188-E188</f>
        <v>1150478.29</v>
      </c>
    </row>
    <row r="189" spans="1:6" ht="15">
      <c r="A189" s="455" t="s">
        <v>105</v>
      </c>
      <c r="B189" s="125">
        <v>0</v>
      </c>
      <c r="C189" s="125">
        <v>0</v>
      </c>
      <c r="D189" s="126">
        <v>0</v>
      </c>
      <c r="E189" s="126">
        <v>0</v>
      </c>
      <c r="F189" s="407">
        <f t="shared" si="10"/>
        <v>0</v>
      </c>
    </row>
    <row r="190" spans="1:6" ht="32.25" customHeight="1">
      <c r="A190" s="455" t="s">
        <v>106</v>
      </c>
      <c r="B190" s="125">
        <v>0</v>
      </c>
      <c r="C190" s="125">
        <v>0</v>
      </c>
      <c r="D190" s="126">
        <v>0</v>
      </c>
      <c r="E190" s="126">
        <v>0</v>
      </c>
      <c r="F190" s="407">
        <f t="shared" si="10"/>
        <v>0</v>
      </c>
    </row>
    <row r="191" spans="1:6" ht="96" customHeight="1">
      <c r="A191" s="609" t="s">
        <v>417</v>
      </c>
      <c r="B191" s="125">
        <v>0</v>
      </c>
      <c r="C191" s="125">
        <v>0</v>
      </c>
      <c r="D191" s="126">
        <v>0</v>
      </c>
      <c r="E191" s="126">
        <v>0</v>
      </c>
      <c r="F191" s="407">
        <f t="shared" si="10"/>
        <v>0</v>
      </c>
    </row>
    <row r="192" spans="1:6" ht="60.75" customHeight="1">
      <c r="A192" s="567" t="s">
        <v>107</v>
      </c>
      <c r="B192" s="125">
        <v>0</v>
      </c>
      <c r="C192" s="125">
        <v>0</v>
      </c>
      <c r="D192" s="126">
        <v>0</v>
      </c>
      <c r="E192" s="126">
        <v>0</v>
      </c>
      <c r="F192" s="407">
        <f t="shared" si="10"/>
        <v>0</v>
      </c>
    </row>
    <row r="193" spans="1:6" ht="15">
      <c r="A193" s="567" t="s">
        <v>108</v>
      </c>
      <c r="B193" s="125">
        <v>0</v>
      </c>
      <c r="C193" s="125">
        <v>0</v>
      </c>
      <c r="D193" s="126">
        <v>0</v>
      </c>
      <c r="E193" s="126">
        <v>0</v>
      </c>
      <c r="F193" s="407">
        <f t="shared" si="10"/>
        <v>0</v>
      </c>
    </row>
    <row r="194" spans="1:6" ht="15">
      <c r="A194" s="567" t="s">
        <v>109</v>
      </c>
      <c r="B194" s="125">
        <v>0</v>
      </c>
      <c r="C194" s="125">
        <v>0</v>
      </c>
      <c r="D194" s="126">
        <v>0</v>
      </c>
      <c r="E194" s="126">
        <v>0</v>
      </c>
      <c r="F194" s="407">
        <f t="shared" si="10"/>
        <v>0</v>
      </c>
    </row>
    <row r="195" spans="1:6" ht="30">
      <c r="A195" s="567" t="s">
        <v>110</v>
      </c>
      <c r="B195" s="125">
        <v>0</v>
      </c>
      <c r="C195" s="125">
        <v>0</v>
      </c>
      <c r="D195" s="126">
        <v>0</v>
      </c>
      <c r="E195" s="126">
        <v>0</v>
      </c>
      <c r="F195" s="407">
        <f t="shared" si="10"/>
        <v>0</v>
      </c>
    </row>
    <row r="196" spans="1:6" ht="15">
      <c r="A196" s="567" t="s">
        <v>111</v>
      </c>
      <c r="B196" s="125">
        <v>0</v>
      </c>
      <c r="C196" s="125">
        <v>0</v>
      </c>
      <c r="D196" s="126">
        <v>0</v>
      </c>
      <c r="E196" s="126">
        <v>0</v>
      </c>
      <c r="F196" s="407">
        <f t="shared" si="10"/>
        <v>0</v>
      </c>
    </row>
    <row r="197" spans="1:6" ht="15">
      <c r="A197" s="567" t="s">
        <v>112</v>
      </c>
      <c r="B197" s="125">
        <v>0</v>
      </c>
      <c r="C197" s="125">
        <v>0</v>
      </c>
      <c r="D197" s="126">
        <v>0</v>
      </c>
      <c r="E197" s="126">
        <v>0</v>
      </c>
      <c r="F197" s="407">
        <f t="shared" si="10"/>
        <v>0</v>
      </c>
    </row>
    <row r="198" spans="1:6" ht="15">
      <c r="A198" s="567" t="s">
        <v>113</v>
      </c>
      <c r="B198" s="125">
        <v>0</v>
      </c>
      <c r="C198" s="125">
        <v>0</v>
      </c>
      <c r="D198" s="126">
        <v>0</v>
      </c>
      <c r="E198" s="126">
        <v>0</v>
      </c>
      <c r="F198" s="407">
        <f t="shared" si="10"/>
        <v>0</v>
      </c>
    </row>
    <row r="199" spans="1:6" ht="15">
      <c r="A199" s="567" t="s">
        <v>114</v>
      </c>
      <c r="B199" s="125">
        <v>135153.5</v>
      </c>
      <c r="C199" s="125">
        <v>69351</v>
      </c>
      <c r="D199" s="126">
        <v>0</v>
      </c>
      <c r="E199" s="126">
        <v>0</v>
      </c>
      <c r="F199" s="407">
        <f t="shared" si="10"/>
        <v>204504.5</v>
      </c>
    </row>
    <row r="200" spans="1:6" ht="27" customHeight="1">
      <c r="A200" s="567" t="s">
        <v>115</v>
      </c>
      <c r="B200" s="125">
        <v>50000</v>
      </c>
      <c r="C200" s="125">
        <v>0</v>
      </c>
      <c r="D200" s="126">
        <v>0</v>
      </c>
      <c r="E200" s="126">
        <v>0</v>
      </c>
      <c r="F200" s="407">
        <f t="shared" si="10"/>
        <v>50000</v>
      </c>
    </row>
    <row r="201" spans="1:6" ht="47.25" customHeight="1">
      <c r="A201" s="609" t="s">
        <v>116</v>
      </c>
      <c r="B201" s="125">
        <v>0</v>
      </c>
      <c r="C201" s="125">
        <v>0</v>
      </c>
      <c r="D201" s="126">
        <v>0</v>
      </c>
      <c r="E201" s="126">
        <v>0</v>
      </c>
      <c r="F201" s="407">
        <f t="shared" si="10"/>
        <v>0</v>
      </c>
    </row>
    <row r="202" spans="1:6" ht="41.25" customHeight="1">
      <c r="A202" s="609" t="s">
        <v>117</v>
      </c>
      <c r="B202" s="125">
        <v>14586</v>
      </c>
      <c r="C202" s="125">
        <v>0</v>
      </c>
      <c r="D202" s="126">
        <v>0</v>
      </c>
      <c r="E202" s="126">
        <v>0</v>
      </c>
      <c r="F202" s="407">
        <f t="shared" si="10"/>
        <v>14586</v>
      </c>
    </row>
    <row r="203" spans="1:6" ht="27.75" customHeight="1">
      <c r="A203" s="609" t="s">
        <v>118</v>
      </c>
      <c r="B203" s="125">
        <v>0</v>
      </c>
      <c r="C203" s="125">
        <v>0</v>
      </c>
      <c r="D203" s="126">
        <v>0</v>
      </c>
      <c r="E203" s="126">
        <v>0</v>
      </c>
      <c r="F203" s="407">
        <f t="shared" si="10"/>
        <v>0</v>
      </c>
    </row>
    <row r="204" spans="1:6" ht="58.5" customHeight="1">
      <c r="A204" s="609" t="s">
        <v>119</v>
      </c>
      <c r="B204" s="125">
        <v>20000</v>
      </c>
      <c r="C204" s="125">
        <v>0</v>
      </c>
      <c r="D204" s="126">
        <v>0</v>
      </c>
      <c r="E204" s="126">
        <v>20000</v>
      </c>
      <c r="F204" s="407">
        <f t="shared" si="10"/>
        <v>0</v>
      </c>
    </row>
    <row r="205" spans="1:6" ht="51.75" customHeight="1">
      <c r="A205" s="623" t="s">
        <v>120</v>
      </c>
      <c r="B205" s="125">
        <v>0</v>
      </c>
      <c r="C205" s="125">
        <v>0</v>
      </c>
      <c r="D205" s="126">
        <v>0</v>
      </c>
      <c r="E205" s="126">
        <v>0</v>
      </c>
      <c r="F205" s="407">
        <f t="shared" si="10"/>
        <v>0</v>
      </c>
    </row>
    <row r="206" spans="1:6" ht="15">
      <c r="A206" s="623" t="s">
        <v>121</v>
      </c>
      <c r="B206" s="125">
        <v>0</v>
      </c>
      <c r="C206" s="125">
        <v>0</v>
      </c>
      <c r="D206" s="126">
        <v>0</v>
      </c>
      <c r="E206" s="126">
        <v>0</v>
      </c>
      <c r="F206" s="407">
        <f t="shared" si="10"/>
        <v>0</v>
      </c>
    </row>
    <row r="207" spans="1:6" ht="15.75" thickBot="1">
      <c r="A207" s="572" t="s">
        <v>122</v>
      </c>
      <c r="B207" s="127">
        <v>0</v>
      </c>
      <c r="C207" s="127">
        <v>0</v>
      </c>
      <c r="D207" s="621">
        <v>0</v>
      </c>
      <c r="E207" s="621">
        <v>0</v>
      </c>
      <c r="F207" s="622">
        <f t="shared" si="10"/>
        <v>0</v>
      </c>
    </row>
    <row r="208" spans="1:6" ht="15">
      <c r="A208" s="411" t="s">
        <v>123</v>
      </c>
      <c r="B208" s="412">
        <f>SUM(B178:B187)</f>
        <v>26916434.209999997</v>
      </c>
      <c r="C208" s="412">
        <f>SUM(C178:C187)</f>
        <v>71351</v>
      </c>
      <c r="D208" s="412">
        <f>SUM(D178:D189)</f>
        <v>0</v>
      </c>
      <c r="E208" s="412">
        <f>SUM(E178:E187)</f>
        <v>25700</v>
      </c>
      <c r="F208" s="620">
        <f>SUM(F178:F187)</f>
        <v>26962085.209999997</v>
      </c>
    </row>
    <row r="209" spans="1:7">
      <c r="A209" s="12"/>
      <c r="B209" s="12"/>
      <c r="C209" s="12"/>
      <c r="D209" s="12"/>
      <c r="E209" s="12"/>
      <c r="F209" s="12"/>
      <c r="G209" s="12"/>
    </row>
    <row r="210" spans="1:7">
      <c r="A210" s="22"/>
      <c r="B210" s="22"/>
      <c r="C210" s="22"/>
      <c r="D210" s="22"/>
      <c r="E210" s="22"/>
      <c r="F210" s="22"/>
      <c r="G210" s="22"/>
    </row>
    <row r="211" spans="1:7" ht="27.75" customHeight="1">
      <c r="A211" s="647" t="s">
        <v>124</v>
      </c>
      <c r="B211" s="647"/>
      <c r="C211" s="647"/>
      <c r="D211" s="626"/>
      <c r="E211" s="627"/>
    </row>
    <row r="212" spans="1:7" ht="15">
      <c r="A212" s="23"/>
      <c r="B212" s="23"/>
      <c r="C212" s="23"/>
    </row>
    <row r="213" spans="1:7" ht="30.75" thickBot="1">
      <c r="A213" s="464" t="s">
        <v>30</v>
      </c>
      <c r="B213" s="408" t="s">
        <v>43</v>
      </c>
      <c r="C213" s="417" t="s">
        <v>44</v>
      </c>
    </row>
    <row r="214" spans="1:7" ht="15.75" thickBot="1">
      <c r="A214" s="402" t="s">
        <v>125</v>
      </c>
      <c r="B214" s="129">
        <f>SUM(B215:B217)</f>
        <v>0</v>
      </c>
      <c r="C214" s="413">
        <f>SUM(C215:C217)</f>
        <v>0</v>
      </c>
    </row>
    <row r="215" spans="1:7" ht="15">
      <c r="A215" s="530" t="s">
        <v>126</v>
      </c>
      <c r="B215" s="130">
        <v>0</v>
      </c>
      <c r="C215" s="414">
        <v>0</v>
      </c>
    </row>
    <row r="216" spans="1:7" ht="15">
      <c r="A216" s="531" t="s">
        <v>127</v>
      </c>
      <c r="B216" s="131">
        <v>0</v>
      </c>
      <c r="C216" s="415">
        <v>0</v>
      </c>
    </row>
    <row r="217" spans="1:7" ht="15.75" thickBot="1">
      <c r="A217" s="532" t="s">
        <v>128</v>
      </c>
      <c r="B217" s="131">
        <v>0</v>
      </c>
      <c r="C217" s="415">
        <v>0</v>
      </c>
    </row>
    <row r="218" spans="1:7" ht="26.25" customHeight="1" thickBot="1">
      <c r="A218" s="533" t="s">
        <v>129</v>
      </c>
      <c r="B218" s="133">
        <f>SUM(B219:B221)</f>
        <v>41286.25</v>
      </c>
      <c r="C218" s="413">
        <f>SUM(C219:C221)</f>
        <v>37833.5</v>
      </c>
    </row>
    <row r="219" spans="1:7" ht="25.5" customHeight="1">
      <c r="A219" s="530" t="s">
        <v>126</v>
      </c>
      <c r="B219" s="130">
        <v>2485.5</v>
      </c>
      <c r="C219" s="414">
        <v>3338.25</v>
      </c>
    </row>
    <row r="220" spans="1:7" ht="15">
      <c r="A220" s="531" t="s">
        <v>127</v>
      </c>
      <c r="B220" s="131">
        <v>2485.5</v>
      </c>
      <c r="C220" s="415">
        <v>3338.25</v>
      </c>
    </row>
    <row r="221" spans="1:7" ht="15.75" thickBot="1">
      <c r="A221" s="532" t="s">
        <v>128</v>
      </c>
      <c r="B221" s="131">
        <v>36315.25</v>
      </c>
      <c r="C221" s="415">
        <v>31157</v>
      </c>
    </row>
    <row r="222" spans="1:7" ht="26.25" customHeight="1" thickBot="1">
      <c r="A222" s="533" t="s">
        <v>130</v>
      </c>
      <c r="B222" s="134">
        <f>SUM(B223:B225)</f>
        <v>0</v>
      </c>
      <c r="C222" s="416">
        <f>SUM(C223:C225)</f>
        <v>0</v>
      </c>
    </row>
    <row r="223" spans="1:7" ht="25.5" customHeight="1">
      <c r="A223" s="530" t="s">
        <v>126</v>
      </c>
      <c r="B223" s="414">
        <v>0</v>
      </c>
      <c r="C223" s="414">
        <v>0</v>
      </c>
    </row>
    <row r="224" spans="1:7" ht="15">
      <c r="A224" s="531" t="s">
        <v>127</v>
      </c>
      <c r="B224" s="415">
        <v>0</v>
      </c>
      <c r="C224" s="415">
        <v>0</v>
      </c>
    </row>
    <row r="225" spans="1:5" ht="15.75" thickBot="1">
      <c r="A225" s="532" t="s">
        <v>128</v>
      </c>
      <c r="B225" s="415">
        <v>0</v>
      </c>
      <c r="C225" s="415">
        <v>0</v>
      </c>
    </row>
    <row r="226" spans="1:5" ht="15">
      <c r="A226" s="534" t="s">
        <v>131</v>
      </c>
      <c r="B226" s="418">
        <f>B218+B222+B214</f>
        <v>41286.25</v>
      </c>
      <c r="C226" s="419">
        <f>C218+C222+C214</f>
        <v>37833.5</v>
      </c>
    </row>
    <row r="229" spans="1:5" ht="71.25" customHeight="1">
      <c r="A229" s="647" t="s">
        <v>132</v>
      </c>
      <c r="B229" s="636"/>
      <c r="C229" s="636"/>
      <c r="D229" s="625"/>
    </row>
    <row r="230" spans="1:5" ht="15">
      <c r="A230" s="635" t="s">
        <v>378</v>
      </c>
      <c r="B230" s="50"/>
      <c r="C230" s="50"/>
    </row>
    <row r="231" spans="1:5" ht="30.75" thickBot="1">
      <c r="A231" s="422" t="s">
        <v>133</v>
      </c>
      <c r="B231" s="374" t="s">
        <v>93</v>
      </c>
      <c r="C231" s="423" t="s">
        <v>97</v>
      </c>
    </row>
    <row r="232" spans="1:5" ht="25.5" customHeight="1">
      <c r="A232" s="235" t="s">
        <v>134</v>
      </c>
      <c r="B232" s="135"/>
      <c r="C232" s="420"/>
    </row>
    <row r="233" spans="1:5" ht="26.25" customHeight="1" thickBot="1">
      <c r="A233" s="262" t="s">
        <v>135</v>
      </c>
      <c r="B233" s="136"/>
      <c r="C233" s="421"/>
    </row>
    <row r="234" spans="1:5" ht="15">
      <c r="A234" s="529" t="s">
        <v>123</v>
      </c>
      <c r="B234" s="424">
        <f>SUM(B232:B233)</f>
        <v>0</v>
      </c>
      <c r="C234" s="425">
        <f>SUM(C232:C233)</f>
        <v>0</v>
      </c>
    </row>
    <row r="240" spans="1:5" ht="30" customHeight="1">
      <c r="A240" s="653" t="s">
        <v>136</v>
      </c>
      <c r="B240" s="653"/>
      <c r="C240" s="653"/>
      <c r="D240" s="653"/>
      <c r="E240" s="653"/>
    </row>
    <row r="241" spans="1:5" ht="15">
      <c r="A241" s="635" t="s">
        <v>378</v>
      </c>
      <c r="B241" s="50"/>
      <c r="C241" s="50"/>
      <c r="D241" s="24"/>
      <c r="E241" s="24"/>
    </row>
    <row r="242" spans="1:5" ht="36" customHeight="1" thickBot="1">
      <c r="A242" s="426" t="s">
        <v>137</v>
      </c>
      <c r="B242" s="437" t="s">
        <v>138</v>
      </c>
      <c r="C242" s="437" t="s">
        <v>393</v>
      </c>
      <c r="D242" s="437" t="s">
        <v>139</v>
      </c>
      <c r="E242" s="437" t="s">
        <v>394</v>
      </c>
    </row>
    <row r="243" spans="1:5" ht="15.75" thickBot="1">
      <c r="A243" s="426"/>
      <c r="B243" s="139" t="s">
        <v>140</v>
      </c>
      <c r="C243" s="140" t="s">
        <v>141</v>
      </c>
      <c r="D243" s="141" t="s">
        <v>142</v>
      </c>
      <c r="E243" s="431" t="s">
        <v>143</v>
      </c>
    </row>
    <row r="244" spans="1:5" ht="15.75" thickBot="1">
      <c r="A244" s="427" t="s">
        <v>144</v>
      </c>
      <c r="B244" s="294"/>
      <c r="C244" s="283"/>
      <c r="D244" s="283"/>
      <c r="E244" s="283"/>
    </row>
    <row r="245" spans="1:5" ht="15">
      <c r="A245" s="261" t="s">
        <v>145</v>
      </c>
      <c r="B245" s="142"/>
      <c r="C245" s="142"/>
      <c r="D245" s="143"/>
      <c r="E245" s="432"/>
    </row>
    <row r="246" spans="1:5" ht="15">
      <c r="A246" s="261" t="s">
        <v>146</v>
      </c>
      <c r="B246" s="142"/>
      <c r="C246" s="142"/>
      <c r="D246" s="143"/>
      <c r="E246" s="432"/>
    </row>
    <row r="247" spans="1:5" ht="15">
      <c r="A247" s="261" t="s">
        <v>147</v>
      </c>
      <c r="B247" s="142"/>
      <c r="C247" s="142"/>
      <c r="D247" s="143"/>
      <c r="E247" s="432"/>
    </row>
    <row r="248" spans="1:5" ht="15">
      <c r="A248" s="261" t="s">
        <v>148</v>
      </c>
      <c r="B248" s="144">
        <f>SUM(B249:B250)</f>
        <v>0</v>
      </c>
      <c r="C248" s="144">
        <f>SUM(C249:C250)</f>
        <v>0</v>
      </c>
      <c r="D248" s="144">
        <f>SUM(D249:D250)</f>
        <v>0</v>
      </c>
      <c r="E248" s="433">
        <f>SUM(E249:E250)</f>
        <v>0</v>
      </c>
    </row>
    <row r="249" spans="1:5" ht="15">
      <c r="A249" s="401" t="s">
        <v>79</v>
      </c>
      <c r="B249" s="144"/>
      <c r="C249" s="144"/>
      <c r="D249" s="145"/>
      <c r="E249" s="433"/>
    </row>
    <row r="250" spans="1:5" ht="15.75" thickBot="1">
      <c r="A250" s="428" t="s">
        <v>79</v>
      </c>
      <c r="B250" s="146"/>
      <c r="C250" s="146"/>
      <c r="D250" s="147"/>
      <c r="E250" s="434"/>
    </row>
    <row r="251" spans="1:5" ht="15.75" thickBot="1">
      <c r="A251" s="429" t="s">
        <v>123</v>
      </c>
      <c r="B251" s="109">
        <f>SUM(B245:B248)</f>
        <v>0</v>
      </c>
      <c r="C251" s="109">
        <f>SUM(C245:C248)</f>
        <v>0</v>
      </c>
      <c r="D251" s="109">
        <f>SUM(D245:D248)</f>
        <v>0</v>
      </c>
      <c r="E251" s="148">
        <f>SUM(E245:E248)</f>
        <v>0</v>
      </c>
    </row>
    <row r="252" spans="1:5" ht="15.75" thickBot="1">
      <c r="A252" s="427" t="s">
        <v>149</v>
      </c>
      <c r="B252" s="294"/>
      <c r="C252" s="283"/>
      <c r="D252" s="283"/>
      <c r="E252" s="283"/>
    </row>
    <row r="253" spans="1:5" ht="15">
      <c r="A253" s="261" t="s">
        <v>145</v>
      </c>
      <c r="B253" s="142"/>
      <c r="C253" s="142"/>
      <c r="D253" s="143"/>
      <c r="E253" s="432"/>
    </row>
    <row r="254" spans="1:5" ht="15">
      <c r="A254" s="261" t="s">
        <v>146</v>
      </c>
      <c r="B254" s="142"/>
      <c r="C254" s="142"/>
      <c r="D254" s="143"/>
      <c r="E254" s="432"/>
    </row>
    <row r="255" spans="1:5" ht="15">
      <c r="A255" s="261" t="s">
        <v>147</v>
      </c>
      <c r="B255" s="142"/>
      <c r="C255" s="142"/>
      <c r="D255" s="143"/>
      <c r="E255" s="432"/>
    </row>
    <row r="256" spans="1:5" ht="15">
      <c r="A256" s="261" t="s">
        <v>148</v>
      </c>
      <c r="B256" s="144">
        <f>SUM(B257:B258)</f>
        <v>0</v>
      </c>
      <c r="C256" s="144">
        <f>SUM(C257:C258)</f>
        <v>0</v>
      </c>
      <c r="D256" s="144">
        <f>SUM(D257:D258)</f>
        <v>0</v>
      </c>
      <c r="E256" s="433">
        <f>SUM(E257:E258)</f>
        <v>0</v>
      </c>
    </row>
    <row r="257" spans="1:7" ht="15">
      <c r="A257" s="401" t="s">
        <v>79</v>
      </c>
      <c r="B257" s="144"/>
      <c r="C257" s="144"/>
      <c r="D257" s="145"/>
      <c r="E257" s="433"/>
    </row>
    <row r="258" spans="1:7" ht="15.75" thickBot="1">
      <c r="A258" s="428" t="s">
        <v>79</v>
      </c>
      <c r="B258" s="146"/>
      <c r="C258" s="146"/>
      <c r="D258" s="147"/>
      <c r="E258" s="434"/>
    </row>
    <row r="259" spans="1:7" ht="15">
      <c r="A259" s="377" t="s">
        <v>123</v>
      </c>
      <c r="B259" s="376">
        <f>SUM(B253:B256)</f>
        <v>0</v>
      </c>
      <c r="C259" s="376">
        <f>SUM(C253:C256)</f>
        <v>0</v>
      </c>
      <c r="D259" s="376">
        <f>SUM(D253:D256)</f>
        <v>0</v>
      </c>
      <c r="E259" s="436">
        <f>SUM(E253:E256)</f>
        <v>0</v>
      </c>
    </row>
    <row r="263" spans="1:7" ht="45.75" customHeight="1">
      <c r="A263" s="647" t="s">
        <v>150</v>
      </c>
      <c r="B263" s="636"/>
      <c r="C263" s="636"/>
      <c r="D263" s="625"/>
      <c r="G263" s="25"/>
    </row>
    <row r="264" spans="1:7" ht="15">
      <c r="A264" s="635" t="s">
        <v>378</v>
      </c>
      <c r="B264" s="50"/>
      <c r="C264" s="50"/>
      <c r="G264" s="25"/>
    </row>
    <row r="265" spans="1:7" ht="99" customHeight="1" thickBot="1">
      <c r="A265" s="442" t="s">
        <v>151</v>
      </c>
      <c r="B265" s="374" t="s">
        <v>93</v>
      </c>
      <c r="C265" s="443" t="s">
        <v>44</v>
      </c>
      <c r="D265" s="423" t="s">
        <v>152</v>
      </c>
      <c r="F265" s="26"/>
    </row>
    <row r="266" spans="1:7" ht="25.5" customHeight="1">
      <c r="A266" s="295" t="s">
        <v>153</v>
      </c>
      <c r="B266" s="149"/>
      <c r="C266" s="150"/>
      <c r="D266" s="438"/>
      <c r="F266" s="26"/>
    </row>
    <row r="267" spans="1:7" ht="15">
      <c r="A267" s="293" t="s">
        <v>382</v>
      </c>
      <c r="B267" s="151"/>
      <c r="C267" s="132"/>
      <c r="D267" s="415"/>
      <c r="F267" s="26"/>
    </row>
    <row r="268" spans="1:7" ht="25.5" customHeight="1">
      <c r="A268" s="624" t="s">
        <v>154</v>
      </c>
      <c r="B268" s="152"/>
      <c r="C268" s="153"/>
      <c r="D268" s="439"/>
      <c r="F268" s="27"/>
    </row>
    <row r="269" spans="1:7" ht="15">
      <c r="A269" s="292" t="s">
        <v>155</v>
      </c>
      <c r="B269" s="151"/>
      <c r="C269" s="132"/>
      <c r="D269" s="415"/>
      <c r="F269" s="26"/>
    </row>
    <row r="270" spans="1:7" ht="15">
      <c r="A270" s="293" t="s">
        <v>156</v>
      </c>
      <c r="B270" s="154"/>
      <c r="C270" s="155"/>
      <c r="D270" s="440"/>
      <c r="F270" s="26"/>
    </row>
    <row r="271" spans="1:7" ht="15">
      <c r="A271" s="293" t="s">
        <v>157</v>
      </c>
      <c r="B271" s="154"/>
      <c r="C271" s="155"/>
      <c r="D271" s="440"/>
      <c r="F271" s="26"/>
    </row>
    <row r="272" spans="1:7" ht="15">
      <c r="A272" s="293" t="s">
        <v>158</v>
      </c>
      <c r="B272" s="154"/>
      <c r="C272" s="155"/>
      <c r="D272" s="440"/>
      <c r="F272" s="26"/>
    </row>
    <row r="273" spans="1:4" ht="15">
      <c r="A273" s="293" t="s">
        <v>159</v>
      </c>
      <c r="B273" s="151"/>
      <c r="C273" s="132"/>
      <c r="D273" s="415"/>
    </row>
    <row r="274" spans="1:4" ht="15.75" thickBot="1">
      <c r="A274" s="291" t="s">
        <v>16</v>
      </c>
      <c r="B274" s="156"/>
      <c r="C274" s="157"/>
      <c r="D274" s="441"/>
    </row>
    <row r="275" spans="1:4" ht="15">
      <c r="A275" s="444" t="s">
        <v>90</v>
      </c>
      <c r="B275" s="445">
        <f>B266+B267+B269+B273+B270+B271+B272+B274</f>
        <v>0</v>
      </c>
      <c r="C275" s="445">
        <f>C266+C267+C269+C273+C270+C271+C272+C274</f>
        <v>0</v>
      </c>
      <c r="D275" s="446"/>
    </row>
    <row r="276" spans="1:4" ht="30" customHeight="1">
      <c r="A276" s="655" t="s">
        <v>160</v>
      </c>
      <c r="B276" s="646"/>
      <c r="C276" s="646"/>
      <c r="D276" s="646"/>
    </row>
    <row r="277" spans="1:4">
      <c r="A277" s="19"/>
      <c r="B277" s="20"/>
      <c r="C277" s="21"/>
      <c r="D277" s="21"/>
    </row>
    <row r="278" spans="1:4" ht="30.75" thickBot="1">
      <c r="A278" s="452" t="s">
        <v>92</v>
      </c>
      <c r="B278" s="409" t="s">
        <v>93</v>
      </c>
      <c r="C278" s="385" t="s">
        <v>97</v>
      </c>
    </row>
    <row r="279" spans="1:4" ht="32.25" customHeight="1" thickBot="1">
      <c r="A279" s="256" t="s">
        <v>161</v>
      </c>
      <c r="B279" s="159">
        <v>0</v>
      </c>
      <c r="C279" s="448">
        <v>0</v>
      </c>
    </row>
    <row r="280" spans="1:4" ht="15.75" thickBot="1">
      <c r="A280" s="256" t="s">
        <v>162</v>
      </c>
      <c r="B280" s="159">
        <v>10000</v>
      </c>
      <c r="C280" s="448">
        <v>10000</v>
      </c>
    </row>
    <row r="281" spans="1:4" ht="15.75" thickBot="1">
      <c r="A281" s="256" t="s">
        <v>163</v>
      </c>
      <c r="B281" s="159">
        <v>0</v>
      </c>
      <c r="C281" s="448">
        <v>0</v>
      </c>
    </row>
    <row r="282" spans="1:4" ht="29.25" customHeight="1" thickBot="1">
      <c r="A282" s="256" t="s">
        <v>383</v>
      </c>
      <c r="B282" s="159">
        <v>0</v>
      </c>
      <c r="C282" s="448">
        <v>0</v>
      </c>
    </row>
    <row r="283" spans="1:4" ht="42.75" customHeight="1" thickBot="1">
      <c r="A283" s="256" t="s">
        <v>164</v>
      </c>
      <c r="B283" s="159">
        <v>0</v>
      </c>
      <c r="C283" s="448">
        <v>0</v>
      </c>
    </row>
    <row r="284" spans="1:4" ht="15.75" thickBot="1">
      <c r="A284" s="470" t="s">
        <v>165</v>
      </c>
      <c r="B284" s="159">
        <v>0</v>
      </c>
      <c r="C284" s="448">
        <v>0</v>
      </c>
    </row>
    <row r="285" spans="1:4" ht="29.25" customHeight="1" thickBot="1">
      <c r="A285" s="470" t="s">
        <v>384</v>
      </c>
      <c r="B285" s="159">
        <v>0</v>
      </c>
      <c r="C285" s="448">
        <v>0</v>
      </c>
    </row>
    <row r="286" spans="1:4" ht="33" customHeight="1" thickBot="1">
      <c r="A286" s="470" t="s">
        <v>418</v>
      </c>
      <c r="B286" s="159">
        <v>0</v>
      </c>
      <c r="C286" s="448">
        <v>0</v>
      </c>
    </row>
    <row r="287" spans="1:4" ht="15.75" thickBot="1">
      <c r="A287" s="447" t="s">
        <v>376</v>
      </c>
      <c r="B287" s="160">
        <f>SUM(B288:B307)</f>
        <v>1401086.2200000002</v>
      </c>
      <c r="C287" s="449">
        <f>SUM(C288:C307)</f>
        <v>1167717.1499999999</v>
      </c>
    </row>
    <row r="288" spans="1:4" ht="13.5" customHeight="1">
      <c r="A288" s="610" t="s">
        <v>104</v>
      </c>
      <c r="B288" s="161">
        <v>500000</v>
      </c>
      <c r="C288" s="450">
        <v>500000</v>
      </c>
    </row>
    <row r="289" spans="1:3" ht="15">
      <c r="A289" s="455" t="s">
        <v>105</v>
      </c>
      <c r="B289" s="162">
        <v>0</v>
      </c>
      <c r="C289" s="450">
        <v>0</v>
      </c>
    </row>
    <row r="290" spans="1:3" ht="15">
      <c r="A290" s="567" t="s">
        <v>106</v>
      </c>
      <c r="B290" s="162">
        <v>85480</v>
      </c>
      <c r="C290" s="450">
        <v>85480</v>
      </c>
    </row>
    <row r="291" spans="1:3" ht="62.25" customHeight="1">
      <c r="A291" s="661" t="s">
        <v>421</v>
      </c>
      <c r="B291" s="662">
        <v>0</v>
      </c>
      <c r="C291" s="450">
        <v>0</v>
      </c>
    </row>
    <row r="292" spans="1:3" ht="15">
      <c r="A292" s="567" t="s">
        <v>107</v>
      </c>
      <c r="B292" s="162">
        <v>0</v>
      </c>
      <c r="C292" s="450">
        <v>0</v>
      </c>
    </row>
    <row r="293" spans="1:3" ht="15">
      <c r="A293" s="567" t="s">
        <v>108</v>
      </c>
      <c r="B293" s="162">
        <v>0</v>
      </c>
      <c r="C293" s="450">
        <v>0</v>
      </c>
    </row>
    <row r="294" spans="1:3" ht="15">
      <c r="A294" s="567" t="s">
        <v>109</v>
      </c>
      <c r="B294" s="162">
        <v>0</v>
      </c>
      <c r="C294" s="450">
        <v>0</v>
      </c>
    </row>
    <row r="295" spans="1:3" ht="26.25" customHeight="1">
      <c r="A295" s="567" t="s">
        <v>110</v>
      </c>
      <c r="B295" s="125">
        <v>0</v>
      </c>
      <c r="C295" s="451">
        <v>0</v>
      </c>
    </row>
    <row r="296" spans="1:3" ht="15">
      <c r="A296" s="567" t="s">
        <v>111</v>
      </c>
      <c r="B296" s="125">
        <v>0</v>
      </c>
      <c r="C296" s="451">
        <v>0</v>
      </c>
    </row>
    <row r="297" spans="1:3" ht="15">
      <c r="A297" s="567" t="s">
        <v>112</v>
      </c>
      <c r="B297" s="125">
        <v>0</v>
      </c>
      <c r="C297" s="451">
        <v>0</v>
      </c>
    </row>
    <row r="298" spans="1:3" ht="15">
      <c r="A298" s="567" t="s">
        <v>113</v>
      </c>
      <c r="B298" s="125"/>
      <c r="C298" s="451"/>
    </row>
    <row r="299" spans="1:3" ht="15">
      <c r="A299" s="567" t="s">
        <v>114</v>
      </c>
      <c r="B299" s="125">
        <v>0</v>
      </c>
      <c r="C299" s="451">
        <v>0</v>
      </c>
    </row>
    <row r="300" spans="1:3" ht="15">
      <c r="A300" s="567" t="s">
        <v>115</v>
      </c>
      <c r="B300" s="125">
        <v>798854.66</v>
      </c>
      <c r="C300" s="451">
        <v>566505.59</v>
      </c>
    </row>
    <row r="301" spans="1:3" ht="30" customHeight="1">
      <c r="A301" s="609" t="s">
        <v>116</v>
      </c>
      <c r="B301" s="125">
        <v>0</v>
      </c>
      <c r="C301" s="451">
        <v>0</v>
      </c>
    </row>
    <row r="302" spans="1:3" ht="15">
      <c r="A302" s="609" t="s">
        <v>117</v>
      </c>
      <c r="B302" s="125">
        <v>0</v>
      </c>
      <c r="C302" s="451">
        <v>0</v>
      </c>
    </row>
    <row r="303" spans="1:3" ht="27" customHeight="1">
      <c r="A303" s="609" t="s">
        <v>118</v>
      </c>
      <c r="B303" s="125">
        <v>0</v>
      </c>
      <c r="C303" s="451">
        <v>0</v>
      </c>
    </row>
    <row r="304" spans="1:3" ht="27" customHeight="1">
      <c r="A304" s="609" t="s">
        <v>119</v>
      </c>
      <c r="B304" s="125">
        <v>0</v>
      </c>
      <c r="C304" s="451">
        <v>0</v>
      </c>
    </row>
    <row r="305" spans="1:7" ht="15">
      <c r="A305" s="609" t="s">
        <v>120</v>
      </c>
      <c r="B305" s="125">
        <v>0</v>
      </c>
      <c r="C305" s="451">
        <v>0</v>
      </c>
    </row>
    <row r="306" spans="1:7" ht="15">
      <c r="A306" s="609" t="s">
        <v>121</v>
      </c>
      <c r="B306" s="125">
        <v>0</v>
      </c>
      <c r="C306" s="451">
        <v>0</v>
      </c>
    </row>
    <row r="307" spans="1:7" ht="15.75" thickBot="1">
      <c r="A307" s="572" t="s">
        <v>122</v>
      </c>
      <c r="B307" s="127">
        <v>16751.560000000001</v>
      </c>
      <c r="C307" s="451">
        <v>15731.56</v>
      </c>
    </row>
    <row r="308" spans="1:7" ht="15">
      <c r="A308" s="411" t="s">
        <v>123</v>
      </c>
      <c r="B308" s="453">
        <f>SUM(B280+B287)</f>
        <v>1411086.2200000002</v>
      </c>
      <c r="C308" s="453">
        <f>SUM(C280+C287)</f>
        <v>1177717.1499999999</v>
      </c>
    </row>
    <row r="309" spans="1:7">
      <c r="A309" s="12"/>
      <c r="B309" s="12"/>
      <c r="C309" s="12"/>
      <c r="D309" s="12"/>
    </row>
    <row r="310" spans="1:7">
      <c r="A310" s="12"/>
      <c r="B310" s="12"/>
      <c r="C310" s="12"/>
      <c r="D310" s="12"/>
    </row>
    <row r="311" spans="1:7">
      <c r="A311" s="654"/>
      <c r="B311" s="626"/>
      <c r="C311" s="626"/>
      <c r="D311" s="12"/>
    </row>
    <row r="313" spans="1:7" ht="15">
      <c r="A313" s="644" t="s">
        <v>166</v>
      </c>
      <c r="B313" s="644"/>
      <c r="C313" s="644"/>
    </row>
    <row r="314" spans="1:7" ht="15.75">
      <c r="A314" s="28"/>
      <c r="B314" s="21"/>
      <c r="C314" s="21"/>
    </row>
    <row r="315" spans="1:7" ht="30.75" thickBot="1">
      <c r="A315" s="464" t="s">
        <v>167</v>
      </c>
      <c r="B315" s="459" t="s">
        <v>43</v>
      </c>
      <c r="C315" s="385" t="s">
        <v>44</v>
      </c>
      <c r="F315" s="631"/>
      <c r="G315" s="631"/>
    </row>
    <row r="316" spans="1:7" ht="15.75" thickBot="1">
      <c r="A316" s="253" t="s">
        <v>168</v>
      </c>
      <c r="B316" s="158">
        <f>SUM(B317:B326)</f>
        <v>0</v>
      </c>
      <c r="C316" s="456">
        <f>SUM(C317:C326)</f>
        <v>0</v>
      </c>
      <c r="F316" s="631"/>
      <c r="G316" s="631"/>
    </row>
    <row r="317" spans="1:7" ht="55.5" customHeight="1">
      <c r="A317" s="288" t="s">
        <v>169</v>
      </c>
      <c r="B317" s="163">
        <v>0</v>
      </c>
      <c r="C317" s="457">
        <v>0</v>
      </c>
      <c r="F317" s="631"/>
      <c r="G317" s="631"/>
    </row>
    <row r="318" spans="1:7" ht="15">
      <c r="A318" s="289" t="s">
        <v>170</v>
      </c>
      <c r="B318" s="164">
        <v>0</v>
      </c>
      <c r="C318" s="458">
        <v>0</v>
      </c>
    </row>
    <row r="319" spans="1:7" ht="15">
      <c r="A319" s="286" t="s">
        <v>171</v>
      </c>
      <c r="B319" s="465">
        <v>0</v>
      </c>
      <c r="C319" s="165">
        <v>0</v>
      </c>
    </row>
    <row r="320" spans="1:7" ht="28.5" customHeight="1">
      <c r="A320" s="281" t="s">
        <v>172</v>
      </c>
      <c r="B320" s="465">
        <v>0</v>
      </c>
      <c r="C320" s="165">
        <v>0</v>
      </c>
    </row>
    <row r="321" spans="1:3" ht="32.25" customHeight="1">
      <c r="A321" s="281" t="s">
        <v>173</v>
      </c>
      <c r="B321" s="465">
        <v>0</v>
      </c>
      <c r="C321" s="165">
        <v>0</v>
      </c>
    </row>
    <row r="322" spans="1:3" ht="15">
      <c r="A322" s="284" t="s">
        <v>174</v>
      </c>
      <c r="B322" s="465">
        <v>0</v>
      </c>
      <c r="C322" s="165">
        <v>0</v>
      </c>
    </row>
    <row r="323" spans="1:3" ht="15">
      <c r="A323" s="284" t="s">
        <v>175</v>
      </c>
      <c r="B323" s="465">
        <v>0</v>
      </c>
      <c r="C323" s="165">
        <v>0</v>
      </c>
    </row>
    <row r="324" spans="1:3" ht="15">
      <c r="A324" s="286" t="s">
        <v>176</v>
      </c>
      <c r="B324" s="466">
        <v>0</v>
      </c>
      <c r="C324" s="151">
        <v>0</v>
      </c>
    </row>
    <row r="325" spans="1:3" ht="15">
      <c r="A325" s="284" t="s">
        <v>177</v>
      </c>
      <c r="B325" s="466">
        <v>0</v>
      </c>
      <c r="C325" s="151">
        <v>0</v>
      </c>
    </row>
    <row r="326" spans="1:3" ht="15.75" thickBot="1">
      <c r="A326" s="287" t="s">
        <v>16</v>
      </c>
      <c r="B326" s="663">
        <v>0</v>
      </c>
      <c r="C326" s="154">
        <v>0</v>
      </c>
    </row>
    <row r="327" spans="1:3" ht="15.75" thickBot="1">
      <c r="A327" s="253" t="s">
        <v>178</v>
      </c>
      <c r="B327" s="158">
        <f>SUM(B328:B337)</f>
        <v>0</v>
      </c>
      <c r="C327" s="462">
        <f>SUM(C328:C337)</f>
        <v>0</v>
      </c>
    </row>
    <row r="328" spans="1:3" ht="59.25" customHeight="1">
      <c r="A328" s="288" t="s">
        <v>169</v>
      </c>
      <c r="B328" s="467">
        <v>0</v>
      </c>
      <c r="C328" s="164">
        <v>0</v>
      </c>
    </row>
    <row r="329" spans="1:3" ht="15">
      <c r="A329" s="289" t="s">
        <v>170</v>
      </c>
      <c r="B329" s="467">
        <v>0</v>
      </c>
      <c r="C329" s="164">
        <v>0</v>
      </c>
    </row>
    <row r="330" spans="1:3" ht="15">
      <c r="A330" s="286" t="s">
        <v>171</v>
      </c>
      <c r="B330" s="465">
        <v>0</v>
      </c>
      <c r="C330" s="165">
        <v>0</v>
      </c>
    </row>
    <row r="331" spans="1:3" ht="27.75" customHeight="1">
      <c r="A331" s="281" t="s">
        <v>172</v>
      </c>
      <c r="B331" s="465">
        <v>0</v>
      </c>
      <c r="C331" s="165">
        <v>0</v>
      </c>
    </row>
    <row r="332" spans="1:3" ht="24.75" customHeight="1">
      <c r="A332" s="281" t="s">
        <v>173</v>
      </c>
      <c r="B332" s="465">
        <v>0</v>
      </c>
      <c r="C332" s="165">
        <v>0</v>
      </c>
    </row>
    <row r="333" spans="1:3" ht="15">
      <c r="A333" s="281" t="s">
        <v>174</v>
      </c>
      <c r="B333" s="465">
        <v>0</v>
      </c>
      <c r="C333" s="165">
        <v>0</v>
      </c>
    </row>
    <row r="334" spans="1:3" ht="15">
      <c r="A334" s="284" t="s">
        <v>175</v>
      </c>
      <c r="B334" s="465">
        <v>0</v>
      </c>
      <c r="C334" s="165">
        <v>0</v>
      </c>
    </row>
    <row r="335" spans="1:3" ht="15">
      <c r="A335" s="284" t="s">
        <v>179</v>
      </c>
      <c r="B335" s="466">
        <v>0</v>
      </c>
      <c r="C335" s="151">
        <v>0</v>
      </c>
    </row>
    <row r="336" spans="1:3" ht="15">
      <c r="A336" s="284" t="s">
        <v>177</v>
      </c>
      <c r="B336" s="466">
        <v>0</v>
      </c>
      <c r="C336" s="151">
        <v>0</v>
      </c>
    </row>
    <row r="337" spans="1:5" ht="21.75" customHeight="1" thickBot="1">
      <c r="A337" s="285" t="s">
        <v>422</v>
      </c>
      <c r="B337" s="468">
        <v>0</v>
      </c>
      <c r="C337" s="166">
        <v>0</v>
      </c>
    </row>
    <row r="338" spans="1:5" ht="15">
      <c r="A338" s="461" t="s">
        <v>12</v>
      </c>
      <c r="B338" s="469">
        <f>B316+B327</f>
        <v>0</v>
      </c>
      <c r="C338" s="463">
        <f>C316+C327</f>
        <v>0</v>
      </c>
    </row>
    <row r="342" spans="1:5" ht="36" customHeight="1">
      <c r="A342" s="655" t="s">
        <v>180</v>
      </c>
      <c r="B342" s="655"/>
      <c r="C342" s="655"/>
      <c r="D342" s="630"/>
      <c r="E342" s="630"/>
    </row>
    <row r="343" spans="1:5">
      <c r="A343" s="21"/>
      <c r="B343" s="21"/>
      <c r="C343" s="21"/>
      <c r="D343" s="12"/>
    </row>
    <row r="344" spans="1:5" ht="30.75" thickBot="1">
      <c r="A344" s="475" t="s">
        <v>181</v>
      </c>
      <c r="B344" s="477" t="s">
        <v>43</v>
      </c>
      <c r="C344" s="417" t="s">
        <v>97</v>
      </c>
    </row>
    <row r="345" spans="1:5" ht="15">
      <c r="A345" s="471" t="s">
        <v>182</v>
      </c>
      <c r="B345" s="167">
        <f>SUM(B346:B352)</f>
        <v>3160074.39</v>
      </c>
      <c r="C345" s="472">
        <f>SUM(C346:C352)</f>
        <v>2970235.01</v>
      </c>
    </row>
    <row r="346" spans="1:5" ht="15">
      <c r="A346" s="566" t="s">
        <v>183</v>
      </c>
      <c r="B346" s="168">
        <v>2204744.83</v>
      </c>
      <c r="C346" s="473">
        <v>2242571.7000000002</v>
      </c>
    </row>
    <row r="347" spans="1:5" ht="15">
      <c r="A347" s="566" t="s">
        <v>184</v>
      </c>
      <c r="B347" s="168">
        <v>0</v>
      </c>
      <c r="C347" s="473">
        <v>0</v>
      </c>
    </row>
    <row r="348" spans="1:5" ht="27.75" customHeight="1">
      <c r="A348" s="567" t="s">
        <v>185</v>
      </c>
      <c r="B348" s="168">
        <v>922663.88</v>
      </c>
      <c r="C348" s="473">
        <v>711330.47</v>
      </c>
    </row>
    <row r="349" spans="1:5" ht="15">
      <c r="A349" s="567" t="s">
        <v>186</v>
      </c>
      <c r="B349" s="168">
        <v>0</v>
      </c>
      <c r="C349" s="473">
        <v>0</v>
      </c>
    </row>
    <row r="350" spans="1:5" ht="15">
      <c r="A350" s="567" t="s">
        <v>187</v>
      </c>
      <c r="B350" s="168">
        <v>32665.68</v>
      </c>
      <c r="C350" s="473">
        <v>16332.84</v>
      </c>
    </row>
    <row r="351" spans="1:5" ht="16.5" customHeight="1">
      <c r="A351" s="567" t="s">
        <v>188</v>
      </c>
      <c r="B351" s="168">
        <v>0</v>
      </c>
      <c r="C351" s="473">
        <v>0</v>
      </c>
    </row>
    <row r="352" spans="1:5" ht="15">
      <c r="A352" s="567" t="s">
        <v>122</v>
      </c>
      <c r="B352" s="168">
        <v>0</v>
      </c>
      <c r="C352" s="473">
        <v>0</v>
      </c>
    </row>
    <row r="353" spans="1:5" ht="15">
      <c r="A353" s="265" t="s">
        <v>189</v>
      </c>
      <c r="B353" s="167">
        <v>0</v>
      </c>
      <c r="C353" s="474">
        <f>C354+C355+C357</f>
        <v>0</v>
      </c>
    </row>
    <row r="354" spans="1:5" ht="15">
      <c r="A354" s="584" t="s">
        <v>190</v>
      </c>
      <c r="B354" s="169">
        <v>0</v>
      </c>
      <c r="C354" s="152">
        <v>0</v>
      </c>
    </row>
    <row r="355" spans="1:5" ht="15">
      <c r="A355" s="584" t="s">
        <v>191</v>
      </c>
      <c r="B355" s="169">
        <v>0</v>
      </c>
      <c r="C355" s="152">
        <v>0</v>
      </c>
    </row>
    <row r="356" spans="1:5" ht="15">
      <c r="A356" s="584" t="s">
        <v>192</v>
      </c>
      <c r="B356" s="169">
        <v>0</v>
      </c>
      <c r="C356" s="152">
        <v>0</v>
      </c>
    </row>
    <row r="357" spans="1:5" ht="15.75" thickBot="1">
      <c r="A357" s="608" t="s">
        <v>122</v>
      </c>
      <c r="B357" s="169">
        <v>0</v>
      </c>
      <c r="C357" s="152">
        <v>0</v>
      </c>
    </row>
    <row r="358" spans="1:5" ht="15">
      <c r="A358" s="460" t="s">
        <v>12</v>
      </c>
      <c r="B358" s="478">
        <f>B345+B353</f>
        <v>3160074.39</v>
      </c>
      <c r="C358" s="479">
        <f>C345+C353</f>
        <v>2970235.01</v>
      </c>
    </row>
    <row r="361" spans="1:5" ht="33.75" customHeight="1">
      <c r="A361" s="647" t="s">
        <v>193</v>
      </c>
      <c r="B361" s="625"/>
      <c r="C361" s="625"/>
      <c r="D361" s="625"/>
    </row>
    <row r="362" spans="1:5">
      <c r="B362" s="29"/>
    </row>
    <row r="363" spans="1:5" ht="30.75" thickBot="1">
      <c r="A363" s="371" t="s">
        <v>388</v>
      </c>
      <c r="B363" s="435" t="s">
        <v>93</v>
      </c>
      <c r="C363" s="423" t="s">
        <v>44</v>
      </c>
    </row>
    <row r="364" spans="1:5" ht="15.75" thickBot="1">
      <c r="A364" s="484" t="s">
        <v>194</v>
      </c>
      <c r="B364" s="415">
        <v>4436315.87</v>
      </c>
      <c r="C364" s="415">
        <v>2125735.7400000002</v>
      </c>
    </row>
    <row r="365" spans="1:5" ht="15">
      <c r="A365" s="481" t="s">
        <v>90</v>
      </c>
      <c r="B365" s="486">
        <f>SUM(B364:B364)</f>
        <v>4436315.87</v>
      </c>
      <c r="C365" s="446">
        <f>SUM(C364:C364)</f>
        <v>2125735.7400000002</v>
      </c>
    </row>
    <row r="368" spans="1:5" ht="33.75" customHeight="1">
      <c r="A368" s="647" t="s">
        <v>195</v>
      </c>
      <c r="B368" s="627"/>
      <c r="C368" s="627"/>
      <c r="D368" s="627"/>
      <c r="E368" s="632"/>
    </row>
    <row r="369" spans="1:9">
      <c r="E369" s="12"/>
    </row>
    <row r="370" spans="1:9" ht="45.75" thickBot="1">
      <c r="A370" s="373" t="s">
        <v>30</v>
      </c>
      <c r="B370" s="372" t="s">
        <v>196</v>
      </c>
      <c r="C370" s="487" t="s">
        <v>197</v>
      </c>
      <c r="D370" s="12"/>
    </row>
    <row r="371" spans="1:9" ht="15">
      <c r="A371" s="488" t="s">
        <v>198</v>
      </c>
      <c r="B371" s="489">
        <v>476485.22</v>
      </c>
      <c r="C371" s="489">
        <v>353743.51</v>
      </c>
      <c r="D371" s="12"/>
    </row>
    <row r="372" spans="1:9">
      <c r="A372" s="12"/>
      <c r="B372" s="12"/>
      <c r="C372" s="12"/>
      <c r="D372" s="12"/>
      <c r="E372" s="12"/>
    </row>
    <row r="373" spans="1:9" ht="29.25" customHeight="1">
      <c r="A373" s="716" t="s">
        <v>199</v>
      </c>
      <c r="B373" s="716"/>
      <c r="C373" s="716"/>
      <c r="D373" s="715"/>
      <c r="E373" s="715"/>
    </row>
    <row r="377" spans="1:9" ht="15">
      <c r="A377" s="648" t="s">
        <v>200</v>
      </c>
      <c r="B377" s="648"/>
      <c r="C377" s="648"/>
      <c r="D377" s="648"/>
      <c r="E377" s="648"/>
      <c r="F377" s="648"/>
      <c r="G377" s="648"/>
      <c r="H377" s="648"/>
      <c r="I377" s="648"/>
    </row>
    <row r="378" spans="1:9" s="631" customFormat="1" ht="15">
      <c r="A378" s="648"/>
      <c r="B378" s="648"/>
      <c r="C378" s="648"/>
      <c r="D378" s="648"/>
      <c r="E378" s="648"/>
      <c r="F378" s="648"/>
      <c r="G378" s="648"/>
      <c r="H378" s="648"/>
      <c r="I378" s="648"/>
    </row>
    <row r="379" spans="1:9" ht="14.25">
      <c r="A379" s="723" t="s">
        <v>428</v>
      </c>
      <c r="B379" s="723"/>
      <c r="C379" s="723"/>
      <c r="D379" s="723"/>
      <c r="E379" s="723"/>
      <c r="F379" s="723"/>
      <c r="G379" s="723"/>
      <c r="H379" s="723"/>
      <c r="I379" s="723"/>
    </row>
    <row r="380" spans="1:9" ht="13.5" customHeight="1">
      <c r="A380" s="648" t="s">
        <v>67</v>
      </c>
      <c r="B380" s="648"/>
      <c r="C380" s="648"/>
      <c r="D380" s="648"/>
      <c r="E380" s="648"/>
      <c r="F380" s="648"/>
      <c r="G380" s="648"/>
      <c r="H380" s="648"/>
      <c r="I380" s="648"/>
    </row>
    <row r="381" spans="1:9" ht="15.75">
      <c r="A381" s="635" t="s">
        <v>378</v>
      </c>
      <c r="B381" s="50"/>
      <c r="C381" s="50"/>
      <c r="D381" s="30"/>
      <c r="E381" s="30"/>
      <c r="F381" s="30"/>
      <c r="G381" s="30"/>
      <c r="H381" s="30"/>
      <c r="I381" s="31"/>
    </row>
    <row r="382" spans="1:9" ht="73.5" customHeight="1" thickBot="1">
      <c r="A382" s="494" t="s">
        <v>201</v>
      </c>
      <c r="B382" s="498" t="s">
        <v>202</v>
      </c>
      <c r="C382" s="498" t="s">
        <v>401</v>
      </c>
      <c r="D382" s="498" t="s">
        <v>402</v>
      </c>
      <c r="E382" s="282" t="s">
        <v>55</v>
      </c>
      <c r="F382" s="498" t="s">
        <v>203</v>
      </c>
      <c r="G382" s="498" t="s">
        <v>409</v>
      </c>
      <c r="H382" s="498" t="s">
        <v>410</v>
      </c>
      <c r="I382" s="495" t="s">
        <v>80</v>
      </c>
    </row>
    <row r="383" spans="1:9" ht="90" customHeight="1" thickBot="1">
      <c r="A383" s="476"/>
      <c r="B383" s="170" t="s">
        <v>204</v>
      </c>
      <c r="C383" s="171" t="s">
        <v>205</v>
      </c>
      <c r="D383" s="172" t="s">
        <v>59</v>
      </c>
      <c r="E383" s="173" t="s">
        <v>206</v>
      </c>
      <c r="F383" s="170" t="s">
        <v>204</v>
      </c>
      <c r="G383" s="171" t="s">
        <v>207</v>
      </c>
      <c r="H383" s="172" t="s">
        <v>208</v>
      </c>
      <c r="I383" s="491"/>
    </row>
    <row r="384" spans="1:9" ht="15.75" thickBot="1">
      <c r="A384" s="490" t="s">
        <v>413</v>
      </c>
      <c r="B384" s="174"/>
      <c r="C384" s="175"/>
      <c r="D384" s="176"/>
      <c r="E384" s="160"/>
      <c r="F384" s="174"/>
      <c r="G384" s="177"/>
      <c r="H384" s="176"/>
      <c r="I384" s="492">
        <f>SUM(B384:H384)</f>
        <v>0</v>
      </c>
    </row>
    <row r="385" spans="1:9" ht="15.75" thickBot="1">
      <c r="A385" s="470" t="s">
        <v>23</v>
      </c>
      <c r="B385" s="179">
        <f t="shared" ref="B385:I385" si="11">SUM(B386:B388)</f>
        <v>0</v>
      </c>
      <c r="C385" s="180">
        <f t="shared" si="11"/>
        <v>0</v>
      </c>
      <c r="D385" s="181">
        <f t="shared" si="11"/>
        <v>0</v>
      </c>
      <c r="E385" s="178">
        <f t="shared" si="11"/>
        <v>0</v>
      </c>
      <c r="F385" s="179">
        <f t="shared" si="11"/>
        <v>0</v>
      </c>
      <c r="G385" s="179">
        <f t="shared" si="11"/>
        <v>0</v>
      </c>
      <c r="H385" s="178">
        <f t="shared" si="11"/>
        <v>0</v>
      </c>
      <c r="I385" s="290">
        <f t="shared" si="11"/>
        <v>0</v>
      </c>
    </row>
    <row r="386" spans="1:9" ht="15">
      <c r="A386" s="606" t="s">
        <v>209</v>
      </c>
      <c r="B386" s="182"/>
      <c r="C386" s="183"/>
      <c r="D386" s="184"/>
      <c r="E386" s="185"/>
      <c r="F386" s="182"/>
      <c r="G386" s="186"/>
      <c r="H386" s="184"/>
      <c r="I386" s="493">
        <f>SUM(B386:H386)</f>
        <v>0</v>
      </c>
    </row>
    <row r="387" spans="1:9" ht="15">
      <c r="A387" s="281" t="s">
        <v>210</v>
      </c>
      <c r="B387" s="187"/>
      <c r="C387" s="126"/>
      <c r="D387" s="188"/>
      <c r="E387" s="189"/>
      <c r="F387" s="187"/>
      <c r="G387" s="190"/>
      <c r="H387" s="188"/>
      <c r="I387" s="493">
        <f>SUM(B387:H387)</f>
        <v>0</v>
      </c>
    </row>
    <row r="388" spans="1:9" ht="15.75" thickBot="1">
      <c r="A388" s="395" t="s">
        <v>211</v>
      </c>
      <c r="B388" s="187"/>
      <c r="C388" s="126"/>
      <c r="D388" s="188"/>
      <c r="E388" s="189"/>
      <c r="F388" s="187"/>
      <c r="G388" s="190"/>
      <c r="H388" s="188"/>
      <c r="I388" s="493">
        <f>SUM(B388:H388)</f>
        <v>0</v>
      </c>
    </row>
    <row r="389" spans="1:9" ht="15.75" thickBot="1">
      <c r="A389" s="470" t="s">
        <v>24</v>
      </c>
      <c r="B389" s="174">
        <f t="shared" ref="B389:I389" si="12">SUM(B390:B393)</f>
        <v>0</v>
      </c>
      <c r="C389" s="175">
        <f t="shared" si="12"/>
        <v>0</v>
      </c>
      <c r="D389" s="177">
        <f t="shared" si="12"/>
        <v>0</v>
      </c>
      <c r="E389" s="160">
        <f t="shared" si="12"/>
        <v>0</v>
      </c>
      <c r="F389" s="174">
        <f t="shared" si="12"/>
        <v>0</v>
      </c>
      <c r="G389" s="174">
        <f t="shared" si="12"/>
        <v>0</v>
      </c>
      <c r="H389" s="160">
        <f t="shared" si="12"/>
        <v>0</v>
      </c>
      <c r="I389" s="492">
        <f t="shared" si="12"/>
        <v>0</v>
      </c>
    </row>
    <row r="390" spans="1:9" ht="13.5" customHeight="1">
      <c r="A390" s="568" t="s">
        <v>212</v>
      </c>
      <c r="B390" s="187"/>
      <c r="C390" s="126"/>
      <c r="D390" s="188"/>
      <c r="E390" s="189"/>
      <c r="F390" s="187"/>
      <c r="G390" s="190"/>
      <c r="H390" s="188"/>
      <c r="I390" s="493">
        <f>SUM(B390:H390)</f>
        <v>0</v>
      </c>
    </row>
    <row r="391" spans="1:9" ht="15">
      <c r="A391" s="568" t="s">
        <v>213</v>
      </c>
      <c r="B391" s="187"/>
      <c r="C391" s="126"/>
      <c r="D391" s="188"/>
      <c r="E391" s="189"/>
      <c r="F391" s="187"/>
      <c r="G391" s="190"/>
      <c r="H391" s="188"/>
      <c r="I391" s="493">
        <f>SUM(B391:H391)</f>
        <v>0</v>
      </c>
    </row>
    <row r="392" spans="1:9" ht="15">
      <c r="A392" s="568" t="s">
        <v>214</v>
      </c>
      <c r="B392" s="187"/>
      <c r="C392" s="126"/>
      <c r="D392" s="188"/>
      <c r="E392" s="189"/>
      <c r="F392" s="187"/>
      <c r="G392" s="190"/>
      <c r="H392" s="188"/>
      <c r="I392" s="493">
        <f>SUM(B392:H392)</f>
        <v>0</v>
      </c>
    </row>
    <row r="393" spans="1:9" ht="25.5" customHeight="1" thickBot="1">
      <c r="A393" s="607" t="s">
        <v>215</v>
      </c>
      <c r="B393" s="187"/>
      <c r="C393" s="126"/>
      <c r="D393" s="188"/>
      <c r="E393" s="189"/>
      <c r="F393" s="187"/>
      <c r="G393" s="190"/>
      <c r="H393" s="188"/>
      <c r="I393" s="493">
        <f>SUM(B393:H393)</f>
        <v>0</v>
      </c>
    </row>
    <row r="394" spans="1:9" s="631" customFormat="1" ht="25.5" customHeight="1" thickBot="1">
      <c r="A394" s="496" t="s">
        <v>414</v>
      </c>
      <c r="B394" s="497">
        <f t="shared" ref="B394:I394" si="13">B384+B385-B389</f>
        <v>0</v>
      </c>
      <c r="C394" s="497">
        <f t="shared" si="13"/>
        <v>0</v>
      </c>
      <c r="D394" s="497">
        <f t="shared" si="13"/>
        <v>0</v>
      </c>
      <c r="E394" s="453">
        <f t="shared" si="13"/>
        <v>0</v>
      </c>
      <c r="F394" s="497">
        <f t="shared" si="13"/>
        <v>0</v>
      </c>
      <c r="G394" s="497">
        <f t="shared" si="13"/>
        <v>0</v>
      </c>
      <c r="H394" s="453">
        <f t="shared" si="13"/>
        <v>0</v>
      </c>
      <c r="I394" s="454">
        <f t="shared" si="13"/>
        <v>0</v>
      </c>
    </row>
    <row r="395" spans="1:9" s="631" customFormat="1" ht="25.5" customHeight="1" thickBot="1">
      <c r="A395" s="664" t="s">
        <v>424</v>
      </c>
      <c r="B395" s="665"/>
      <c r="C395" s="666"/>
      <c r="D395" s="667"/>
      <c r="E395" s="668"/>
      <c r="F395" s="665"/>
      <c r="G395" s="669"/>
      <c r="H395" s="667"/>
      <c r="I395" s="668">
        <f>SUM(B395:H395)</f>
        <v>0</v>
      </c>
    </row>
    <row r="396" spans="1:9" s="631" customFormat="1" ht="15.75" thickBot="1">
      <c r="A396" s="670" t="s">
        <v>23</v>
      </c>
      <c r="B396" s="665"/>
      <c r="C396" s="666"/>
      <c r="D396" s="667"/>
      <c r="E396" s="668"/>
      <c r="F396" s="665"/>
      <c r="G396" s="669"/>
      <c r="H396" s="667"/>
      <c r="I396" s="668">
        <f>SUM(B396:H396)</f>
        <v>0</v>
      </c>
    </row>
    <row r="397" spans="1:9" s="631" customFormat="1" ht="15.75" thickBot="1">
      <c r="A397" s="670" t="s">
        <v>24</v>
      </c>
      <c r="B397" s="665"/>
      <c r="C397" s="666"/>
      <c r="D397" s="667"/>
      <c r="E397" s="668"/>
      <c r="F397" s="665"/>
      <c r="G397" s="669"/>
      <c r="H397" s="667"/>
      <c r="I397" s="668">
        <f>SUM(B397:H397)</f>
        <v>0</v>
      </c>
    </row>
    <row r="398" spans="1:9" s="631" customFormat="1" ht="25.5" customHeight="1" thickBot="1">
      <c r="A398" s="670" t="s">
        <v>425</v>
      </c>
      <c r="B398" s="665">
        <f>B395+B396-B397</f>
        <v>0</v>
      </c>
      <c r="C398" s="666">
        <f t="shared" ref="C398:I398" si="14">C395+C396-C397</f>
        <v>0</v>
      </c>
      <c r="D398" s="667">
        <f t="shared" si="14"/>
        <v>0</v>
      </c>
      <c r="E398" s="668">
        <f t="shared" si="14"/>
        <v>0</v>
      </c>
      <c r="F398" s="665">
        <f t="shared" si="14"/>
        <v>0</v>
      </c>
      <c r="G398" s="669">
        <f t="shared" si="14"/>
        <v>0</v>
      </c>
      <c r="H398" s="667">
        <f t="shared" si="14"/>
        <v>0</v>
      </c>
      <c r="I398" s="668">
        <f t="shared" si="14"/>
        <v>0</v>
      </c>
    </row>
    <row r="399" spans="1:9" s="631" customFormat="1" ht="25.5" customHeight="1" thickBot="1">
      <c r="A399" s="664" t="s">
        <v>426</v>
      </c>
      <c r="B399" s="671">
        <f t="shared" ref="B399:I399" si="15">B384-B395</f>
        <v>0</v>
      </c>
      <c r="C399" s="671">
        <f t="shared" si="15"/>
        <v>0</v>
      </c>
      <c r="D399" s="671">
        <f t="shared" si="15"/>
        <v>0</v>
      </c>
      <c r="E399" s="671">
        <f t="shared" si="15"/>
        <v>0</v>
      </c>
      <c r="F399" s="671">
        <f t="shared" si="15"/>
        <v>0</v>
      </c>
      <c r="G399" s="671">
        <f t="shared" si="15"/>
        <v>0</v>
      </c>
      <c r="H399" s="671">
        <f t="shared" si="15"/>
        <v>0</v>
      </c>
      <c r="I399" s="671">
        <f t="shared" si="15"/>
        <v>0</v>
      </c>
    </row>
    <row r="400" spans="1:9" ht="19.5" customHeight="1" thickBot="1">
      <c r="A400" s="672" t="s">
        <v>427</v>
      </c>
      <c r="B400" s="671">
        <f>B394-B398</f>
        <v>0</v>
      </c>
      <c r="C400" s="671">
        <f t="shared" ref="C400:I400" si="16">C394-C398</f>
        <v>0</v>
      </c>
      <c r="D400" s="671">
        <f t="shared" si="16"/>
        <v>0</v>
      </c>
      <c r="E400" s="671">
        <f t="shared" si="16"/>
        <v>0</v>
      </c>
      <c r="F400" s="671">
        <f t="shared" si="16"/>
        <v>0</v>
      </c>
      <c r="G400" s="671">
        <f t="shared" si="16"/>
        <v>0</v>
      </c>
      <c r="H400" s="671">
        <f t="shared" si="16"/>
        <v>0</v>
      </c>
      <c r="I400" s="671">
        <f t="shared" si="16"/>
        <v>0</v>
      </c>
    </row>
    <row r="401" spans="1:9" s="631" customFormat="1" ht="19.5" customHeight="1">
      <c r="A401" s="689"/>
      <c r="B401" s="690"/>
      <c r="C401" s="690"/>
      <c r="D401" s="690"/>
      <c r="E401" s="690"/>
      <c r="F401" s="690"/>
      <c r="G401" s="690"/>
      <c r="H401" s="690"/>
      <c r="I401" s="690"/>
    </row>
    <row r="402" spans="1:9" ht="12.75" customHeight="1">
      <c r="A402" s="647" t="s">
        <v>216</v>
      </c>
      <c r="B402" s="634"/>
      <c r="C402" s="634"/>
    </row>
    <row r="403" spans="1:9" ht="15">
      <c r="A403" s="21"/>
      <c r="B403" s="32"/>
      <c r="C403" s="32"/>
      <c r="E403" s="33"/>
      <c r="F403" s="33"/>
      <c r="G403" s="33"/>
      <c r="H403" s="33"/>
      <c r="I403" s="33"/>
    </row>
    <row r="404" spans="1:9" ht="30.75" thickBot="1">
      <c r="A404" s="508" t="s">
        <v>92</v>
      </c>
      <c r="B404" s="509" t="s">
        <v>43</v>
      </c>
      <c r="C404" s="385" t="s">
        <v>97</v>
      </c>
    </row>
    <row r="405" spans="1:9" ht="15">
      <c r="A405" s="499" t="s">
        <v>217</v>
      </c>
      <c r="B405" s="504">
        <v>148100.07</v>
      </c>
      <c r="C405" s="504">
        <v>157259.32999999999</v>
      </c>
      <c r="D405" s="34"/>
      <c r="E405" s="34"/>
      <c r="F405" s="34"/>
      <c r="G405" s="34"/>
      <c r="H405" s="34"/>
    </row>
    <row r="406" spans="1:9" ht="15">
      <c r="A406" s="500" t="s">
        <v>218</v>
      </c>
      <c r="B406" s="505">
        <v>42231.54</v>
      </c>
      <c r="C406" s="505">
        <v>24256.01</v>
      </c>
      <c r="D406" s="35"/>
      <c r="E406" s="35"/>
      <c r="F406" s="35"/>
      <c r="G406" s="35"/>
      <c r="H406" s="35"/>
    </row>
    <row r="407" spans="1:9" ht="15">
      <c r="A407" s="500" t="s">
        <v>219</v>
      </c>
      <c r="B407" s="191">
        <v>0</v>
      </c>
      <c r="C407" s="505">
        <v>0</v>
      </c>
      <c r="D407" s="36"/>
      <c r="E407" s="36"/>
      <c r="F407" s="36"/>
      <c r="G407" s="36"/>
      <c r="H407" s="36"/>
    </row>
    <row r="408" spans="1:9" ht="15">
      <c r="A408" s="501" t="s">
        <v>220</v>
      </c>
      <c r="B408" s="192">
        <f>B409+B412+B413+B414+B415</f>
        <v>5099369.8099999996</v>
      </c>
      <c r="C408" s="506">
        <v>4056638.08</v>
      </c>
    </row>
    <row r="409" spans="1:9" ht="33" customHeight="1">
      <c r="A409" s="455" t="s">
        <v>221</v>
      </c>
      <c r="B409" s="507">
        <v>0</v>
      </c>
      <c r="C409" s="507">
        <v>0</v>
      </c>
    </row>
    <row r="410" spans="1:9" ht="15">
      <c r="A410" s="455" t="s">
        <v>222</v>
      </c>
      <c r="B410" s="507">
        <v>416910.07</v>
      </c>
      <c r="C410" s="507">
        <v>369779.51</v>
      </c>
    </row>
    <row r="411" spans="1:9" ht="32.25" customHeight="1">
      <c r="A411" s="455" t="s">
        <v>223</v>
      </c>
      <c r="B411" s="507">
        <v>416910.07</v>
      </c>
      <c r="C411" s="507">
        <v>369779.51</v>
      </c>
    </row>
    <row r="412" spans="1:9" ht="15">
      <c r="A412" s="502" t="s">
        <v>224</v>
      </c>
      <c r="B412" s="415">
        <v>142536</v>
      </c>
      <c r="C412" s="415">
        <v>98963</v>
      </c>
    </row>
    <row r="413" spans="1:9" ht="15">
      <c r="A413" s="502" t="s">
        <v>225</v>
      </c>
      <c r="B413" s="415">
        <v>4211854.18</v>
      </c>
      <c r="C413" s="415">
        <v>2199132</v>
      </c>
    </row>
    <row r="414" spans="1:9" ht="15">
      <c r="A414" s="502" t="s">
        <v>226</v>
      </c>
      <c r="B414" s="415">
        <v>0</v>
      </c>
      <c r="C414" s="415">
        <v>0</v>
      </c>
    </row>
    <row r="415" spans="1:9" ht="15">
      <c r="A415" s="502" t="s">
        <v>16</v>
      </c>
      <c r="B415" s="415">
        <v>744979.63</v>
      </c>
      <c r="C415" s="415">
        <v>1758543.08</v>
      </c>
    </row>
    <row r="416" spans="1:9" ht="45.75" customHeight="1" thickBot="1">
      <c r="A416" s="503" t="s">
        <v>227</v>
      </c>
      <c r="B416" s="191">
        <v>0</v>
      </c>
      <c r="C416" s="505">
        <v>0</v>
      </c>
    </row>
    <row r="417" spans="1:4" ht="15">
      <c r="A417" s="510" t="s">
        <v>90</v>
      </c>
      <c r="B417" s="453">
        <f>SUM(B405+B406+B407+B408+B416)</f>
        <v>5289701.42</v>
      </c>
      <c r="C417" s="454">
        <f>SUM(C405+C406+C407+C408+C416)</f>
        <v>4238153.42</v>
      </c>
    </row>
    <row r="418" spans="1:4" ht="15">
      <c r="A418" s="691" t="s">
        <v>229</v>
      </c>
      <c r="B418" s="33"/>
      <c r="C418" s="33"/>
      <c r="D418" s="33"/>
    </row>
    <row r="419" spans="1:4" ht="15">
      <c r="A419" s="635" t="s">
        <v>378</v>
      </c>
      <c r="B419" s="50"/>
      <c r="C419" s="50"/>
    </row>
    <row r="420" spans="1:4" ht="43.5" customHeight="1" thickBot="1">
      <c r="A420" s="528" t="s">
        <v>230</v>
      </c>
      <c r="B420" s="513" t="s">
        <v>403</v>
      </c>
    </row>
    <row r="421" spans="1:4" ht="43.5" customHeight="1" thickBot="1">
      <c r="A421" s="280" t="s">
        <v>43</v>
      </c>
      <c r="B421" s="527" t="s">
        <v>97</v>
      </c>
    </row>
    <row r="422" spans="1:4" ht="15">
      <c r="A422" s="511"/>
      <c r="B422" s="512"/>
    </row>
    <row r="425" spans="1:4" ht="15">
      <c r="A425" s="717" t="s">
        <v>232</v>
      </c>
      <c r="B425" s="717"/>
      <c r="C425" s="717"/>
      <c r="D425" s="718"/>
    </row>
    <row r="426" spans="1:4" ht="14.25" customHeight="1">
      <c r="A426" s="719" t="s">
        <v>233</v>
      </c>
      <c r="B426" s="719"/>
      <c r="C426" s="719"/>
    </row>
    <row r="427" spans="1:4" ht="15">
      <c r="A427" s="635" t="s">
        <v>378</v>
      </c>
      <c r="B427" s="50"/>
      <c r="C427" s="50"/>
    </row>
    <row r="428" spans="1:4" ht="15.75" thickBot="1">
      <c r="A428" s="517" t="s">
        <v>42</v>
      </c>
      <c r="B428" s="518" t="s">
        <v>234</v>
      </c>
      <c r="C428" s="435" t="s">
        <v>429</v>
      </c>
    </row>
    <row r="429" spans="1:4" ht="30">
      <c r="A429" s="276" t="s">
        <v>235</v>
      </c>
      <c r="B429" s="193"/>
      <c r="C429" s="514"/>
    </row>
    <row r="430" spans="1:4" ht="15">
      <c r="A430" s="277" t="s">
        <v>236</v>
      </c>
      <c r="B430" s="194"/>
      <c r="C430" s="515"/>
    </row>
    <row r="431" spans="1:4" ht="15">
      <c r="A431" s="278" t="s">
        <v>237</v>
      </c>
      <c r="B431" s="195"/>
      <c r="C431" s="516"/>
    </row>
    <row r="432" spans="1:4" ht="15">
      <c r="A432" s="279" t="s">
        <v>238</v>
      </c>
      <c r="B432" s="194"/>
      <c r="C432" s="515"/>
    </row>
    <row r="433" spans="1:3" ht="13.5" customHeight="1">
      <c r="A433" s="278" t="s">
        <v>239</v>
      </c>
      <c r="B433" s="195"/>
      <c r="C433" s="516"/>
    </row>
    <row r="438" spans="1:3" ht="27.75" customHeight="1">
      <c r="A438" s="704" t="s">
        <v>240</v>
      </c>
      <c r="B438" s="704"/>
      <c r="C438" s="704"/>
    </row>
    <row r="439" spans="1:3">
      <c r="A439" s="38"/>
      <c r="B439" s="21"/>
      <c r="C439" s="21"/>
    </row>
    <row r="440" spans="1:3" ht="30.75" thickBot="1">
      <c r="A440" s="389" t="s">
        <v>388</v>
      </c>
      <c r="B440" s="385" t="s">
        <v>241</v>
      </c>
      <c r="C440" s="417" t="s">
        <v>242</v>
      </c>
    </row>
    <row r="441" spans="1:3" ht="15.75" thickBot="1">
      <c r="A441" s="573" t="s">
        <v>243</v>
      </c>
      <c r="B441" s="196">
        <f>B442+B447</f>
        <v>0</v>
      </c>
      <c r="C441" s="519">
        <f>C442+C447</f>
        <v>0</v>
      </c>
    </row>
    <row r="442" spans="1:3" ht="15">
      <c r="A442" s="599" t="s">
        <v>244</v>
      </c>
      <c r="B442" s="197">
        <f>SUM(B444:B446)</f>
        <v>0</v>
      </c>
      <c r="C442" s="520">
        <f>SUM(C444:C446)</f>
        <v>0</v>
      </c>
    </row>
    <row r="443" spans="1:3" ht="15">
      <c r="A443" s="600" t="s">
        <v>47</v>
      </c>
      <c r="B443" s="198">
        <v>0</v>
      </c>
      <c r="C443" s="198">
        <v>0</v>
      </c>
    </row>
    <row r="444" spans="1:3" ht="15">
      <c r="A444" s="600"/>
      <c r="B444" s="198">
        <v>0</v>
      </c>
      <c r="C444" s="198">
        <v>0</v>
      </c>
    </row>
    <row r="445" spans="1:3" ht="15">
      <c r="A445" s="600"/>
      <c r="B445" s="198">
        <v>0</v>
      </c>
      <c r="C445" s="198">
        <v>0</v>
      </c>
    </row>
    <row r="446" spans="1:3" ht="15.75" thickBot="1">
      <c r="A446" s="601"/>
      <c r="B446" s="198">
        <v>0</v>
      </c>
      <c r="C446" s="198">
        <v>0</v>
      </c>
    </row>
    <row r="447" spans="1:3" ht="15">
      <c r="A447" s="599" t="s">
        <v>245</v>
      </c>
      <c r="B447" s="197">
        <f>SUM(B449:B451)</f>
        <v>0</v>
      </c>
      <c r="C447" s="520">
        <f>SUM(C449:C451)</f>
        <v>0</v>
      </c>
    </row>
    <row r="448" spans="1:3" ht="15">
      <c r="A448" s="600" t="s">
        <v>47</v>
      </c>
      <c r="B448" s="200">
        <v>0</v>
      </c>
      <c r="C448" s="200">
        <v>0</v>
      </c>
    </row>
    <row r="449" spans="1:9" ht="15">
      <c r="A449" s="571"/>
      <c r="B449" s="200">
        <v>0</v>
      </c>
      <c r="C449" s="200">
        <v>0</v>
      </c>
    </row>
    <row r="450" spans="1:9" ht="15">
      <c r="A450" s="571"/>
      <c r="B450" s="200">
        <v>0</v>
      </c>
      <c r="C450" s="200">
        <v>0</v>
      </c>
    </row>
    <row r="451" spans="1:9" ht="15.75" thickBot="1">
      <c r="A451" s="602"/>
      <c r="B451" s="200">
        <v>0</v>
      </c>
      <c r="C451" s="200">
        <v>0</v>
      </c>
    </row>
    <row r="452" spans="1:9" ht="15.75" thickBot="1">
      <c r="A452" s="573" t="s">
        <v>246</v>
      </c>
      <c r="B452" s="196">
        <f>B453+B458</f>
        <v>208075.74</v>
      </c>
      <c r="C452" s="519">
        <f>C453+C458</f>
        <v>59525.82</v>
      </c>
    </row>
    <row r="453" spans="1:9" ht="15">
      <c r="A453" s="603" t="s">
        <v>244</v>
      </c>
      <c r="B453" s="200">
        <f>SUM(B455:B457)</f>
        <v>0</v>
      </c>
      <c r="C453" s="524">
        <f>SUM(C455:C457)</f>
        <v>0</v>
      </c>
    </row>
    <row r="454" spans="1:9" ht="15">
      <c r="A454" s="604" t="s">
        <v>237</v>
      </c>
      <c r="B454" s="198">
        <v>0</v>
      </c>
      <c r="C454" s="521">
        <v>0</v>
      </c>
    </row>
    <row r="455" spans="1:9" ht="15">
      <c r="A455" s="604"/>
      <c r="B455" s="198">
        <v>0</v>
      </c>
      <c r="C455" s="521">
        <v>0</v>
      </c>
    </row>
    <row r="456" spans="1:9" ht="15">
      <c r="A456" s="571"/>
      <c r="B456" s="198">
        <v>0</v>
      </c>
      <c r="C456" s="521">
        <v>0</v>
      </c>
    </row>
    <row r="457" spans="1:9" ht="15.75" thickBot="1">
      <c r="A457" s="602"/>
      <c r="B457" s="199">
        <v>0</v>
      </c>
      <c r="C457" s="522">
        <v>0</v>
      </c>
      <c r="F457" s="25"/>
    </row>
    <row r="458" spans="1:9" ht="15">
      <c r="A458" s="605" t="s">
        <v>245</v>
      </c>
      <c r="B458" s="201">
        <f>SUM(B460:B460)</f>
        <v>208075.74</v>
      </c>
      <c r="C458" s="525">
        <f>SUM(C460:C460)</f>
        <v>59525.82</v>
      </c>
    </row>
    <row r="459" spans="1:9" ht="15">
      <c r="A459" s="571" t="s">
        <v>47</v>
      </c>
      <c r="B459" s="198"/>
      <c r="C459" s="526"/>
    </row>
    <row r="460" spans="1:9" ht="30">
      <c r="A460" s="637" t="s">
        <v>247</v>
      </c>
      <c r="B460" s="198">
        <v>208075.74</v>
      </c>
      <c r="C460" s="521">
        <v>59525.82</v>
      </c>
    </row>
    <row r="461" spans="1:9" ht="15">
      <c r="A461" s="37"/>
      <c r="B461" s="37"/>
      <c r="C461" s="37"/>
    </row>
    <row r="462" spans="1:9" ht="80.25" customHeight="1">
      <c r="A462" s="647" t="s">
        <v>248</v>
      </c>
      <c r="B462" s="636"/>
      <c r="C462" s="636"/>
      <c r="D462" s="636"/>
      <c r="E462" s="625"/>
      <c r="F462" s="625"/>
      <c r="G462" s="625"/>
      <c r="H462" s="625"/>
      <c r="I462" s="625"/>
    </row>
    <row r="463" spans="1:9" ht="15">
      <c r="A463" s="635" t="s">
        <v>378</v>
      </c>
      <c r="B463" s="50"/>
      <c r="C463" s="50"/>
      <c r="D463" s="39"/>
      <c r="E463" s="8"/>
      <c r="F463" s="8"/>
      <c r="G463" s="8"/>
      <c r="H463" s="8"/>
      <c r="I463" s="8"/>
    </row>
    <row r="464" spans="1:9" ht="225.75" thickBot="1">
      <c r="A464" s="598" t="s">
        <v>249</v>
      </c>
      <c r="B464" s="596" t="s">
        <v>408</v>
      </c>
      <c r="C464" s="575" t="s">
        <v>45</v>
      </c>
    </row>
    <row r="465" spans="1:4" ht="24.75" customHeight="1" thickBot="1">
      <c r="A465" s="597" t="s">
        <v>43</v>
      </c>
      <c r="B465" s="576" t="s">
        <v>44</v>
      </c>
      <c r="C465" s="595"/>
    </row>
    <row r="466" spans="1:4" ht="20.25" customHeight="1">
      <c r="A466" s="511"/>
      <c r="B466" s="512"/>
      <c r="C466" s="434"/>
    </row>
    <row r="467" spans="1:4" ht="15">
      <c r="A467" s="37"/>
      <c r="B467" s="37"/>
      <c r="C467" s="37"/>
    </row>
    <row r="468" spans="1:4" ht="15">
      <c r="A468" s="37"/>
      <c r="B468" s="37"/>
      <c r="C468" s="37"/>
    </row>
    <row r="469" spans="1:4" ht="15">
      <c r="A469" s="37"/>
      <c r="B469" s="37"/>
      <c r="C469" s="37"/>
    </row>
    <row r="470" spans="1:4" ht="15">
      <c r="A470" s="37"/>
      <c r="B470" s="37"/>
      <c r="C470" s="37"/>
    </row>
    <row r="471" spans="1:4" ht="15">
      <c r="A471" s="37"/>
      <c r="B471" s="37"/>
      <c r="C471" s="37"/>
    </row>
    <row r="472" spans="1:4" ht="15">
      <c r="A472" s="37"/>
      <c r="B472" s="37"/>
      <c r="C472" s="37"/>
    </row>
    <row r="473" spans="1:4" ht="15">
      <c r="A473" s="37"/>
      <c r="B473" s="37"/>
      <c r="C473" s="37"/>
    </row>
    <row r="474" spans="1:4" ht="15">
      <c r="A474" s="37"/>
      <c r="B474" s="37"/>
      <c r="C474" s="37"/>
    </row>
    <row r="475" spans="1:4" ht="15">
      <c r="A475" s="37"/>
      <c r="B475" s="37"/>
      <c r="C475" s="37"/>
    </row>
    <row r="476" spans="1:4" ht="15">
      <c r="A476" s="692" t="s">
        <v>250</v>
      </c>
      <c r="B476" s="37"/>
      <c r="C476" s="37"/>
    </row>
    <row r="477" spans="1:4" ht="15">
      <c r="A477" s="655" t="s">
        <v>251</v>
      </c>
      <c r="B477" s="646"/>
      <c r="C477" s="646"/>
    </row>
    <row r="478" spans="1:4" ht="15">
      <c r="A478" s="37"/>
      <c r="B478" s="37"/>
      <c r="C478" s="37"/>
    </row>
    <row r="479" spans="1:4" ht="30.75" thickBot="1">
      <c r="A479" s="390" t="s">
        <v>252</v>
      </c>
      <c r="B479" s="385" t="s">
        <v>241</v>
      </c>
      <c r="C479" s="417" t="s">
        <v>242</v>
      </c>
      <c r="D479" s="40"/>
    </row>
    <row r="480" spans="1:4" ht="14.25" customHeight="1" thickBot="1">
      <c r="A480" s="574" t="s">
        <v>385</v>
      </c>
      <c r="B480" s="196">
        <f>SUM(B481:B488)</f>
        <v>18870154.030000001</v>
      </c>
      <c r="C480" s="519">
        <f>SUM(C481:C488)</f>
        <v>15533541.850000001</v>
      </c>
      <c r="D480" s="41"/>
    </row>
    <row r="481" spans="1:4" ht="30">
      <c r="A481" s="673" t="s">
        <v>253</v>
      </c>
      <c r="B481" s="677">
        <v>1954285.86</v>
      </c>
      <c r="C481" s="523">
        <v>1585286.25</v>
      </c>
      <c r="D481" s="17"/>
    </row>
    <row r="482" spans="1:4" ht="15">
      <c r="A482" s="674" t="s">
        <v>254</v>
      </c>
      <c r="B482" s="678">
        <v>16214977.08</v>
      </c>
      <c r="C482" s="521">
        <v>12998029.970000001</v>
      </c>
      <c r="D482" s="17"/>
    </row>
    <row r="483" spans="1:4" ht="30">
      <c r="A483" s="674" t="s">
        <v>255</v>
      </c>
      <c r="B483" s="678">
        <v>250818.11</v>
      </c>
      <c r="C483" s="521">
        <v>357645.22</v>
      </c>
      <c r="D483" s="17"/>
    </row>
    <row r="484" spans="1:4" ht="30">
      <c r="A484" s="675" t="s">
        <v>256</v>
      </c>
      <c r="B484" s="678">
        <v>0</v>
      </c>
      <c r="C484" s="521">
        <v>0</v>
      </c>
      <c r="D484" s="17"/>
    </row>
    <row r="485" spans="1:4" ht="15">
      <c r="A485" s="674" t="s">
        <v>257</v>
      </c>
      <c r="B485" s="678">
        <v>12626.41</v>
      </c>
      <c r="C485" s="521">
        <v>12654.08</v>
      </c>
      <c r="D485" s="17"/>
    </row>
    <row r="486" spans="1:4" ht="45">
      <c r="A486" s="674" t="s">
        <v>258</v>
      </c>
      <c r="B486" s="678">
        <v>0</v>
      </c>
      <c r="C486" s="521">
        <v>0</v>
      </c>
      <c r="D486" s="17"/>
    </row>
    <row r="487" spans="1:4" ht="15">
      <c r="A487" s="674" t="s">
        <v>259</v>
      </c>
      <c r="B487" s="678">
        <v>-22292.05</v>
      </c>
      <c r="C487" s="521">
        <v>41934.25</v>
      </c>
      <c r="D487" s="17"/>
    </row>
    <row r="488" spans="1:4" ht="30.75" thickBot="1">
      <c r="A488" s="676" t="s">
        <v>260</v>
      </c>
      <c r="B488" s="679">
        <v>459738.62</v>
      </c>
      <c r="C488" s="588">
        <v>537992.07999999996</v>
      </c>
      <c r="D488" s="17"/>
    </row>
    <row r="489" spans="1:4" ht="30.75" thickBot="1">
      <c r="A489" s="574" t="s">
        <v>261</v>
      </c>
      <c r="B489" s="202">
        <v>0</v>
      </c>
      <c r="C489" s="589">
        <v>0</v>
      </c>
      <c r="D489" s="42"/>
    </row>
    <row r="490" spans="1:4" ht="30.75" thickBot="1">
      <c r="A490" s="569" t="s">
        <v>262</v>
      </c>
      <c r="B490" s="203">
        <v>0</v>
      </c>
      <c r="C490" s="590">
        <v>0</v>
      </c>
      <c r="D490" s="42"/>
    </row>
    <row r="491" spans="1:4" ht="15.75" thickBot="1">
      <c r="A491" s="569" t="s">
        <v>263</v>
      </c>
      <c r="B491" s="202">
        <v>0</v>
      </c>
      <c r="C491" s="589">
        <v>0</v>
      </c>
      <c r="D491" s="42"/>
    </row>
    <row r="492" spans="1:4" ht="15.75" thickBot="1">
      <c r="A492" s="570" t="s">
        <v>264</v>
      </c>
      <c r="B492" s="202">
        <v>0</v>
      </c>
      <c r="C492" s="589">
        <v>0</v>
      </c>
      <c r="D492" s="42"/>
    </row>
    <row r="493" spans="1:4" ht="15.75" thickBot="1">
      <c r="A493" s="570" t="s">
        <v>265</v>
      </c>
      <c r="B493" s="196">
        <f>B494+B502+B505+B508</f>
        <v>8916913.1199999992</v>
      </c>
      <c r="C493" s="519">
        <f>SUM(C494+C502+C505+C508)</f>
        <v>8934564.3800000008</v>
      </c>
      <c r="D493" s="41"/>
    </row>
    <row r="494" spans="1:4" ht="15">
      <c r="A494" s="593" t="s">
        <v>266</v>
      </c>
      <c r="B494" s="204">
        <v>0</v>
      </c>
      <c r="C494" s="591">
        <v>0</v>
      </c>
      <c r="D494" s="43"/>
    </row>
    <row r="495" spans="1:4" ht="15">
      <c r="A495" s="455" t="s">
        <v>267</v>
      </c>
      <c r="B495" s="205">
        <v>0</v>
      </c>
      <c r="C495" s="592">
        <v>0</v>
      </c>
      <c r="D495" s="44"/>
    </row>
    <row r="496" spans="1:4" ht="15">
      <c r="A496" s="455" t="s">
        <v>268</v>
      </c>
      <c r="B496" s="205">
        <v>0</v>
      </c>
      <c r="C496" s="592">
        <v>0</v>
      </c>
      <c r="D496" s="44"/>
    </row>
    <row r="497" spans="1:5" ht="15">
      <c r="A497" s="455" t="s">
        <v>269</v>
      </c>
      <c r="B497" s="205">
        <v>0</v>
      </c>
      <c r="C497" s="592">
        <v>0</v>
      </c>
      <c r="D497" s="44"/>
    </row>
    <row r="498" spans="1:5" ht="15">
      <c r="A498" s="455" t="s">
        <v>270</v>
      </c>
      <c r="B498" s="205">
        <v>0</v>
      </c>
      <c r="C498" s="592">
        <v>0</v>
      </c>
      <c r="D498" s="44"/>
    </row>
    <row r="499" spans="1:5" ht="15">
      <c r="A499" s="455" t="s">
        <v>271</v>
      </c>
      <c r="B499" s="205">
        <v>0</v>
      </c>
      <c r="C499" s="592">
        <v>0</v>
      </c>
      <c r="D499" s="44"/>
    </row>
    <row r="500" spans="1:5" ht="15">
      <c r="A500" s="455" t="s">
        <v>272</v>
      </c>
      <c r="B500" s="205">
        <v>0</v>
      </c>
      <c r="C500" s="592">
        <v>0</v>
      </c>
      <c r="D500" s="44"/>
    </row>
    <row r="501" spans="1:5" ht="15">
      <c r="A501" s="455" t="s">
        <v>273</v>
      </c>
      <c r="B501" s="205">
        <v>0</v>
      </c>
      <c r="C501" s="592">
        <v>0</v>
      </c>
      <c r="D501" s="44"/>
    </row>
    <row r="502" spans="1:5" ht="30">
      <c r="A502" s="567" t="s">
        <v>274</v>
      </c>
      <c r="B502" s="206">
        <v>0</v>
      </c>
      <c r="C502" s="120">
        <f>SUM(C503:C504)</f>
        <v>0</v>
      </c>
      <c r="D502" s="43"/>
    </row>
    <row r="503" spans="1:5" ht="15">
      <c r="A503" s="455" t="s">
        <v>275</v>
      </c>
      <c r="B503" s="205">
        <v>0</v>
      </c>
      <c r="C503" s="592">
        <v>0</v>
      </c>
      <c r="D503" s="44"/>
    </row>
    <row r="504" spans="1:5" ht="15">
      <c r="A504" s="455" t="s">
        <v>276</v>
      </c>
      <c r="B504" s="205">
        <v>0</v>
      </c>
      <c r="C504" s="592">
        <v>0</v>
      </c>
      <c r="D504" s="44"/>
    </row>
    <row r="505" spans="1:5" ht="15">
      <c r="A505" s="567" t="s">
        <v>277</v>
      </c>
      <c r="B505" s="206">
        <v>0</v>
      </c>
      <c r="C505" s="120">
        <f>SUM(C506:C507)</f>
        <v>0</v>
      </c>
      <c r="D505" s="43"/>
    </row>
    <row r="506" spans="1:5" ht="15">
      <c r="A506" s="455" t="s">
        <v>278</v>
      </c>
      <c r="B506" s="205">
        <v>0</v>
      </c>
      <c r="C506" s="592">
        <v>0</v>
      </c>
      <c r="D506" s="44"/>
    </row>
    <row r="507" spans="1:5" ht="15">
      <c r="A507" s="455" t="s">
        <v>279</v>
      </c>
      <c r="B507" s="205">
        <v>0</v>
      </c>
      <c r="C507" s="592">
        <v>0</v>
      </c>
      <c r="D507" s="44"/>
    </row>
    <row r="508" spans="1:5" ht="15">
      <c r="A508" s="567" t="s">
        <v>280</v>
      </c>
      <c r="B508" s="206">
        <v>8916913.1199999992</v>
      </c>
      <c r="C508" s="120">
        <f>SUM(C509:C522)</f>
        <v>8934564.3800000008</v>
      </c>
      <c r="D508" s="43"/>
    </row>
    <row r="509" spans="1:5" ht="30">
      <c r="A509" s="455" t="s">
        <v>281</v>
      </c>
      <c r="B509" s="198">
        <v>8344891.6799999997</v>
      </c>
      <c r="C509" s="566">
        <v>8436495.9600000009</v>
      </c>
      <c r="D509" s="17"/>
      <c r="E509" s="680"/>
    </row>
    <row r="510" spans="1:5" ht="15">
      <c r="A510" s="455" t="s">
        <v>282</v>
      </c>
      <c r="B510" s="198">
        <v>0</v>
      </c>
      <c r="C510" s="521">
        <v>0</v>
      </c>
      <c r="D510" s="17"/>
    </row>
    <row r="511" spans="1:5" ht="30">
      <c r="A511" s="455" t="s">
        <v>283</v>
      </c>
      <c r="B511" s="119">
        <v>0</v>
      </c>
      <c r="C511" s="566">
        <v>0</v>
      </c>
      <c r="D511" s="17"/>
    </row>
    <row r="512" spans="1:5" ht="15">
      <c r="A512" s="455" t="s">
        <v>284</v>
      </c>
      <c r="B512" s="198">
        <v>0</v>
      </c>
      <c r="C512" s="521">
        <v>0</v>
      </c>
      <c r="D512" s="17"/>
    </row>
    <row r="513" spans="1:4" ht="15">
      <c r="A513" s="455" t="s">
        <v>285</v>
      </c>
      <c r="B513" s="198">
        <v>0</v>
      </c>
      <c r="C513" s="521">
        <v>0</v>
      </c>
      <c r="D513" s="17"/>
    </row>
    <row r="514" spans="1:4" ht="30">
      <c r="A514" s="455" t="s">
        <v>286</v>
      </c>
      <c r="B514" s="198">
        <v>0</v>
      </c>
      <c r="C514" s="521">
        <v>0</v>
      </c>
      <c r="D514" s="17"/>
    </row>
    <row r="515" spans="1:4" ht="15">
      <c r="A515" s="455" t="s">
        <v>287</v>
      </c>
      <c r="B515" s="198">
        <v>0</v>
      </c>
      <c r="C515" s="521">
        <v>0</v>
      </c>
      <c r="D515" s="17"/>
    </row>
    <row r="516" spans="1:4" ht="15">
      <c r="A516" s="400" t="s">
        <v>288</v>
      </c>
      <c r="B516" s="198">
        <v>0</v>
      </c>
      <c r="C516" s="521">
        <v>0</v>
      </c>
      <c r="D516" s="17"/>
    </row>
    <row r="517" spans="1:4" ht="15">
      <c r="A517" s="400" t="s">
        <v>289</v>
      </c>
      <c r="B517" s="119">
        <v>0</v>
      </c>
      <c r="C517" s="521">
        <v>0</v>
      </c>
      <c r="D517" s="17"/>
    </row>
    <row r="518" spans="1:4" ht="15">
      <c r="A518" s="400" t="s">
        <v>290</v>
      </c>
      <c r="B518" s="119">
        <v>497281.04</v>
      </c>
      <c r="C518" s="521">
        <v>498068.42</v>
      </c>
      <c r="D518" s="17"/>
    </row>
    <row r="519" spans="1:4" ht="15">
      <c r="A519" s="400" t="s">
        <v>291</v>
      </c>
      <c r="B519" s="198">
        <v>74740.399999999994</v>
      </c>
      <c r="C519" s="521">
        <v>0</v>
      </c>
      <c r="D519" s="17"/>
    </row>
    <row r="520" spans="1:4" ht="15">
      <c r="A520" s="400" t="s">
        <v>292</v>
      </c>
      <c r="B520" s="198">
        <v>0</v>
      </c>
      <c r="C520" s="521">
        <v>0</v>
      </c>
      <c r="D520" s="17"/>
    </row>
    <row r="521" spans="1:4" ht="15">
      <c r="A521" s="594" t="s">
        <v>293</v>
      </c>
      <c r="B521" s="198">
        <v>0</v>
      </c>
      <c r="C521" s="521">
        <v>0</v>
      </c>
      <c r="D521" s="17"/>
    </row>
    <row r="522" spans="1:4" ht="15.75" thickBot="1">
      <c r="A522" s="608" t="s">
        <v>431</v>
      </c>
      <c r="B522" s="198">
        <v>0</v>
      </c>
      <c r="C522" s="521">
        <v>0</v>
      </c>
      <c r="D522" s="17"/>
    </row>
    <row r="523" spans="1:4" ht="15">
      <c r="A523" s="463" t="s">
        <v>294</v>
      </c>
      <c r="B523" s="478">
        <f>SUM(B480+B489+B490+B491+B492+B493)</f>
        <v>27787067.149999999</v>
      </c>
      <c r="C523" s="479">
        <f>SUM(C480+C489+C490+C491+C492+C493)</f>
        <v>24468106.230000004</v>
      </c>
      <c r="D523" s="41"/>
    </row>
    <row r="524" spans="1:4" ht="13.5" customHeight="1">
      <c r="A524" s="684" t="s">
        <v>295</v>
      </c>
      <c r="B524" s="630"/>
      <c r="C524" s="630"/>
      <c r="D524" s="630"/>
    </row>
    <row r="525" spans="1:4" ht="15">
      <c r="A525" s="37"/>
      <c r="B525" s="37"/>
      <c r="C525" s="23"/>
    </row>
    <row r="526" spans="1:4" ht="30">
      <c r="A526" s="579" t="s">
        <v>296</v>
      </c>
      <c r="B526" s="580" t="s">
        <v>241</v>
      </c>
      <c r="C526" s="581" t="s">
        <v>242</v>
      </c>
    </row>
    <row r="527" spans="1:4" ht="15">
      <c r="A527" s="582" t="s">
        <v>297</v>
      </c>
      <c r="B527" s="200">
        <v>1638842.82</v>
      </c>
      <c r="C527" s="523">
        <v>1480994.48</v>
      </c>
    </row>
    <row r="528" spans="1:4" ht="15">
      <c r="A528" s="583" t="s">
        <v>298</v>
      </c>
      <c r="B528" s="198">
        <v>0</v>
      </c>
      <c r="C528" s="521">
        <v>0</v>
      </c>
    </row>
    <row r="529" spans="1:3" ht="15">
      <c r="A529" s="584" t="s">
        <v>299</v>
      </c>
      <c r="B529" s="198">
        <v>5965429.1699999999</v>
      </c>
      <c r="C529" s="521">
        <v>6635328.3799999999</v>
      </c>
    </row>
    <row r="530" spans="1:3" ht="30">
      <c r="A530" s="502" t="s">
        <v>300</v>
      </c>
      <c r="B530" s="198">
        <v>0</v>
      </c>
      <c r="C530" s="521">
        <v>0</v>
      </c>
    </row>
    <row r="531" spans="1:3" ht="45">
      <c r="A531" s="455" t="s">
        <v>301</v>
      </c>
      <c r="B531" s="198">
        <v>0</v>
      </c>
      <c r="C531" s="521">
        <v>0</v>
      </c>
    </row>
    <row r="532" spans="1:3" ht="20.25" customHeight="1">
      <c r="A532" s="455" t="s">
        <v>302</v>
      </c>
      <c r="B532" s="198">
        <v>17018.689999999999</v>
      </c>
      <c r="C532" s="521">
        <v>22786.5</v>
      </c>
    </row>
    <row r="533" spans="1:3" ht="15">
      <c r="A533" s="455" t="s">
        <v>303</v>
      </c>
      <c r="B533" s="198">
        <v>0</v>
      </c>
      <c r="C533" s="521">
        <v>0</v>
      </c>
    </row>
    <row r="534" spans="1:3" ht="30">
      <c r="A534" s="455" t="s">
        <v>304</v>
      </c>
      <c r="B534" s="198">
        <v>79930.84</v>
      </c>
      <c r="C534" s="521">
        <v>63695.27</v>
      </c>
    </row>
    <row r="535" spans="1:3" ht="30">
      <c r="A535" s="502" t="s">
        <v>305</v>
      </c>
      <c r="B535" s="585">
        <v>0</v>
      </c>
      <c r="C535" s="521">
        <v>0</v>
      </c>
    </row>
    <row r="536" spans="1:3" ht="15.75" thickBot="1">
      <c r="A536" s="586" t="s">
        <v>16</v>
      </c>
      <c r="B536" s="209">
        <v>0</v>
      </c>
      <c r="C536" s="549">
        <v>0</v>
      </c>
    </row>
    <row r="537" spans="1:3" ht="15">
      <c r="A537" s="587" t="s">
        <v>80</v>
      </c>
      <c r="B537" s="577">
        <f>SUM(B527:B536)</f>
        <v>7701221.5200000005</v>
      </c>
      <c r="C537" s="578">
        <f>SUM(C527:C536)</f>
        <v>8202804.629999999</v>
      </c>
    </row>
    <row r="540" spans="1:3" ht="15">
      <c r="A540" s="655" t="s">
        <v>306</v>
      </c>
      <c r="B540" s="646"/>
      <c r="C540" s="646"/>
    </row>
    <row r="541" spans="1:3" ht="15">
      <c r="A541" s="37"/>
      <c r="B541" s="37"/>
      <c r="C541" s="37"/>
    </row>
    <row r="542" spans="1:3" ht="30.75" thickBot="1">
      <c r="A542" s="564" t="s">
        <v>307</v>
      </c>
      <c r="B542" s="385" t="s">
        <v>241</v>
      </c>
      <c r="C542" s="417" t="s">
        <v>242</v>
      </c>
    </row>
    <row r="543" spans="1:3" ht="30.75" thickBot="1">
      <c r="A543" s="255" t="s">
        <v>308</v>
      </c>
      <c r="B543" s="202">
        <f>B544+B545+B546</f>
        <v>66112839.100000001</v>
      </c>
      <c r="C543" s="698">
        <f>C544+C545+C546</f>
        <v>52536113.409999996</v>
      </c>
    </row>
    <row r="544" spans="1:3" ht="15">
      <c r="A544" s="643" t="s">
        <v>309</v>
      </c>
      <c r="B544" s="115">
        <v>2794538.28</v>
      </c>
      <c r="C544" s="273">
        <v>3447859.32</v>
      </c>
    </row>
    <row r="545" spans="1:4" ht="15">
      <c r="A545" s="607" t="s">
        <v>310</v>
      </c>
      <c r="B545" s="119">
        <v>4575.6099999999997</v>
      </c>
      <c r="C545" s="271">
        <v>48608.9</v>
      </c>
    </row>
    <row r="546" spans="1:4" ht="30.75" thickBot="1">
      <c r="A546" s="641" t="s">
        <v>311</v>
      </c>
      <c r="B546" s="642">
        <v>63313725.210000001</v>
      </c>
      <c r="C546" s="561">
        <v>49039645.189999998</v>
      </c>
    </row>
    <row r="547" spans="1:4" ht="15.75" thickBot="1">
      <c r="A547" s="264" t="s">
        <v>312</v>
      </c>
      <c r="B547" s="207">
        <v>0</v>
      </c>
      <c r="C547" s="563">
        <v>0</v>
      </c>
    </row>
    <row r="548" spans="1:4" ht="15.75" thickBot="1">
      <c r="A548" s="269" t="s">
        <v>313</v>
      </c>
      <c r="B548" s="196">
        <f>SUM(B549:B558)</f>
        <v>11109125.140000001</v>
      </c>
      <c r="C548" s="519">
        <f>SUM(C549:C558)</f>
        <v>12536249.25</v>
      </c>
    </row>
    <row r="549" spans="1:4" ht="30">
      <c r="A549" s="556" t="s">
        <v>433</v>
      </c>
      <c r="B549" s="565">
        <v>0</v>
      </c>
      <c r="C549" s="565">
        <v>0</v>
      </c>
    </row>
    <row r="550" spans="1:4" ht="30">
      <c r="A550" s="560" t="s">
        <v>432</v>
      </c>
      <c r="B550" s="120">
        <v>0</v>
      </c>
      <c r="C550" s="120">
        <v>0</v>
      </c>
    </row>
    <row r="551" spans="1:4" ht="15">
      <c r="A551" s="607" t="s">
        <v>314</v>
      </c>
      <c r="B551" s="638">
        <v>363516.96</v>
      </c>
      <c r="C551" s="566">
        <v>263614.65000000002</v>
      </c>
    </row>
    <row r="552" spans="1:4" ht="30">
      <c r="A552" s="607" t="s">
        <v>315</v>
      </c>
      <c r="B552" s="638">
        <v>0</v>
      </c>
      <c r="C552" s="271">
        <v>0</v>
      </c>
    </row>
    <row r="553" spans="1:4" ht="30">
      <c r="A553" s="607" t="s">
        <v>316</v>
      </c>
      <c r="B553" s="638">
        <v>0</v>
      </c>
      <c r="C553" s="271">
        <v>0</v>
      </c>
    </row>
    <row r="554" spans="1:4" ht="15">
      <c r="A554" s="607" t="s">
        <v>317</v>
      </c>
      <c r="B554" s="639">
        <v>8537462.1699999999</v>
      </c>
      <c r="C554" s="214">
        <v>7903142.04</v>
      </c>
    </row>
    <row r="555" spans="1:4" ht="15">
      <c r="A555" s="607" t="s">
        <v>318</v>
      </c>
      <c r="B555" s="639">
        <v>2037640.87</v>
      </c>
      <c r="C555" s="214">
        <v>20000</v>
      </c>
    </row>
    <row r="556" spans="1:4" ht="45">
      <c r="A556" s="607" t="s">
        <v>434</v>
      </c>
      <c r="B556" s="638">
        <v>0</v>
      </c>
      <c r="C556" s="271">
        <v>0</v>
      </c>
    </row>
    <row r="557" spans="1:4" ht="90">
      <c r="A557" s="607" t="s">
        <v>319</v>
      </c>
      <c r="B557" s="638">
        <v>0</v>
      </c>
      <c r="C557" s="213">
        <v>0</v>
      </c>
    </row>
    <row r="558" spans="1:4" ht="120.75" thickBot="1">
      <c r="A558" s="641" t="s">
        <v>407</v>
      </c>
      <c r="B558" s="642">
        <v>170505.14</v>
      </c>
      <c r="C558" s="640">
        <v>4349492.5599999996</v>
      </c>
    </row>
    <row r="559" spans="1:4" ht="15">
      <c r="A559" s="552" t="s">
        <v>80</v>
      </c>
      <c r="B559" s="482">
        <f>SUM(B543+B547+B548)</f>
        <v>77221964.24000001</v>
      </c>
      <c r="C559" s="446">
        <f>SUM(C543+C547+C548)</f>
        <v>65072362.659999996</v>
      </c>
    </row>
    <row r="560" spans="1:4" ht="13.5" customHeight="1">
      <c r="A560" s="684" t="s">
        <v>320</v>
      </c>
      <c r="B560" s="630"/>
      <c r="C560" s="630"/>
      <c r="D560" s="630"/>
    </row>
    <row r="561" spans="1:4" ht="15">
      <c r="A561" s="37"/>
      <c r="B561" s="37"/>
      <c r="C561" s="23"/>
      <c r="D561" s="23"/>
    </row>
    <row r="562" spans="1:4" ht="30.75" thickBot="1">
      <c r="A562" s="390" t="s">
        <v>321</v>
      </c>
      <c r="B562" s="385" t="s">
        <v>241</v>
      </c>
      <c r="C562" s="417" t="s">
        <v>242</v>
      </c>
    </row>
    <row r="563" spans="1:4" ht="60.75" thickBot="1">
      <c r="A563" s="266" t="s">
        <v>322</v>
      </c>
      <c r="B563" s="202">
        <v>0</v>
      </c>
      <c r="C563" s="553">
        <v>0</v>
      </c>
    </row>
    <row r="564" spans="1:4" ht="15.75" thickBot="1">
      <c r="A564" s="255" t="s">
        <v>323</v>
      </c>
      <c r="B564" s="196">
        <v>94319145.25</v>
      </c>
      <c r="C564" s="519">
        <f>SUM(C565+C566+C570)</f>
        <v>76877524.090000004</v>
      </c>
    </row>
    <row r="565" spans="1:4" ht="30">
      <c r="A565" s="267" t="s">
        <v>324</v>
      </c>
      <c r="B565" s="167">
        <v>227047.88</v>
      </c>
      <c r="C565" s="472">
        <v>119003.16</v>
      </c>
    </row>
    <row r="566" spans="1:4" ht="15">
      <c r="A566" s="268" t="s">
        <v>325</v>
      </c>
      <c r="B566" s="208">
        <f>SUM(B567:B569)</f>
        <v>15878578.119999999</v>
      </c>
      <c r="C566" s="118">
        <f>SUM(C567:C569)</f>
        <v>16563629.390000001</v>
      </c>
    </row>
    <row r="567" spans="1:4" ht="45">
      <c r="A567" s="272" t="s">
        <v>435</v>
      </c>
      <c r="B567" s="206">
        <v>0</v>
      </c>
      <c r="C567" s="120">
        <v>0</v>
      </c>
    </row>
    <row r="568" spans="1:4" ht="30">
      <c r="A568" s="272" t="s">
        <v>437</v>
      </c>
      <c r="B568" s="206">
        <v>0</v>
      </c>
      <c r="C568" s="120">
        <v>0</v>
      </c>
    </row>
    <row r="569" spans="1:4" ht="15">
      <c r="A569" s="272" t="s">
        <v>436</v>
      </c>
      <c r="B569" s="198">
        <v>15878578.119999999</v>
      </c>
      <c r="C569" s="526">
        <v>16563629.390000001</v>
      </c>
    </row>
    <row r="570" spans="1:4" ht="15">
      <c r="A570" s="265" t="s">
        <v>327</v>
      </c>
      <c r="B570" s="208">
        <f>SUM(B571:B575)</f>
        <v>78213519.25</v>
      </c>
      <c r="C570" s="118">
        <f>SUM(C571:C575)</f>
        <v>60194891.539999999</v>
      </c>
    </row>
    <row r="571" spans="1:4" ht="30">
      <c r="A571" s="272" t="s">
        <v>326</v>
      </c>
      <c r="B571" s="198">
        <v>0</v>
      </c>
      <c r="C571" s="526">
        <v>0</v>
      </c>
    </row>
    <row r="572" spans="1:4" ht="15">
      <c r="A572" s="272" t="s">
        <v>328</v>
      </c>
      <c r="B572" s="198">
        <v>105942</v>
      </c>
      <c r="C572" s="526">
        <v>69351</v>
      </c>
    </row>
    <row r="573" spans="1:4" ht="15">
      <c r="A573" s="555" t="s">
        <v>329</v>
      </c>
      <c r="B573" s="198">
        <v>264001.03999999998</v>
      </c>
      <c r="C573" s="526">
        <v>18665.18</v>
      </c>
    </row>
    <row r="574" spans="1:4" ht="15">
      <c r="A574" s="555" t="s">
        <v>330</v>
      </c>
      <c r="B574" s="198">
        <v>0</v>
      </c>
      <c r="C574" s="526">
        <v>0</v>
      </c>
    </row>
    <row r="575" spans="1:4" ht="105.75" thickBot="1">
      <c r="A575" s="275" t="s">
        <v>438</v>
      </c>
      <c r="B575" s="199">
        <v>77843576.209999993</v>
      </c>
      <c r="C575" s="554">
        <v>60106875.359999999</v>
      </c>
    </row>
    <row r="576" spans="1:4" ht="15">
      <c r="A576" s="552" t="s">
        <v>331</v>
      </c>
      <c r="B576" s="482">
        <f>SUM(B563+B564)</f>
        <v>94319145.25</v>
      </c>
      <c r="C576" s="446">
        <f>SUM(C563+C564)</f>
        <v>76877524.090000004</v>
      </c>
    </row>
    <row r="578" spans="1:6" ht="15">
      <c r="A578" s="685" t="s">
        <v>332</v>
      </c>
      <c r="B578" s="45"/>
      <c r="C578" s="45"/>
      <c r="D578" s="46"/>
      <c r="E578" s="46"/>
      <c r="F578" s="46"/>
    </row>
    <row r="579" spans="1:6">
      <c r="A579" s="12"/>
      <c r="B579" s="12"/>
      <c r="C579" s="12"/>
    </row>
    <row r="580" spans="1:6" ht="30.75" thickBot="1">
      <c r="A580" s="551" t="s">
        <v>388</v>
      </c>
      <c r="B580" s="509" t="s">
        <v>241</v>
      </c>
      <c r="C580" s="417" t="s">
        <v>242</v>
      </c>
    </row>
    <row r="581" spans="1:6" ht="15.75" thickBot="1">
      <c r="A581" s="263" t="s">
        <v>333</v>
      </c>
      <c r="B581" s="196">
        <v>0</v>
      </c>
      <c r="C581" s="519">
        <v>0</v>
      </c>
    </row>
    <row r="582" spans="1:6" ht="15.75" thickBot="1">
      <c r="A582" s="264" t="s">
        <v>334</v>
      </c>
      <c r="B582" s="196">
        <f>SUM(B583:B584)</f>
        <v>749460.29</v>
      </c>
      <c r="C582" s="519">
        <f>SUM(C583:C584)</f>
        <v>571188.30000000005</v>
      </c>
    </row>
    <row r="583" spans="1:6" ht="75">
      <c r="A583" s="556" t="s">
        <v>335</v>
      </c>
      <c r="B583" s="200">
        <v>749460.29</v>
      </c>
      <c r="C583" s="523">
        <v>571188.30000000005</v>
      </c>
    </row>
    <row r="584" spans="1:6" ht="30.75" thickBot="1">
      <c r="A584" s="557" t="s">
        <v>336</v>
      </c>
      <c r="B584" s="209">
        <v>0</v>
      </c>
      <c r="C584" s="549">
        <v>0</v>
      </c>
    </row>
    <row r="585" spans="1:6" ht="15.75" thickBot="1">
      <c r="A585" s="264" t="s">
        <v>337</v>
      </c>
      <c r="B585" s="196">
        <f>SUM(B586:B592)</f>
        <v>2855845.33</v>
      </c>
      <c r="C585" s="519">
        <f>SUM(C586:C592)</f>
        <v>3123593.34</v>
      </c>
    </row>
    <row r="586" spans="1:6" ht="15">
      <c r="A586" s="558" t="s">
        <v>338</v>
      </c>
      <c r="B586" s="210">
        <v>0</v>
      </c>
      <c r="C586" s="550">
        <v>0</v>
      </c>
    </row>
    <row r="587" spans="1:6" ht="15">
      <c r="A587" s="559" t="s">
        <v>339</v>
      </c>
      <c r="B587" s="200">
        <v>0</v>
      </c>
      <c r="C587" s="523">
        <v>0</v>
      </c>
    </row>
    <row r="588" spans="1:6" ht="30">
      <c r="A588" s="560" t="s">
        <v>340</v>
      </c>
      <c r="B588" s="200">
        <v>2855845.33</v>
      </c>
      <c r="C588" s="523">
        <v>3123593.34</v>
      </c>
    </row>
    <row r="589" spans="1:6" ht="30">
      <c r="A589" s="560" t="s">
        <v>341</v>
      </c>
      <c r="B589" s="198">
        <v>0</v>
      </c>
      <c r="C589" s="521">
        <v>0</v>
      </c>
    </row>
    <row r="590" spans="1:6" ht="15">
      <c r="A590" s="560" t="s">
        <v>342</v>
      </c>
      <c r="B590" s="209">
        <v>0</v>
      </c>
      <c r="C590" s="549">
        <v>0</v>
      </c>
    </row>
    <row r="591" spans="1:6" ht="30">
      <c r="A591" s="560" t="s">
        <v>343</v>
      </c>
      <c r="B591" s="209">
        <v>0</v>
      </c>
      <c r="C591" s="549">
        <v>0</v>
      </c>
    </row>
    <row r="592" spans="1:6" ht="15.75" thickBot="1">
      <c r="A592" s="561" t="s">
        <v>439</v>
      </c>
      <c r="B592" s="209">
        <v>0</v>
      </c>
      <c r="C592" s="549">
        <v>0</v>
      </c>
    </row>
    <row r="593" spans="1:3" ht="15">
      <c r="A593" s="552" t="s">
        <v>80</v>
      </c>
      <c r="B593" s="482">
        <f>B581+B582+B585</f>
        <v>3605305.62</v>
      </c>
      <c r="C593" s="446">
        <f>C581+C582+C585</f>
        <v>3694781.6399999997</v>
      </c>
    </row>
    <row r="595" spans="1:3" ht="15">
      <c r="A595" s="704" t="s">
        <v>344</v>
      </c>
      <c r="B595" s="704"/>
      <c r="C595" s="704"/>
    </row>
    <row r="596" spans="1:3">
      <c r="A596" s="38"/>
      <c r="B596" s="21"/>
      <c r="C596" s="21"/>
    </row>
    <row r="597" spans="1:3" ht="30.75" thickBot="1">
      <c r="A597" s="390" t="s">
        <v>388</v>
      </c>
      <c r="B597" s="385" t="s">
        <v>241</v>
      </c>
      <c r="C597" s="417" t="s">
        <v>242</v>
      </c>
    </row>
    <row r="598" spans="1:3" ht="15.75" thickBot="1">
      <c r="A598" s="255" t="s">
        <v>334</v>
      </c>
      <c r="B598" s="196">
        <f>B599+B600</f>
        <v>89875.8</v>
      </c>
      <c r="C598" s="519">
        <f>C599+C600</f>
        <v>6103.53</v>
      </c>
    </row>
    <row r="599" spans="1:3" ht="15">
      <c r="A599" s="558" t="s">
        <v>345</v>
      </c>
      <c r="B599" s="197">
        <v>0</v>
      </c>
      <c r="C599" s="547">
        <v>0</v>
      </c>
    </row>
    <row r="600" spans="1:3" ht="15.75" thickBot="1">
      <c r="A600" s="559" t="s">
        <v>346</v>
      </c>
      <c r="B600" s="199">
        <v>89875.8</v>
      </c>
      <c r="C600" s="522">
        <v>6103.53</v>
      </c>
    </row>
    <row r="601" spans="1:3" ht="15.75" thickBot="1">
      <c r="A601" s="255" t="s">
        <v>347</v>
      </c>
      <c r="B601" s="196">
        <f>SUM(B602:B607)</f>
        <v>3078123.93</v>
      </c>
      <c r="C601" s="519">
        <f>SUM(C602:C607)</f>
        <v>3331660.99</v>
      </c>
    </row>
    <row r="602" spans="1:3" ht="15">
      <c r="A602" s="274" t="s">
        <v>348</v>
      </c>
      <c r="B602" s="198">
        <v>0</v>
      </c>
      <c r="C602" s="526">
        <v>0</v>
      </c>
    </row>
    <row r="603" spans="1:3" ht="30">
      <c r="A603" s="560" t="s">
        <v>349</v>
      </c>
      <c r="B603" s="198">
        <v>0</v>
      </c>
      <c r="C603" s="526">
        <v>0</v>
      </c>
    </row>
    <row r="604" spans="1:3" ht="30">
      <c r="A604" s="560" t="s">
        <v>350</v>
      </c>
      <c r="B604" s="209">
        <v>3078123.93</v>
      </c>
      <c r="C604" s="548">
        <v>3331660.99</v>
      </c>
    </row>
    <row r="605" spans="1:3" ht="15">
      <c r="A605" s="560" t="s">
        <v>351</v>
      </c>
      <c r="B605" s="209">
        <v>0</v>
      </c>
      <c r="C605" s="548">
        <v>0</v>
      </c>
    </row>
    <row r="606" spans="1:3" ht="15">
      <c r="A606" s="560" t="s">
        <v>352</v>
      </c>
      <c r="B606" s="209">
        <v>0</v>
      </c>
      <c r="C606" s="548">
        <v>0</v>
      </c>
    </row>
    <row r="607" spans="1:3" ht="15.75" thickBot="1">
      <c r="A607" s="562" t="s">
        <v>122</v>
      </c>
      <c r="B607" s="209">
        <v>0</v>
      </c>
      <c r="C607" s="548">
        <v>0</v>
      </c>
    </row>
    <row r="608" spans="1:3" ht="15">
      <c r="A608" s="480"/>
      <c r="B608" s="482">
        <f>SUM(B598+B601)</f>
        <v>3167999.73</v>
      </c>
      <c r="C608" s="446">
        <f>SUM(C598+C601)</f>
        <v>3337764.52</v>
      </c>
    </row>
    <row r="614" spans="1:6" ht="15.75">
      <c r="A614" s="722" t="s">
        <v>353</v>
      </c>
      <c r="B614" s="722"/>
      <c r="C614" s="722"/>
      <c r="D614" s="722"/>
      <c r="E614" s="722"/>
      <c r="F614" s="722"/>
    </row>
    <row r="615" spans="1:6">
      <c r="A615" s="47"/>
    </row>
    <row r="616" spans="1:6" ht="57.75" customHeight="1" thickBot="1">
      <c r="A616" s="545" t="s">
        <v>354</v>
      </c>
      <c r="B616" s="546" t="s">
        <v>231</v>
      </c>
      <c r="C616" s="546" t="s">
        <v>404</v>
      </c>
      <c r="D616" s="546" t="s">
        <v>405</v>
      </c>
      <c r="E616" s="546" t="s">
        <v>406</v>
      </c>
    </row>
    <row r="617" spans="1:6" ht="30.75" customHeight="1" thickBot="1">
      <c r="A617" s="544"/>
      <c r="B617" s="211" t="s">
        <v>228</v>
      </c>
      <c r="C617" s="137" t="s">
        <v>355</v>
      </c>
      <c r="D617" s="212" t="s">
        <v>243</v>
      </c>
      <c r="E617" s="137" t="s">
        <v>246</v>
      </c>
    </row>
    <row r="618" spans="1:6" ht="30">
      <c r="A618" s="258" t="s">
        <v>356</v>
      </c>
      <c r="B618" s="237">
        <f>SUM(B619:B622)</f>
        <v>329055.39</v>
      </c>
      <c r="C618" s="237">
        <f t="shared" ref="C618:E618" si="17">SUM(C619:C622)</f>
        <v>1465.52</v>
      </c>
      <c r="D618" s="237">
        <f t="shared" si="17"/>
        <v>66469</v>
      </c>
      <c r="E618" s="237">
        <f t="shared" si="17"/>
        <v>33635.72</v>
      </c>
    </row>
    <row r="619" spans="1:6" ht="30">
      <c r="A619" s="259" t="s">
        <v>357</v>
      </c>
      <c r="B619" s="270">
        <v>327187.39</v>
      </c>
      <c r="C619" s="119">
        <v>1465.52</v>
      </c>
      <c r="D619" s="271">
        <v>57918.559999999998</v>
      </c>
      <c r="E619" s="119">
        <v>33635.72</v>
      </c>
    </row>
    <row r="620" spans="1:6" ht="15">
      <c r="A620" s="259" t="s">
        <v>442</v>
      </c>
      <c r="B620" s="270">
        <v>1175</v>
      </c>
      <c r="C620" s="119">
        <v>0</v>
      </c>
      <c r="D620" s="271">
        <v>1175</v>
      </c>
      <c r="E620" s="119">
        <v>0</v>
      </c>
    </row>
    <row r="621" spans="1:6" ht="15">
      <c r="A621" s="259" t="s">
        <v>444</v>
      </c>
      <c r="B621" s="270">
        <v>0</v>
      </c>
      <c r="C621" s="119">
        <v>0</v>
      </c>
      <c r="D621" s="271">
        <v>7317.69</v>
      </c>
      <c r="E621" s="119">
        <v>0</v>
      </c>
    </row>
    <row r="622" spans="1:6" ht="15.75" thickBot="1">
      <c r="A622" s="260" t="s">
        <v>443</v>
      </c>
      <c r="B622" s="270">
        <v>693</v>
      </c>
      <c r="C622" s="119">
        <v>0</v>
      </c>
      <c r="D622" s="271">
        <v>57.75</v>
      </c>
      <c r="E622" s="119">
        <v>0</v>
      </c>
    </row>
    <row r="623" spans="1:6" ht="15">
      <c r="A623" s="375" t="s">
        <v>123</v>
      </c>
      <c r="B623" s="482">
        <f>B618</f>
        <v>329055.39</v>
      </c>
      <c r="C623" s="482">
        <f t="shared" ref="C623:E623" si="18">C618</f>
        <v>1465.52</v>
      </c>
      <c r="D623" s="482">
        <f t="shared" si="18"/>
        <v>66469</v>
      </c>
      <c r="E623" s="482">
        <f t="shared" si="18"/>
        <v>33635.72</v>
      </c>
    </row>
    <row r="626" spans="1:6" ht="54.75" customHeight="1">
      <c r="A626" s="636" t="s">
        <v>358</v>
      </c>
      <c r="B626" s="636"/>
      <c r="C626" s="636"/>
      <c r="D626" s="636"/>
      <c r="E626" s="634"/>
      <c r="F626" s="634"/>
    </row>
    <row r="628" spans="1:6" ht="14.25" customHeight="1">
      <c r="A628" s="709" t="s">
        <v>377</v>
      </c>
      <c r="B628" s="709"/>
      <c r="C628" s="709"/>
      <c r="D628" s="709"/>
    </row>
    <row r="629" spans="1:6" hidden="1">
      <c r="A629" s="14"/>
    </row>
    <row r="630" spans="1:6" ht="90.75" thickBot="1">
      <c r="A630" s="373" t="s">
        <v>30</v>
      </c>
      <c r="B630" s="541" t="s">
        <v>359</v>
      </c>
      <c r="C630" s="542" t="s">
        <v>360</v>
      </c>
    </row>
    <row r="631" spans="1:6" ht="15">
      <c r="A631" s="543" t="s">
        <v>361</v>
      </c>
      <c r="B631" s="699">
        <v>166</v>
      </c>
      <c r="C631" s="700">
        <v>163</v>
      </c>
    </row>
    <row r="633" spans="1:6" ht="15">
      <c r="A633" s="33" t="s">
        <v>362</v>
      </c>
      <c r="B633" s="8"/>
      <c r="C633" s="8"/>
      <c r="D633" s="8"/>
      <c r="E633" s="8"/>
    </row>
    <row r="634" spans="1:6" ht="15.75">
      <c r="A634" s="52" t="s">
        <v>379</v>
      </c>
      <c r="B634" s="48"/>
      <c r="C634" s="48"/>
    </row>
    <row r="635" spans="1:6" ht="72" customHeight="1" thickBot="1">
      <c r="A635" s="254" t="s">
        <v>363</v>
      </c>
      <c r="B635" s="138" t="s">
        <v>364</v>
      </c>
      <c r="C635" s="138" t="s">
        <v>138</v>
      </c>
      <c r="D635" s="373" t="s">
        <v>365</v>
      </c>
      <c r="E635" s="487" t="s">
        <v>366</v>
      </c>
    </row>
    <row r="636" spans="1:6" ht="15">
      <c r="A636" s="540"/>
      <c r="B636" s="117"/>
      <c r="C636" s="117"/>
      <c r="D636" s="215"/>
      <c r="E636" s="116"/>
    </row>
    <row r="638" spans="1:6" ht="15">
      <c r="A638" s="33" t="s">
        <v>367</v>
      </c>
      <c r="B638" s="49"/>
      <c r="C638" s="49"/>
      <c r="D638" s="49"/>
      <c r="E638" s="49"/>
    </row>
    <row r="639" spans="1:6" ht="15.75">
      <c r="A639" s="52" t="s">
        <v>379</v>
      </c>
      <c r="B639" s="48"/>
      <c r="C639" s="48"/>
    </row>
    <row r="640" spans="1:6" ht="56.25" customHeight="1" thickBot="1">
      <c r="A640" s="254" t="s">
        <v>363</v>
      </c>
      <c r="B640" s="138" t="s">
        <v>364</v>
      </c>
      <c r="C640" s="138" t="s">
        <v>138</v>
      </c>
      <c r="D640" s="373" t="s">
        <v>368</v>
      </c>
      <c r="E640" s="487" t="s">
        <v>366</v>
      </c>
    </row>
    <row r="641" spans="1:7" ht="15">
      <c r="A641" s="540"/>
      <c r="B641" s="117"/>
      <c r="C641" s="117"/>
      <c r="D641" s="215"/>
      <c r="E641" s="116"/>
    </row>
    <row r="649" spans="1:7" ht="15">
      <c r="A649" s="50"/>
      <c r="B649" s="50"/>
      <c r="C649" s="635"/>
      <c r="D649" s="50"/>
      <c r="E649" s="50"/>
      <c r="F649" s="50"/>
    </row>
    <row r="650" spans="1:7" ht="15" customHeight="1">
      <c r="A650" s="51" t="s">
        <v>369</v>
      </c>
      <c r="B650" s="51"/>
      <c r="C650" s="720" t="s">
        <v>370</v>
      </c>
      <c r="D650" s="721"/>
      <c r="E650" s="51"/>
      <c r="F650" s="707" t="s">
        <v>371</v>
      </c>
      <c r="G650" s="707"/>
    </row>
    <row r="651" spans="1:7" ht="15">
      <c r="A651" s="51" t="s">
        <v>372</v>
      </c>
      <c r="B651" s="23"/>
      <c r="C651" s="707" t="s">
        <v>373</v>
      </c>
      <c r="D651" s="708"/>
      <c r="E651" s="51"/>
      <c r="F651" s="707" t="s">
        <v>374</v>
      </c>
      <c r="G651" s="707"/>
    </row>
  </sheetData>
  <mergeCells count="16">
    <mergeCell ref="A438:C438"/>
    <mergeCell ref="A1:J1"/>
    <mergeCell ref="C651:D651"/>
    <mergeCell ref="F651:G651"/>
    <mergeCell ref="A628:D628"/>
    <mergeCell ref="F3:J3"/>
    <mergeCell ref="A72:C72"/>
    <mergeCell ref="A118:D118"/>
    <mergeCell ref="A373:E373"/>
    <mergeCell ref="A595:C595"/>
    <mergeCell ref="A425:D425"/>
    <mergeCell ref="A426:C426"/>
    <mergeCell ref="C650:D650"/>
    <mergeCell ref="F650:G650"/>
    <mergeCell ref="A614:F614"/>
    <mergeCell ref="A379:I379"/>
  </mergeCells>
  <pageMargins left="0.11811023622047245" right="0.11811023622047245" top="0.86614173228346458" bottom="0.63364583333333335" header="0.31496062992125984" footer="0.31496062992125984"/>
  <pageSetup paperSize="9" scale="77" orientation="landscape" r:id="rId1"/>
  <headerFooter>
    <oddHeader>&amp;CUrząd Dzielnicy Żoliborz m.st. Warszawy
Informacja dodatkowa do sprawozdania finansowego za rok obrotowy zakończony 31 grudnia 2021 r.
II. Dodatkowe informacje i objaśnienia</oddHeader>
    <oddFooter>&amp;CWprowadzenie oraz dodatkowe  informacje i objaśnienia stanowią integralną część sprawozdania finansowego</oddFooter>
  </headerFooter>
  <rowBreaks count="27" manualBreakCount="27">
    <brk id="36" max="16383" man="1"/>
    <brk id="70" max="16383" man="1"/>
    <brk id="94" max="16383" man="1"/>
    <brk id="117" max="16383" man="1"/>
    <brk id="144" max="8" man="1"/>
    <brk id="161" max="16383" man="1"/>
    <brk id="174" max="16383" man="1"/>
    <brk id="210" max="16383" man="1"/>
    <brk id="239" max="16383" man="1"/>
    <brk id="262" max="16383" man="1"/>
    <brk id="275" max="16383" man="1"/>
    <brk id="312" max="16383" man="1"/>
    <brk id="341" max="16383" man="1"/>
    <brk id="376" max="16383" man="1"/>
    <brk id="400" max="16383" man="1"/>
    <brk id="417" max="16383" man="1"/>
    <brk id="436" max="16383" man="1"/>
    <brk id="461" max="16383" man="1"/>
    <brk id="475" max="8" man="1"/>
    <brk id="523" max="16383" man="1"/>
    <brk id="539" max="16383" man="1"/>
    <brk id="559" max="16383" man="1"/>
    <brk id="577" max="16383" man="1"/>
    <brk id="594" max="16383" man="1"/>
    <brk id="613" max="16383" man="1"/>
    <brk id="632" max="16383" man="1"/>
    <brk id="637" max="16383" man="1"/>
  </rowBreaks>
  <drawing r:id="rId2"/>
  <tableParts count="3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g V W E V F D 2 z p e n A A A A + A A A A B I A H A B D b 2 5 m a W c v U G F j a 2 F n Z S 5 4 b W w g o h g A K K A U A A A A A A A A A A A A A A A A A A A A A A A A A A A A h Y 9 B D o I w F E S v Q r q n n 1 Y l S j 5 l 4 R Y S E h P j l p Q K j V A I F O F u L j y S V 5 B E U X c u Z / I m e f O 4 3 T G a 6 s q 5 q q 7 X j Q k J o x 5 x l J F N r k 0 R k s G e 3 S 2 J B K a Z v G S F c m b Y 9 M H U 6 5 C U 1 r Y B w D i O d F z R p i u A e x 6 D U x I f Z K n q z N W m t 5 m R i n x W + f 8 V E X h 8 y Q h O f U Y 3 b M f p 2 m c I S 4 2 J N l + E z 8 b U Q / g p c T 9 U d u i U a C s 3 j R G W i P B + I Z 5 Q S w M E F A A C A A g A g V W E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F V h F Q o i k e 4 D g A A A B E A A A A T A B w A R m 9 y b X V s Y X M v U 2 V j d G l v b j E u b S C i G A A o o B Q A A A A A A A A A A A A A A A A A A A A A A A A A A A A r T k 0 u y c z P U w i G 0 I b W A F B L A Q I t A B Q A A g A I A I F V h F R Q 9 s 6 X p w A A A P g A A A A S A A A A A A A A A A A A A A A A A A A A A A B D b 2 5 m a W c v U G F j a 2 F n Z S 5 4 b W x Q S w E C L Q A U A A I A C A C B V Y R U D 8 r p q 6 Q A A A D p A A A A E w A A A A A A A A A A A A A A A A D z A A A A W 0 N v b n R l b n R f V H l w Z X N d L n h t b F B L A Q I t A B Q A A g A I A I F V h F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k + Q L 1 3 D G F T 4 + Y a u 8 / 3 T 2 Z A A A A A A I A A A A A A A N m A A D A A A A A E A A A A L O s j E M V t O z 8 N F 9 R q h 0 D l K A A A A A A B I A A A K A A A A A Q A A A A o 8 Z J 8 Y 8 U g n f c o u 7 2 E J N U B l A A A A C D z 6 2 Y X t 3 R S U P M O y F N e A e K O Q j W W Y j q b 7 t k B v B 2 H 8 7 y R J F G E 1 6 B 4 I c V 4 9 H U 3 y v J 7 F V X 4 O m g B J y s k Q D S M X O d O s 8 X 0 V k c r q Q 0 T f i p 8 w 1 z X r 0 q 7 B Q A A A C D p A A Q s o U 3 F A O 4 2 9 E D W B W 2 m / w 7 Q w = = < / D a t a M a s h u p > 
</file>

<file path=customXml/itemProps1.xml><?xml version="1.0" encoding="utf-8"?>
<ds:datastoreItem xmlns:ds="http://schemas.openxmlformats.org/officeDocument/2006/customXml" ds:itemID="{5202719A-8DA3-48AA-8796-4685C0FEF8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2021</vt:lpstr>
      <vt:lpstr>RZiS 2021</vt:lpstr>
      <vt:lpstr>ZZwF</vt:lpstr>
      <vt:lpstr>Informacja dodatkowa do bilansu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dodatkowa do bilansu Urzędu Dzielnicy Ursus</dc:title>
  <dc:creator/>
  <cp:lastModifiedBy/>
  <dcterms:created xsi:type="dcterms:W3CDTF">2015-06-05T18:19:34Z</dcterms:created>
  <dcterms:modified xsi:type="dcterms:W3CDTF">2022-06-06T13:21:09Z</dcterms:modified>
</cp:coreProperties>
</file>