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towska\Desktop\pliki RFK\Zakończenie roku BILANS 2022\"/>
    </mc:Choice>
  </mc:AlternateContent>
  <bookViews>
    <workbookView xWindow="-120" yWindow="-120" windowWidth="20730" windowHeight="11160" tabRatio="667"/>
  </bookViews>
  <sheets>
    <sheet name="Bilans 2022" sheetId="19" r:id="rId1"/>
    <sheet name="Rachunek zysków i strat 2022" sheetId="15" r:id="rId2"/>
    <sheet name="Zest.zmian w fund.2022" sheetId="16" r:id="rId3"/>
    <sheet name="Noty 2022" sheetId="20" r:id="rId4"/>
  </sheets>
  <calcPr calcId="162913"/>
</workbook>
</file>

<file path=xl/calcChain.xml><?xml version="1.0" encoding="utf-8"?>
<calcChain xmlns="http://schemas.openxmlformats.org/spreadsheetml/2006/main">
  <c r="F603" i="20" l="1"/>
  <c r="E603" i="20"/>
  <c r="E606" i="20"/>
  <c r="F606" i="20"/>
  <c r="C58" i="20"/>
  <c r="C55" i="20"/>
  <c r="C49" i="20"/>
  <c r="C46" i="20"/>
  <c r="F29" i="20"/>
  <c r="H29" i="20"/>
  <c r="C26" i="20"/>
  <c r="D26" i="20"/>
  <c r="E26" i="20"/>
  <c r="F26" i="20"/>
  <c r="G26" i="20"/>
  <c r="H26" i="20"/>
  <c r="C22" i="20"/>
  <c r="D22" i="20"/>
  <c r="E22" i="20"/>
  <c r="F22" i="20"/>
  <c r="G22" i="20"/>
  <c r="H22" i="20"/>
  <c r="B26" i="20"/>
  <c r="B22" i="20"/>
  <c r="C12" i="20"/>
  <c r="D12" i="20"/>
  <c r="E12" i="20"/>
  <c r="E19" i="20" s="1"/>
  <c r="F12" i="20"/>
  <c r="G12" i="20"/>
  <c r="H12" i="20"/>
  <c r="C16" i="20"/>
  <c r="D16" i="20"/>
  <c r="E16" i="20"/>
  <c r="F16" i="20"/>
  <c r="G16" i="20"/>
  <c r="H16" i="20"/>
  <c r="H19" i="20" s="1"/>
  <c r="B16" i="20"/>
  <c r="B12" i="20"/>
  <c r="F19" i="20"/>
  <c r="G29" i="20" l="1"/>
  <c r="E29" i="20"/>
  <c r="G19" i="20"/>
  <c r="D19" i="20"/>
  <c r="C19" i="20"/>
  <c r="B19" i="20"/>
  <c r="J51" i="15" l="1"/>
  <c r="J55" i="15" s="1"/>
  <c r="K51" i="15"/>
  <c r="K55" i="15"/>
  <c r="I36" i="15"/>
  <c r="J48" i="15"/>
  <c r="K48" i="15"/>
  <c r="J43" i="15"/>
  <c r="J40" i="15"/>
  <c r="K40" i="15"/>
  <c r="J36" i="15"/>
  <c r="K36" i="15"/>
  <c r="J35" i="15"/>
  <c r="J23" i="15"/>
  <c r="K23" i="15"/>
  <c r="J16" i="15"/>
  <c r="K16" i="15"/>
  <c r="K35" i="15" l="1"/>
  <c r="K43" i="15" s="1"/>
  <c r="H392" i="20"/>
  <c r="G392" i="20"/>
  <c r="F392" i="20"/>
  <c r="E392" i="20"/>
  <c r="D392" i="20"/>
  <c r="C392" i="20"/>
  <c r="B392" i="20"/>
  <c r="H391" i="20"/>
  <c r="G391" i="20"/>
  <c r="F391" i="20"/>
  <c r="E391" i="20"/>
  <c r="D391" i="20"/>
  <c r="C391" i="20"/>
  <c r="B391" i="20"/>
  <c r="I390" i="20"/>
  <c r="I389" i="20"/>
  <c r="I388" i="20"/>
  <c r="I386" i="20"/>
  <c r="I385" i="20"/>
  <c r="I384" i="20"/>
  <c r="I383" i="20"/>
  <c r="I382" i="20"/>
  <c r="H382" i="20"/>
  <c r="G382" i="20"/>
  <c r="F382" i="20"/>
  <c r="E382" i="20"/>
  <c r="E387" i="20" s="1"/>
  <c r="D382" i="20"/>
  <c r="C382" i="20"/>
  <c r="B382" i="20"/>
  <c r="I381" i="20"/>
  <c r="I380" i="20"/>
  <c r="I379" i="20"/>
  <c r="H378" i="20"/>
  <c r="H387" i="20" s="1"/>
  <c r="H393" i="20" s="1"/>
  <c r="G378" i="20"/>
  <c r="G387" i="20" s="1"/>
  <c r="G393" i="20" s="1"/>
  <c r="F378" i="20"/>
  <c r="E378" i="20"/>
  <c r="D378" i="20"/>
  <c r="D387" i="20" s="1"/>
  <c r="D393" i="20" s="1"/>
  <c r="C378" i="20"/>
  <c r="C387" i="20" s="1"/>
  <c r="C393" i="20" s="1"/>
  <c r="B378" i="20"/>
  <c r="I377" i="20"/>
  <c r="E393" i="20" l="1"/>
  <c r="I391" i="20"/>
  <c r="I392" i="20"/>
  <c r="I378" i="20"/>
  <c r="I387" i="20" s="1"/>
  <c r="I393" i="20" s="1"/>
  <c r="B387" i="20"/>
  <c r="B393" i="20" s="1"/>
  <c r="F387" i="20"/>
  <c r="F393" i="20" s="1"/>
  <c r="I52" i="15" l="1"/>
  <c r="I48" i="15"/>
  <c r="I40" i="15"/>
  <c r="I23" i="15"/>
  <c r="I35" i="15" s="1"/>
  <c r="I16" i="15"/>
  <c r="I43" i="15" l="1"/>
  <c r="I51" i="15" s="1"/>
  <c r="I55" i="15" s="1"/>
  <c r="F579" i="20"/>
  <c r="E479" i="20"/>
  <c r="F633" i="20" l="1"/>
  <c r="E633" i="20"/>
  <c r="D633" i="20"/>
  <c r="C633" i="20"/>
  <c r="E626" i="20"/>
  <c r="D626" i="20"/>
  <c r="C626" i="20"/>
  <c r="F615" i="20"/>
  <c r="E615" i="20"/>
  <c r="F597" i="20"/>
  <c r="E597" i="20"/>
  <c r="E579" i="20"/>
  <c r="F544" i="20"/>
  <c r="F560" i="20" s="1"/>
  <c r="E544" i="20"/>
  <c r="E560" i="20" s="1"/>
  <c r="D538" i="20"/>
  <c r="C538" i="20"/>
  <c r="F504" i="20"/>
  <c r="E504" i="20"/>
  <c r="F501" i="20"/>
  <c r="E501" i="20"/>
  <c r="E492" i="20" s="1"/>
  <c r="E522" i="20" s="1"/>
  <c r="F479" i="20"/>
  <c r="C454" i="20"/>
  <c r="C443" i="20"/>
  <c r="C437" i="20" s="1"/>
  <c r="C438" i="20"/>
  <c r="B438" i="20"/>
  <c r="D410" i="20"/>
  <c r="C410" i="20"/>
  <c r="D358" i="20"/>
  <c r="C358" i="20"/>
  <c r="D346" i="20"/>
  <c r="D351" i="20" s="1"/>
  <c r="C346" i="20"/>
  <c r="C351" i="20" s="1"/>
  <c r="D308" i="20"/>
  <c r="D330" i="20" s="1"/>
  <c r="C308" i="20"/>
  <c r="C330" i="20" s="1"/>
  <c r="D299" i="20"/>
  <c r="C278" i="20"/>
  <c r="C299" i="20" s="1"/>
  <c r="D266" i="20"/>
  <c r="C266" i="20"/>
  <c r="E247" i="20"/>
  <c r="E250" i="20" s="1"/>
  <c r="D247" i="20"/>
  <c r="D250" i="20" s="1"/>
  <c r="C247" i="20"/>
  <c r="C250" i="20" s="1"/>
  <c r="B247" i="20"/>
  <c r="B250" i="20" s="1"/>
  <c r="E239" i="20"/>
  <c r="E242" i="20" s="1"/>
  <c r="D239" i="20"/>
  <c r="D242" i="20" s="1"/>
  <c r="C239" i="20"/>
  <c r="C242" i="20" s="1"/>
  <c r="B239" i="20"/>
  <c r="B242" i="20" s="1"/>
  <c r="D225" i="20"/>
  <c r="C225" i="20"/>
  <c r="D213" i="20"/>
  <c r="C213" i="20"/>
  <c r="D209" i="20"/>
  <c r="C209" i="20"/>
  <c r="D205" i="20"/>
  <c r="C205" i="20"/>
  <c r="F199" i="20"/>
  <c r="E199" i="20"/>
  <c r="D199" i="20"/>
  <c r="C199" i="20"/>
  <c r="G197" i="20"/>
  <c r="G196" i="20"/>
  <c r="G195" i="20"/>
  <c r="G194" i="20"/>
  <c r="G193" i="20"/>
  <c r="G192" i="20"/>
  <c r="G191" i="20"/>
  <c r="G190" i="20"/>
  <c r="G189" i="20"/>
  <c r="H181" i="20"/>
  <c r="G181" i="20"/>
  <c r="F181" i="20"/>
  <c r="E181" i="20"/>
  <c r="I180" i="20"/>
  <c r="I179" i="20"/>
  <c r="I178" i="20"/>
  <c r="I177" i="20"/>
  <c r="I176" i="20"/>
  <c r="G169" i="20"/>
  <c r="F169" i="20"/>
  <c r="E169" i="20"/>
  <c r="G162" i="20"/>
  <c r="F162" i="20"/>
  <c r="E162" i="20"/>
  <c r="I117" i="20"/>
  <c r="H117" i="20"/>
  <c r="G117" i="20"/>
  <c r="F117" i="20"/>
  <c r="E117" i="20"/>
  <c r="D117" i="20"/>
  <c r="C117" i="20"/>
  <c r="B117" i="20"/>
  <c r="D94" i="20"/>
  <c r="C94" i="20"/>
  <c r="B94" i="20"/>
  <c r="E93" i="20"/>
  <c r="E92" i="20"/>
  <c r="E91" i="20"/>
  <c r="E88" i="20"/>
  <c r="E87" i="20"/>
  <c r="E85" i="20" s="1"/>
  <c r="E86" i="20"/>
  <c r="D85" i="20"/>
  <c r="C85" i="20"/>
  <c r="B85" i="20"/>
  <c r="E84" i="20"/>
  <c r="E83" i="20"/>
  <c r="D82" i="20"/>
  <c r="D89" i="20" s="1"/>
  <c r="C82" i="20"/>
  <c r="B82" i="20"/>
  <c r="B89" i="20" s="1"/>
  <c r="E81" i="20"/>
  <c r="C68" i="20"/>
  <c r="C66" i="20"/>
  <c r="C61" i="20"/>
  <c r="C52" i="20"/>
  <c r="H36" i="20"/>
  <c r="G36" i="20"/>
  <c r="F36" i="20"/>
  <c r="E36" i="20"/>
  <c r="D36" i="20"/>
  <c r="C36" i="20"/>
  <c r="B36" i="20"/>
  <c r="H34" i="20"/>
  <c r="G34" i="20"/>
  <c r="F34" i="20"/>
  <c r="E34" i="20"/>
  <c r="D34" i="20"/>
  <c r="C34" i="20"/>
  <c r="B34" i="20"/>
  <c r="I33" i="20"/>
  <c r="I32" i="20"/>
  <c r="I31" i="20"/>
  <c r="I28" i="20"/>
  <c r="I27" i="20"/>
  <c r="D29" i="20"/>
  <c r="B29" i="20"/>
  <c r="I25" i="20"/>
  <c r="I24" i="20"/>
  <c r="I23" i="20"/>
  <c r="C29" i="20"/>
  <c r="I21" i="20"/>
  <c r="I18" i="20"/>
  <c r="I17" i="20"/>
  <c r="I15" i="20"/>
  <c r="I14" i="20"/>
  <c r="I13" i="20"/>
  <c r="I11" i="20"/>
  <c r="E82" i="20" l="1"/>
  <c r="C89" i="20"/>
  <c r="F37" i="20"/>
  <c r="E89" i="20"/>
  <c r="E94" i="20"/>
  <c r="C217" i="20"/>
  <c r="I26" i="20"/>
  <c r="F522" i="20"/>
  <c r="G199" i="20"/>
  <c r="I181" i="20"/>
  <c r="C69" i="20"/>
  <c r="I22" i="20"/>
  <c r="I12" i="20"/>
  <c r="I34" i="20"/>
  <c r="I16" i="20"/>
  <c r="C37" i="20"/>
  <c r="E37" i="20"/>
  <c r="G37" i="20"/>
  <c r="B37" i="20"/>
  <c r="D37" i="20"/>
  <c r="H37" i="20"/>
  <c r="I36" i="20"/>
  <c r="E52" i="19"/>
  <c r="B52" i="19"/>
  <c r="I46" i="16"/>
  <c r="C52" i="19"/>
  <c r="K27" i="16"/>
  <c r="K16" i="16"/>
  <c r="K15" i="16"/>
  <c r="K46" i="16"/>
  <c r="I19" i="20" l="1"/>
  <c r="I29" i="20"/>
  <c r="I59" i="15"/>
  <c r="K59" i="15"/>
  <c r="F52" i="19"/>
  <c r="I37" i="20" l="1"/>
</calcChain>
</file>

<file path=xl/sharedStrings.xml><?xml version="1.0" encoding="utf-8"?>
<sst xmlns="http://schemas.openxmlformats.org/spreadsheetml/2006/main" count="895" uniqueCount="632">
  <si>
    <t>Nazwa i adres jednostki sprawozdawczej</t>
  </si>
  <si>
    <t>Adresat:</t>
  </si>
  <si>
    <t>Numer identyfikacyjny REGON</t>
  </si>
  <si>
    <t>I. Fundusz jednostki na początek okresu (BO)</t>
  </si>
  <si>
    <t>Stan na koniec roku bieżącego</t>
  </si>
  <si>
    <t>Stan na koniec roku poprzedniego</t>
  </si>
  <si>
    <t>Wysłać bez pisma przewodniego</t>
  </si>
  <si>
    <t>1.1. Zysk bilansowy za rok ubiegły</t>
  </si>
  <si>
    <t>1.2. Zrealizowane wydatki budżetowe</t>
  </si>
  <si>
    <t>1.4. Środki na inwestycje</t>
  </si>
  <si>
    <t>1.9. Pozostałe odpisy z wyniku finansowego za rok bieżący</t>
  </si>
  <si>
    <t>2.2. Zrealizowane dochody budżetowe</t>
  </si>
  <si>
    <t>2.3. Rozliczenie wyniku finansowego i środków obrotowych za rok ubiegły</t>
  </si>
  <si>
    <t>2.1. Strata za rok ubiegły</t>
  </si>
  <si>
    <t>2.4. Dotacje i środki na inwestycje</t>
  </si>
  <si>
    <t>2.8. Aktywa przekazane w ramach centralnego zaopatrzenia</t>
  </si>
  <si>
    <t xml:space="preserve">II. Fundusz jednostki na koniec okresu (BZ) </t>
  </si>
  <si>
    <t>2. strata netto (-)</t>
  </si>
  <si>
    <t>Informacje uzupełniające istotne dla oceny rzetelności i przejrzystości sytuacji finansowej:</t>
  </si>
  <si>
    <t>2.</t>
  </si>
  <si>
    <t>3.</t>
  </si>
  <si>
    <t>4.</t>
  </si>
  <si>
    <t>5.</t>
  </si>
  <si>
    <t>Rachunek zysków i strat</t>
  </si>
  <si>
    <t>(wariant porównawczy)</t>
  </si>
  <si>
    <t>A.</t>
  </si>
  <si>
    <t>I.</t>
  </si>
  <si>
    <t>II.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</si>
  <si>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</si>
  <si>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</si>
  <si>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</si>
  <si>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</si>
  <si>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</si>
  <si>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</si>
  <si>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</si>
  <si>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</si>
  <si>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</si>
  <si>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</si>
  <si>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</si>
  <si>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</si>
  <si>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</si>
  <si>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</si>
  <si>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</si>
  <si>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</si>
  <si>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</si>
  <si>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</si>
  <si>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</si>
  <si>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</si>
  <si>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</si>
  <si>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</si>
  <si>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</si>
  <si>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</si>
  <si>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</si>
  <si>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D.</t>
  </si>
  <si>
    <t>Pozostałe przychody operacyjne</t>
  </si>
  <si>
    <t>Zysk ze zbycia niefinansowych aktywów trwałych</t>
  </si>
  <si>
    <t>Dotacje</t>
  </si>
  <si>
    <t>E.</t>
  </si>
  <si>
    <t>Pozostałe koszty operacyjne</t>
  </si>
  <si>
    <t>F.</t>
  </si>
  <si>
    <t>Zysk (strata) z działalności operacyjnej (C+D-E)</t>
  </si>
  <si>
    <t>G.</t>
  </si>
  <si>
    <t>Dywidendy i udziały w zyskach</t>
  </si>
  <si>
    <t>Odsetki</t>
  </si>
  <si>
    <t>Inne</t>
  </si>
  <si>
    <t xml:space="preserve">H. </t>
  </si>
  <si>
    <t>Koszty finansowe</t>
  </si>
  <si>
    <t>J.</t>
  </si>
  <si>
    <t>Zysk (strata) z działalności gospodarczej (F+G-H)</t>
  </si>
  <si>
    <t>Wynik zdarzeń nadzwyczajnych (J.I.-J.II.)</t>
  </si>
  <si>
    <t>Zyski nadzwyczajne</t>
  </si>
  <si>
    <t>Straty nadzwyczajne</t>
  </si>
  <si>
    <t>K.</t>
  </si>
  <si>
    <t>L.</t>
  </si>
  <si>
    <t>Podatek dochodowy</t>
  </si>
  <si>
    <t xml:space="preserve">Kierownik jednostki </t>
  </si>
  <si>
    <t xml:space="preserve">Główny Księgowy </t>
  </si>
  <si>
    <t>pokrycie amortyzacji</t>
  </si>
  <si>
    <t>1.8. Aktywa otrzymane w ramach centralnego zaopatrzenia</t>
  </si>
  <si>
    <t>1. zysk netto (+)</t>
  </si>
  <si>
    <t>Przychody netto ze sprzedaży produktów</t>
  </si>
  <si>
    <t>Przychody finansowe</t>
  </si>
  <si>
    <t>1.3. Zrealizowane płatności ze środków europejskich</t>
  </si>
  <si>
    <t>1.5. Aktualizacja wyceny środków trwałych</t>
  </si>
  <si>
    <t>1.7. Aktywa przejęte od zlikwidowanych lub połączonych jednostek</t>
  </si>
  <si>
    <t>2. Zmniejszenia funduszu jednostki (z tytułu)</t>
  </si>
  <si>
    <t>2.5. Aktualizacja wyceny środków trwałych</t>
  </si>
  <si>
    <t>2.7. Pasywa przejęte od zlikwidowanych lub połączonych jednostek</t>
  </si>
  <si>
    <t xml:space="preserve">1. </t>
  </si>
  <si>
    <t>Inne przychody operacyjne</t>
  </si>
  <si>
    <t>1. Zwiększenia funduszu (z tytułu)</t>
  </si>
  <si>
    <t>Przychody netto z podstawowej działalności operacyjnej</t>
  </si>
  <si>
    <t>………………………………………….</t>
  </si>
  <si>
    <t>…………………………..</t>
  </si>
  <si>
    <t>…………………………………….</t>
  </si>
  <si>
    <t xml:space="preserve">jednostki </t>
  </si>
  <si>
    <t xml:space="preserve">w funduszu jednoski </t>
  </si>
  <si>
    <t xml:space="preserve">Zestawienie zmian </t>
  </si>
  <si>
    <t>1.10. Inne zwiększenia</t>
  </si>
  <si>
    <t>2.6. Wartość sprzedanych i nieodpłatnie przekazanych środków trwałych i środków trwałych w budowie oraz wartości niematerialnych i prawnych</t>
  </si>
  <si>
    <t>2.9. Inne zmniejszenia</t>
  </si>
  <si>
    <t>………………………….....</t>
  </si>
  <si>
    <t>………………………………….</t>
  </si>
  <si>
    <t>jednostki budżetowej</t>
  </si>
  <si>
    <t>CZĄSTKOWY BILANS JEDNOSTKOWY URZĘDU MIASTA STOŁECZNEGO WARSZAWY</t>
  </si>
  <si>
    <t>Nazwa i adres</t>
  </si>
  <si>
    <t>BILANS</t>
  </si>
  <si>
    <t>jednostki sprawozdawczej</t>
  </si>
  <si>
    <t>jednostki budżetowej,</t>
  </si>
  <si>
    <t>Urząd m.st. Warszawy</t>
  </si>
  <si>
    <t>zakładu budżetowego</t>
  </si>
  <si>
    <t>gospodarstwa pomocniczego</t>
  </si>
  <si>
    <t>sporządzony</t>
  </si>
  <si>
    <t>Wysyłać bez pisma przewodniego</t>
  </si>
  <si>
    <t>AKTYWA</t>
  </si>
  <si>
    <t>Stan na początek roku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</si>
  <si>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</si>
  <si>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</si>
  <si>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</si>
  <si>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</si>
  <si>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</si>
  <si>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</si>
  <si>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</si>
  <si>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</si>
  <si>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</si>
  <si>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</si>
  <si>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</si>
  <si>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 xml:space="preserve"> 1.2. Budynki, lokale i obiekty inżynierii     lądowej i wodnej</t>
  </si>
  <si>
    <t xml:space="preserve"> 1.3. Urządzenia techniczne i maszyny</t>
  </si>
  <si>
    <t xml:space="preserve"> 1.4. Środki transportu</t>
  </si>
  <si>
    <t xml:space="preserve"> 1.5. Inne środki trwałe</t>
  </si>
  <si>
    <t>2. Środki trwałe w budowie  (inwestycje)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</si>
  <si>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</si>
  <si>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</si>
  <si>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</si>
  <si>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</si>
  <si>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</si>
  <si>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</si>
  <si>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</si>
  <si>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</si>
  <si>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</si>
  <si>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</si>
  <si>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</si>
  <si>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</si>
  <si>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</si>
  <si>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</si>
  <si>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</si>
  <si>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</si>
  <si>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</si>
  <si>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</si>
  <si>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</si>
  <si>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III Rezerwy na zobowiązania</t>
  </si>
  <si>
    <t>1. Materiały</t>
  </si>
  <si>
    <t>2. Półprodukty i produkty w toku</t>
  </si>
  <si>
    <t>3. Produkty gotowe</t>
  </si>
  <si>
    <t>4. Towary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</si>
  <si>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</si>
  <si>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</si>
  <si>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</si>
  <si>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</si>
  <si>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</si>
  <si>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</si>
  <si>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</si>
  <si>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</si>
  <si>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</si>
  <si>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</si>
  <si>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</si>
  <si>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</si>
  <si>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</si>
  <si>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</si>
  <si>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</si>
  <si>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</si>
  <si>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</si>
  <si>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</si>
  <si>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</si>
  <si>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</si>
  <si>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</si>
  <si>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1.1.1. Grunty stanowiące własność jednostki samorządu terytorialnego, przekazane w użytkowanie wieczyste innym podmiotom</t>
  </si>
  <si>
    <t>IV. Fundusz mienia zlikwidowanych  jednostek</t>
  </si>
  <si>
    <t>B. Fundusze placówek</t>
  </si>
  <si>
    <t>C. Państwowe fundusze celowe</t>
  </si>
  <si>
    <t>D. Zobowiązania  i rezerwy na zobowiązania</t>
  </si>
  <si>
    <t>8. Fundusze specjalne</t>
  </si>
  <si>
    <t>8.1. Zakładowy Fundusz Świadczeń Socjalnych</t>
  </si>
  <si>
    <t>8.2. Inne fundusze</t>
  </si>
  <si>
    <t xml:space="preserve">IV. Rozliczenia międzyokresowe </t>
  </si>
  <si>
    <t>(rok, miesiąc, dzień)</t>
  </si>
  <si>
    <t>Zysk (strata) z działalności podstawowej (A-B)</t>
  </si>
  <si>
    <t>Pozostałe obowiązkowe zmniejszenia zysku (zwiększenia straty)</t>
  </si>
  <si>
    <t>Zysk (strata) netto (I-J-K)</t>
  </si>
  <si>
    <t>3. nadwyżka środków obrotowych</t>
  </si>
  <si>
    <t>IV. Fundusz (II+/-III)</t>
  </si>
  <si>
    <t>III. Wynik finansowy netto za rok bieżący</t>
  </si>
  <si>
    <t>A. AKTYWA TRWAŁE</t>
  </si>
  <si>
    <t>A. FUNDUSZE</t>
  </si>
  <si>
    <t>Urząd Dzielnicy Targówek</t>
  </si>
  <si>
    <t>00-983 Warszawa</t>
  </si>
  <si>
    <t>ul. L.Kondratowicza 20</t>
  </si>
  <si>
    <t>015259640</t>
  </si>
  <si>
    <t>Zysk (strata) brutto (F+G-H)</t>
  </si>
  <si>
    <t>III. Odpisy z wyniku finansowego (nadwyżka środków obrotowych) ( - )</t>
  </si>
  <si>
    <t>Koszty inwestycji finansowanych ze środków własnych
 samorządowych zakładów budżetowych i dochodów jednostek
 budżetowych gromadzonych na wydzielonym rachunku</t>
  </si>
  <si>
    <t>Zmiana stanu produktów (zwiększenie-wartość dodatnia, zmniejszenie-wartość ujemna</t>
  </si>
  <si>
    <t>1.6. Nieodpłatnie otrzymane środki trwałe iśrodki trwałe w budowie 
oraz wartości niematerialne i prawne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</si>
  <si>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</si>
  <si>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</si>
  <si>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</si>
  <si>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</si>
  <si>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</si>
  <si>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</si>
  <si>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</si>
  <si>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</si>
  <si>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</si>
  <si>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</si>
  <si>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</si>
  <si>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</si>
  <si>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</si>
  <si>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</si>
  <si>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</si>
  <si>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</si>
  <si>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</si>
  <si>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</si>
  <si>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</si>
  <si>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</si>
  <si>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</si>
  <si>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</si>
  <si>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</si>
  <si>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</si>
  <si>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</si>
  <si>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</si>
  <si>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</si>
  <si>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</si>
  <si>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</si>
  <si>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</si>
  <si>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</si>
  <si>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</si>
  <si>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</si>
  <si>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</si>
  <si>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</si>
  <si>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</si>
  <si>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</si>
  <si>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</si>
  <si>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</si>
  <si>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</si>
  <si>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</si>
  <si>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</si>
  <si>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</si>
  <si>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</si>
  <si>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</si>
  <si>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</si>
  <si>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</si>
  <si>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</si>
  <si>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</si>
  <si>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</si>
  <si>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</si>
  <si>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</si>
  <si>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</si>
  <si>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</si>
  <si>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</si>
  <si>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</si>
  <si>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</si>
  <si>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</si>
  <si>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</si>
  <si>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</si>
  <si>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</si>
  <si>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</si>
  <si>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</si>
  <si>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</si>
  <si>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</si>
  <si>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</si>
  <si>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</si>
  <si>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</si>
  <si>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</si>
  <si>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</si>
  <si>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</si>
  <si>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</si>
  <si>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</si>
  <si>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</si>
  <si>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</si>
  <si>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</si>
  <si>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</si>
  <si>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</si>
  <si>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</si>
  <si>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</si>
  <si>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</si>
  <si>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</si>
  <si>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nie dotyczy</t>
  </si>
  <si>
    <t>Nazwa podmiotu</t>
  </si>
  <si>
    <t>1.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</si>
  <si>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</si>
  <si>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</si>
  <si>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</si>
  <si>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</si>
  <si>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</si>
  <si>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</si>
  <si>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</si>
  <si>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</si>
  <si>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</si>
  <si>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</si>
  <si>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</si>
  <si>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</si>
  <si>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</si>
  <si>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</si>
  <si>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</si>
  <si>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</si>
  <si>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</si>
  <si>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</si>
  <si>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</si>
  <si>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</si>
  <si>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</si>
  <si>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</si>
  <si>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</si>
  <si>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</si>
  <si>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</si>
  <si>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</si>
  <si>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</si>
  <si>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</si>
  <si>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</si>
  <si>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</si>
  <si>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</si>
  <si>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r>
      <t>Inne rezerwy</t>
    </r>
    <r>
      <rPr>
        <b/>
        <sz val="10"/>
        <color indexed="8"/>
        <rFont val="Times New Roman"/>
        <family val="1"/>
        <charset val="238"/>
      </rPr>
      <t>:</t>
    </r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</si>
  <si>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</si>
  <si>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</si>
  <si>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</si>
  <si>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</si>
  <si>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</si>
  <si>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</si>
  <si>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</si>
  <si>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</si>
  <si>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</si>
  <si>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</si>
  <si>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</si>
  <si>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</si>
  <si>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</si>
  <si>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</si>
  <si>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</si>
  <si>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</si>
  <si>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</si>
  <si>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</si>
  <si>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</si>
  <si>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</si>
  <si>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</si>
  <si>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</si>
  <si>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</si>
  <si>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</si>
  <si>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</si>
  <si>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</si>
  <si>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</si>
  <si>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</si>
  <si>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</si>
  <si>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</si>
  <si>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</si>
  <si>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</si>
  <si>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</si>
  <si>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</si>
  <si>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</si>
  <si>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</si>
  <si>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</si>
  <si>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</si>
  <si>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</si>
  <si>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</si>
  <si>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</si>
  <si>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</si>
  <si>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</si>
  <si>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</si>
  <si>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</si>
  <si>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</si>
  <si>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</si>
  <si>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r>
      <t>Inne sprawy sporne</t>
    </r>
    <r>
      <rPr>
        <b/>
        <sz val="10"/>
        <color indexed="8"/>
        <rFont val="Times New Roman"/>
        <family val="1"/>
        <charset val="238"/>
      </rPr>
      <t>:</t>
    </r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</si>
  <si>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</si>
  <si>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</si>
  <si>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</si>
  <si>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</si>
  <si>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</si>
  <si>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</si>
  <si>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</si>
  <si>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</si>
  <si>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</si>
  <si>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</si>
  <si>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</si>
  <si>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</si>
  <si>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</si>
  <si>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</si>
  <si>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</si>
  <si>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</si>
  <si>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</si>
  <si>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</si>
  <si>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</si>
  <si>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</si>
  <si>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</si>
  <si>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</si>
  <si>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</si>
  <si>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</si>
  <si>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</si>
  <si>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</si>
  <si>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</si>
  <si>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</si>
  <si>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</si>
  <si>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</si>
  <si>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</si>
  <si>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</si>
  <si>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</si>
  <si>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</si>
  <si>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</si>
  <si>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</si>
  <si>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</si>
  <si>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</si>
  <si>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</si>
  <si>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</si>
  <si>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</si>
  <si>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</si>
  <si>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</si>
  <si>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</si>
  <si>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</si>
  <si>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</si>
  <si>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</si>
  <si>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</si>
  <si>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</si>
  <si>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</si>
  <si>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</si>
  <si>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</si>
  <si>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</si>
  <si>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</si>
  <si>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</si>
  <si>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</si>
  <si>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</si>
  <si>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</si>
  <si>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</si>
  <si>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</si>
  <si>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</si>
  <si>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</si>
  <si>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</si>
  <si>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</si>
  <si>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</si>
  <si>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</si>
  <si>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</si>
  <si>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</si>
  <si>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</si>
  <si>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</si>
  <si>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</si>
  <si>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</si>
  <si>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</si>
  <si>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</si>
  <si>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</si>
  <si>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</si>
  <si>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</si>
  <si>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</si>
  <si>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</si>
  <si>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</si>
  <si>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</si>
  <si>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</si>
  <si>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</si>
  <si>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</si>
  <si>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</si>
  <si>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</si>
  <si>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</si>
  <si>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</si>
  <si>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</si>
  <si>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</si>
  <si>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</si>
  <si>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</si>
  <si>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</si>
  <si>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</si>
  <si>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</si>
  <si>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</si>
  <si>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</si>
  <si>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</si>
  <si>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</si>
  <si>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</si>
  <si>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</si>
  <si>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</si>
  <si>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kara umowna -należność główna</t>
  </si>
  <si>
    <t>kara umowna-odsetki</t>
  </si>
  <si>
    <t>Koszty</t>
  </si>
  <si>
    <t>koszty związane z epidemią COVID-19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</si>
  <si>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</si>
  <si>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</si>
  <si>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</si>
  <si>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</si>
  <si>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</si>
  <si>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</si>
  <si>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</si>
  <si>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</si>
  <si>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</si>
  <si>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</si>
  <si>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</si>
  <si>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</si>
  <si>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</si>
  <si>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</si>
  <si>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</si>
  <si>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</si>
  <si>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</si>
  <si>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</si>
  <si>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</si>
  <si>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</si>
  <si>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</si>
  <si>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</si>
  <si>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</si>
  <si>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</si>
  <si>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</si>
  <si>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</si>
  <si>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</si>
  <si>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</si>
  <si>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</si>
  <si>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</si>
  <si>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</si>
  <si>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</si>
  <si>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</si>
  <si>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</si>
  <si>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</si>
  <si>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</si>
  <si>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</si>
  <si>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</si>
  <si>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</si>
  <si>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</si>
  <si>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</si>
  <si>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</si>
  <si>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</si>
  <si>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</si>
  <si>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</si>
  <si>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</si>
  <si>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</si>
  <si>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</si>
  <si>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</si>
  <si>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</si>
  <si>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</si>
  <si>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</si>
  <si>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</si>
  <si>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</si>
  <si>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</si>
  <si>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</si>
  <si>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</si>
  <si>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</si>
  <si>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</si>
  <si>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</si>
  <si>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</si>
  <si>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</si>
  <si>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</si>
  <si>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</si>
  <si>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</si>
  <si>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</si>
  <si>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</si>
  <si>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</si>
  <si>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</si>
  <si>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</si>
  <si>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</si>
  <si>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</si>
  <si>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</si>
  <si>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</si>
  <si>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</si>
  <si>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</si>
  <si>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</si>
  <si>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</si>
  <si>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</si>
  <si>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</si>
  <si>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</si>
  <si>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</si>
  <si>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</si>
  <si>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</si>
  <si>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</si>
  <si>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</si>
  <si>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</si>
  <si>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</si>
  <si>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</si>
  <si>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</si>
  <si>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</si>
  <si>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</si>
  <si>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</si>
  <si>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</si>
  <si>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</si>
  <si>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</si>
  <si>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</si>
  <si>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</si>
  <si>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</si>
  <si>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</si>
  <si>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</si>
  <si>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</si>
  <si>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</si>
  <si>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</si>
  <si>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</si>
  <si>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</si>
  <si>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</si>
  <si>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</si>
  <si>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</si>
  <si>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</si>
  <si>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</si>
  <si>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</si>
  <si>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</si>
  <si>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</si>
  <si>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</si>
  <si>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</si>
  <si>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</si>
  <si>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</si>
  <si>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Zakłady Opieki Zdrowotnej</t>
  </si>
  <si>
    <t>……..</t>
  </si>
  <si>
    <t>TBS Warszawa Północ Spólka zo.o.</t>
  </si>
  <si>
    <t>Instytucje Kultury</t>
  </si>
  <si>
    <t>Miejskie Przedsiębiorstwo Wodociągów i Kanalizacji w m.st.Warszawie S.A.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</si>
  <si>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</si>
  <si>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</si>
  <si>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</si>
  <si>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</si>
  <si>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</si>
  <si>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</si>
  <si>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</si>
  <si>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</si>
  <si>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</si>
  <si>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</si>
  <si>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nie występuje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</si>
  <si>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</si>
  <si>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</si>
  <si>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</si>
  <si>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</si>
  <si>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</si>
  <si>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</si>
  <si>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</si>
  <si>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</si>
  <si>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</si>
  <si>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(kierownik jednostki)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</si>
  <si>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</si>
  <si>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</si>
  <si>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</si>
  <si>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</si>
  <si>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</si>
  <si>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</si>
  <si>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>na dzień 31 grudnia 2022 roku</t>
  </si>
  <si>
    <t>sporządzony na dzień 31 grudnia 2022 r.</t>
  </si>
  <si>
    <t>sporządzone na dzień 31 grudnia 2022 r.</t>
  </si>
  <si>
    <t>koszty związane z pomocą Ukrainie</t>
  </si>
  <si>
    <t xml:space="preserve">    2023.03.21</t>
  </si>
  <si>
    <t>00-024 Warszawa</t>
  </si>
  <si>
    <t>Al. Jerozolimskie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</si>
</sst>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8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name val="Arial CE"/>
      <charset val="238"/>
    </font>
    <font>
      <i/>
      <sz val="10"/>
      <name val="Times New Roman"/>
      <family val="1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color rgb="FFFF0000"/>
      <name val="Book Antiqua"/>
      <family val="1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44" fontId="21" fillId="0" borderId="0" applyFont="0" applyFill="0" applyBorder="0" applyAlignment="0" applyProtection="0"/>
    <xf numFmtId="0" fontId="7" fillId="0" borderId="0"/>
    <xf numFmtId="0" fontId="25" fillId="0" borderId="0"/>
    <xf numFmtId="0" fontId="1" fillId="0" borderId="0"/>
  </cellStyleXfs>
  <cellXfs count="1091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2" fillId="0" borderId="8" xfId="0" applyFont="1" applyBorder="1"/>
    <xf numFmtId="0" fontId="2" fillId="0" borderId="9" xfId="0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2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7" xfId="0" applyBorder="1"/>
    <xf numFmtId="0" fontId="2" fillId="0" borderId="18" xfId="0" applyFont="1" applyBorder="1" applyAlignment="1">
      <alignment horizontal="center" wrapText="1"/>
    </xf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10" xfId="0" applyFont="1" applyBorder="1"/>
    <xf numFmtId="49" fontId="2" fillId="0" borderId="10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27" xfId="0" applyFont="1" applyBorder="1"/>
    <xf numFmtId="0" fontId="0" fillId="0" borderId="18" xfId="0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4" fontId="2" fillId="0" borderId="31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2" fillId="0" borderId="9" xfId="0" applyFont="1" applyFill="1" applyBorder="1"/>
    <xf numFmtId="4" fontId="0" fillId="0" borderId="0" xfId="0" applyNumberFormat="1"/>
    <xf numFmtId="4" fontId="2" fillId="0" borderId="0" xfId="0" applyNumberFormat="1" applyFont="1"/>
    <xf numFmtId="2" fontId="0" fillId="0" borderId="0" xfId="0" applyNumberFormat="1"/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/>
    <xf numFmtId="4" fontId="2" fillId="0" borderId="33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0" fillId="0" borderId="8" xfId="0" applyFill="1" applyBorder="1"/>
    <xf numFmtId="0" fontId="0" fillId="0" borderId="23" xfId="0" applyFill="1" applyBorder="1"/>
    <xf numFmtId="0" fontId="0" fillId="0" borderId="26" xfId="0" applyFill="1" applyBorder="1"/>
    <xf numFmtId="0" fontId="2" fillId="0" borderId="10" xfId="0" applyFont="1" applyFill="1" applyBorder="1"/>
    <xf numFmtId="0" fontId="0" fillId="0" borderId="0" xfId="0" applyFill="1" applyBorder="1"/>
    <xf numFmtId="0" fontId="0" fillId="0" borderId="14" xfId="0" applyFill="1" applyBorder="1"/>
    <xf numFmtId="0" fontId="0" fillId="0" borderId="27" xfId="0" applyFill="1" applyBorder="1"/>
    <xf numFmtId="0" fontId="0" fillId="0" borderId="10" xfId="0" applyFill="1" applyBorder="1"/>
    <xf numFmtId="0" fontId="2" fillId="0" borderId="27" xfId="0" applyFont="1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3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5" xfId="0" applyFill="1" applyBorder="1"/>
    <xf numFmtId="49" fontId="2" fillId="0" borderId="10" xfId="0" applyNumberFormat="1" applyFont="1" applyFill="1" applyBorder="1"/>
    <xf numFmtId="0" fontId="0" fillId="0" borderId="16" xfId="0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22" xfId="0" applyFill="1" applyBorder="1"/>
    <xf numFmtId="0" fontId="4" fillId="0" borderId="18" xfId="0" applyFont="1" applyFill="1" applyBorder="1" applyAlignment="1">
      <alignment horizontal="center" wrapText="1"/>
    </xf>
    <xf numFmtId="0" fontId="0" fillId="0" borderId="24" xfId="0" applyFill="1" applyBorder="1"/>
    <xf numFmtId="0" fontId="0" fillId="0" borderId="18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7" xfId="0" applyFill="1" applyBorder="1" applyAlignment="1">
      <alignment horizontal="right"/>
    </xf>
    <xf numFmtId="0" fontId="0" fillId="0" borderId="7" xfId="0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8" xfId="0" applyFont="1" applyFill="1" applyBorder="1"/>
    <xf numFmtId="4" fontId="2" fillId="0" borderId="31" xfId="0" applyNumberFormat="1" applyFont="1" applyFill="1" applyBorder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5" fillId="0" borderId="9" xfId="0" applyFont="1" applyFill="1" applyBorder="1"/>
    <xf numFmtId="0" fontId="5" fillId="0" borderId="4" xfId="0" applyFont="1" applyFill="1" applyBorder="1"/>
    <xf numFmtId="0" fontId="5" fillId="0" borderId="13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4" fontId="5" fillId="0" borderId="0" xfId="0" applyNumberFormat="1" applyFont="1" applyFill="1"/>
    <xf numFmtId="0" fontId="2" fillId="0" borderId="11" xfId="0" applyFont="1" applyFill="1" applyBorder="1" applyAlignment="1">
      <alignment wrapText="1"/>
    </xf>
    <xf numFmtId="0" fontId="2" fillId="0" borderId="0" xfId="0" applyFont="1" applyFill="1" applyBorder="1"/>
    <xf numFmtId="4" fontId="2" fillId="0" borderId="3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11" xfId="0" applyFont="1" applyFill="1" applyBorder="1"/>
    <xf numFmtId="0" fontId="2" fillId="0" borderId="4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4" fontId="2" fillId="0" borderId="34" xfId="0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8" fillId="0" borderId="0" xfId="1" applyFont="1"/>
    <xf numFmtId="0" fontId="7" fillId="0" borderId="0" xfId="1"/>
    <xf numFmtId="0" fontId="7" fillId="2" borderId="0" xfId="1" applyFill="1"/>
    <xf numFmtId="0" fontId="9" fillId="2" borderId="0" xfId="1" applyFont="1" applyFill="1"/>
    <xf numFmtId="0" fontId="10" fillId="0" borderId="35" xfId="1" applyFont="1" applyBorder="1" applyProtection="1">
      <protection locked="0" hidden="1"/>
    </xf>
    <xf numFmtId="0" fontId="7" fillId="0" borderId="36" xfId="1" applyFont="1" applyBorder="1" applyProtection="1">
      <protection locked="0" hidden="1"/>
    </xf>
    <xf numFmtId="0" fontId="10" fillId="2" borderId="35" xfId="1" applyFont="1" applyFill="1" applyBorder="1" applyProtection="1">
      <protection locked="0" hidden="1"/>
    </xf>
    <xf numFmtId="0" fontId="7" fillId="2" borderId="36" xfId="1" applyFont="1" applyFill="1" applyBorder="1" applyProtection="1">
      <protection locked="0" hidden="1"/>
    </xf>
    <xf numFmtId="0" fontId="10" fillId="0" borderId="10" xfId="1" applyFont="1" applyBorder="1" applyProtection="1">
      <protection locked="0" hidden="1"/>
    </xf>
    <xf numFmtId="0" fontId="7" fillId="0" borderId="14" xfId="1" applyFont="1" applyBorder="1" applyProtection="1">
      <protection locked="0" hidden="1"/>
    </xf>
    <xf numFmtId="0" fontId="9" fillId="2" borderId="10" xfId="1" applyFont="1" applyFill="1" applyBorder="1" applyAlignment="1" applyProtection="1">
      <alignment horizontal="left"/>
      <protection locked="0" hidden="1"/>
    </xf>
    <xf numFmtId="0" fontId="9" fillId="2" borderId="14" xfId="1" applyFont="1" applyFill="1" applyBorder="1" applyProtection="1">
      <protection locked="0" hidden="1"/>
    </xf>
    <xf numFmtId="0" fontId="9" fillId="0" borderId="10" xfId="1" applyFont="1" applyBorder="1" applyProtection="1">
      <protection locked="0" hidden="1"/>
    </xf>
    <xf numFmtId="0" fontId="9" fillId="0" borderId="14" xfId="1" applyFont="1" applyBorder="1" applyProtection="1">
      <protection locked="0" hidden="1"/>
    </xf>
    <xf numFmtId="0" fontId="12" fillId="0" borderId="14" xfId="1" applyFont="1" applyBorder="1" applyProtection="1">
      <protection locked="0" hidden="1"/>
    </xf>
    <xf numFmtId="0" fontId="14" fillId="2" borderId="9" xfId="1" applyFont="1" applyFill="1" applyBorder="1" applyProtection="1">
      <protection locked="0" hidden="1"/>
    </xf>
    <xf numFmtId="0" fontId="14" fillId="2" borderId="13" xfId="1" applyFont="1" applyFill="1" applyBorder="1" applyProtection="1">
      <protection locked="0" hidden="1"/>
    </xf>
    <xf numFmtId="0" fontId="12" fillId="0" borderId="13" xfId="1" applyFont="1" applyBorder="1" applyProtection="1">
      <protection locked="0" hidden="1"/>
    </xf>
    <xf numFmtId="0" fontId="10" fillId="2" borderId="10" xfId="1" applyFont="1" applyFill="1" applyBorder="1" applyProtection="1">
      <protection locked="0" hidden="1"/>
    </xf>
    <xf numFmtId="0" fontId="14" fillId="2" borderId="14" xfId="1" applyFont="1" applyFill="1" applyBorder="1" applyProtection="1">
      <protection locked="0" hidden="1"/>
    </xf>
    <xf numFmtId="0" fontId="7" fillId="2" borderId="0" xfId="1" applyFont="1" applyFill="1" applyBorder="1" applyProtection="1">
      <protection locked="0" hidden="1"/>
    </xf>
    <xf numFmtId="0" fontId="7" fillId="2" borderId="14" xfId="1" applyFont="1" applyFill="1" applyBorder="1" applyProtection="1">
      <protection locked="0" hidden="1"/>
    </xf>
    <xf numFmtId="0" fontId="7" fillId="2" borderId="16" xfId="1" applyFont="1" applyFill="1" applyBorder="1" applyProtection="1">
      <protection locked="0" hidden="1"/>
    </xf>
    <xf numFmtId="0" fontId="7" fillId="2" borderId="17" xfId="1" applyFont="1" applyFill="1" applyBorder="1" applyProtection="1">
      <protection locked="0" hidden="1"/>
    </xf>
    <xf numFmtId="0" fontId="7" fillId="0" borderId="10" xfId="1" applyFont="1" applyBorder="1" applyProtection="1">
      <protection locked="0" hidden="1"/>
    </xf>
    <xf numFmtId="0" fontId="7" fillId="0" borderId="0" xfId="1" applyFont="1" applyBorder="1" applyProtection="1">
      <protection locked="0" hidden="1"/>
    </xf>
    <xf numFmtId="0" fontId="12" fillId="0" borderId="2" xfId="1" applyFont="1" applyBorder="1" applyAlignment="1" applyProtection="1">
      <alignment horizontal="center" vertical="center" wrapText="1"/>
      <protection locked="0" hidden="1"/>
    </xf>
    <xf numFmtId="0" fontId="12" fillId="0" borderId="33" xfId="1" applyFont="1" applyBorder="1" applyAlignment="1" applyProtection="1">
      <alignment horizontal="center" vertical="top" wrapText="1"/>
      <protection locked="0" hidden="1"/>
    </xf>
    <xf numFmtId="0" fontId="12" fillId="2" borderId="33" xfId="1" applyFont="1" applyFill="1" applyBorder="1" applyAlignment="1" applyProtection="1">
      <alignment horizontal="center" vertical="top" wrapText="1"/>
      <protection locked="0" hidden="1"/>
    </xf>
    <xf numFmtId="0" fontId="12" fillId="2" borderId="33" xfId="1" applyFont="1" applyFill="1" applyBorder="1" applyAlignment="1" applyProtection="1">
      <alignment horizontal="center" vertical="center" wrapText="1"/>
      <protection locked="0" hidden="1"/>
    </xf>
    <xf numFmtId="0" fontId="12" fillId="2" borderId="37" xfId="1" applyFont="1" applyFill="1" applyBorder="1" applyAlignment="1" applyProtection="1">
      <alignment horizontal="center" vertical="top" wrapText="1"/>
      <protection locked="0" hidden="1"/>
    </xf>
    <xf numFmtId="0" fontId="7" fillId="0" borderId="0" xfId="1" applyAlignment="1">
      <alignment wrapText="1"/>
    </xf>
    <xf numFmtId="0" fontId="12" fillId="0" borderId="9" xfId="1" applyFont="1" applyBorder="1" applyAlignment="1" applyProtection="1">
      <alignment wrapText="1"/>
      <protection locked="0" hidden="1"/>
    </xf>
    <xf numFmtId="0" fontId="12" fillId="2" borderId="38" xfId="1" applyFont="1" applyFill="1" applyBorder="1" applyAlignment="1" applyProtection="1">
      <alignment wrapText="1"/>
      <protection locked="0" hidden="1"/>
    </xf>
    <xf numFmtId="0" fontId="12" fillId="0" borderId="20" xfId="1" applyFont="1" applyBorder="1" applyAlignment="1" applyProtection="1">
      <alignment wrapText="1"/>
      <protection locked="0" hidden="1"/>
    </xf>
    <xf numFmtId="0" fontId="12" fillId="2" borderId="39" xfId="1" applyFont="1" applyFill="1" applyBorder="1" applyAlignment="1" applyProtection="1">
      <alignment wrapText="1"/>
      <protection locked="0" hidden="1"/>
    </xf>
    <xf numFmtId="0" fontId="12" fillId="0" borderId="11" xfId="1" applyFont="1" applyBorder="1" applyAlignment="1" applyProtection="1">
      <alignment wrapText="1"/>
      <protection locked="0" hidden="1"/>
    </xf>
    <xf numFmtId="0" fontId="12" fillId="2" borderId="40" xfId="1" applyFont="1" applyFill="1" applyBorder="1" applyAlignment="1" applyProtection="1">
      <alignment wrapText="1"/>
      <protection locked="0" hidden="1"/>
    </xf>
    <xf numFmtId="0" fontId="14" fillId="2" borderId="41" xfId="1" applyFont="1" applyFill="1" applyBorder="1" applyAlignment="1" applyProtection="1">
      <alignment wrapText="1"/>
      <protection locked="0" hidden="1"/>
    </xf>
    <xf numFmtId="0" fontId="14" fillId="0" borderId="11" xfId="1" applyFont="1" applyBorder="1" applyAlignment="1" applyProtection="1">
      <alignment wrapText="1"/>
      <protection locked="0" hidden="1"/>
    </xf>
    <xf numFmtId="0" fontId="14" fillId="2" borderId="40" xfId="1" applyFont="1" applyFill="1" applyBorder="1" applyAlignment="1" applyProtection="1">
      <alignment wrapText="1"/>
      <protection locked="0" hidden="1"/>
    </xf>
    <xf numFmtId="0" fontId="14" fillId="0" borderId="20" xfId="1" applyFont="1" applyBorder="1" applyAlignment="1" applyProtection="1">
      <alignment wrapText="1"/>
      <protection locked="0" hidden="1"/>
    </xf>
    <xf numFmtId="0" fontId="7" fillId="0" borderId="11" xfId="1" applyBorder="1" applyAlignment="1" applyProtection="1">
      <alignment wrapText="1"/>
      <protection locked="0" hidden="1"/>
    </xf>
    <xf numFmtId="0" fontId="7" fillId="0" borderId="39" xfId="1" applyFill="1" applyBorder="1" applyAlignment="1" applyProtection="1">
      <alignment wrapText="1"/>
      <protection locked="0" hidden="1"/>
    </xf>
    <xf numFmtId="0" fontId="7" fillId="0" borderId="20" xfId="1" applyBorder="1" applyAlignment="1" applyProtection="1">
      <alignment wrapText="1"/>
      <protection locked="0" hidden="1"/>
    </xf>
    <xf numFmtId="0" fontId="7" fillId="0" borderId="40" xfId="1" applyFill="1" applyBorder="1" applyAlignment="1" applyProtection="1">
      <alignment wrapText="1"/>
      <protection locked="0" hidden="1"/>
    </xf>
    <xf numFmtId="0" fontId="15" fillId="0" borderId="27" xfId="1" applyFont="1" applyFill="1" applyBorder="1" applyAlignment="1">
      <alignment wrapText="1"/>
    </xf>
    <xf numFmtId="0" fontId="15" fillId="0" borderId="39" xfId="1" applyFont="1" applyFill="1" applyBorder="1" applyAlignment="1">
      <alignment wrapText="1"/>
    </xf>
    <xf numFmtId="0" fontId="9" fillId="0" borderId="20" xfId="1" applyFont="1" applyBorder="1" applyAlignment="1" applyProtection="1">
      <alignment wrapText="1"/>
      <protection locked="0" hidden="1"/>
    </xf>
    <xf numFmtId="0" fontId="15" fillId="0" borderId="40" xfId="1" applyFont="1" applyFill="1" applyBorder="1" applyAlignment="1">
      <alignment wrapText="1"/>
    </xf>
    <xf numFmtId="0" fontId="16" fillId="0" borderId="10" xfId="1" applyFont="1" applyBorder="1" applyAlignment="1">
      <alignment horizontal="left" wrapText="1"/>
    </xf>
    <xf numFmtId="0" fontId="16" fillId="0" borderId="20" xfId="1" applyFont="1" applyBorder="1" applyAlignment="1">
      <alignment horizontal="left" wrapText="1"/>
    </xf>
    <xf numFmtId="0" fontId="17" fillId="2" borderId="39" xfId="1" applyFont="1" applyFill="1" applyBorder="1" applyAlignment="1">
      <alignment wrapText="1"/>
    </xf>
    <xf numFmtId="0" fontId="15" fillId="0" borderId="20" xfId="1" applyFont="1" applyBorder="1" applyAlignment="1">
      <alignment horizontal="left" wrapText="1"/>
    </xf>
    <xf numFmtId="0" fontId="16" fillId="2" borderId="39" xfId="1" applyFont="1" applyFill="1" applyBorder="1" applyAlignment="1">
      <alignment wrapText="1"/>
    </xf>
    <xf numFmtId="0" fontId="15" fillId="0" borderId="11" xfId="1" applyFont="1" applyBorder="1" applyAlignment="1">
      <alignment horizontal="left" wrapText="1"/>
    </xf>
    <xf numFmtId="0" fontId="15" fillId="2" borderId="39" xfId="1" applyFont="1" applyFill="1" applyBorder="1" applyAlignment="1">
      <alignment wrapText="1"/>
    </xf>
    <xf numFmtId="0" fontId="15" fillId="0" borderId="10" xfId="1" applyFont="1" applyBorder="1" applyAlignment="1">
      <alignment wrapText="1"/>
    </xf>
    <xf numFmtId="0" fontId="15" fillId="0" borderId="20" xfId="1" applyFont="1" applyBorder="1" applyAlignment="1">
      <alignment wrapText="1"/>
    </xf>
    <xf numFmtId="0" fontId="16" fillId="0" borderId="20" xfId="1" applyFont="1" applyBorder="1" applyAlignment="1">
      <alignment wrapText="1"/>
    </xf>
    <xf numFmtId="0" fontId="7" fillId="0" borderId="40" xfId="1" applyBorder="1" applyAlignment="1">
      <alignment wrapText="1"/>
    </xf>
    <xf numFmtId="0" fontId="16" fillId="0" borderId="11" xfId="1" applyFont="1" applyBorder="1" applyAlignment="1">
      <alignment wrapText="1"/>
    </xf>
    <xf numFmtId="0" fontId="16" fillId="2" borderId="40" xfId="1" applyFont="1" applyFill="1" applyBorder="1" applyAlignment="1">
      <alignment wrapText="1"/>
    </xf>
    <xf numFmtId="0" fontId="15" fillId="2" borderId="40" xfId="1" applyFont="1" applyFill="1" applyBorder="1" applyAlignment="1">
      <alignment wrapText="1"/>
    </xf>
    <xf numFmtId="0" fontId="9" fillId="0" borderId="0" xfId="1" applyFont="1" applyAlignment="1">
      <alignment wrapText="1"/>
    </xf>
    <xf numFmtId="0" fontId="15" fillId="2" borderId="42" xfId="1" applyFont="1" applyFill="1" applyBorder="1" applyAlignment="1">
      <alignment wrapText="1"/>
    </xf>
    <xf numFmtId="0" fontId="12" fillId="0" borderId="2" xfId="1" applyFont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4" fontId="7" fillId="0" borderId="0" xfId="1" applyNumberFormat="1" applyAlignment="1">
      <alignment wrapText="1"/>
    </xf>
    <xf numFmtId="0" fontId="7" fillId="0" borderId="0" xfId="1" applyFill="1"/>
    <xf numFmtId="0" fontId="14" fillId="0" borderId="0" xfId="1" applyFont="1" applyFill="1"/>
    <xf numFmtId="0" fontId="9" fillId="0" borderId="0" xfId="1" applyFont="1" applyBorder="1"/>
    <xf numFmtId="0" fontId="9" fillId="0" borderId="0" xfId="1" applyFont="1"/>
    <xf numFmtId="0" fontId="14" fillId="0" borderId="4" xfId="1" applyFont="1" applyFill="1" applyBorder="1"/>
    <xf numFmtId="0" fontId="14" fillId="0" borderId="0" xfId="1" applyFont="1" applyFill="1" applyBorder="1" applyProtection="1">
      <protection locked="0"/>
    </xf>
    <xf numFmtId="14" fontId="14" fillId="0" borderId="4" xfId="1" applyNumberFormat="1" applyFont="1" applyFill="1" applyBorder="1" applyAlignment="1" applyProtection="1">
      <alignment horizontal="center"/>
      <protection locked="0"/>
    </xf>
    <xf numFmtId="0" fontId="14" fillId="0" borderId="0" xfId="1" applyFont="1" applyFill="1" applyBorder="1"/>
    <xf numFmtId="0" fontId="12" fillId="0" borderId="0" xfId="1" applyFont="1" applyFill="1"/>
    <xf numFmtId="0" fontId="12" fillId="0" borderId="0" xfId="1" applyFont="1" applyFill="1" applyBorder="1" applyProtection="1">
      <protection locked="0"/>
    </xf>
    <xf numFmtId="0" fontId="7" fillId="0" borderId="0" xfId="1" applyBorder="1"/>
    <xf numFmtId="0" fontId="7" fillId="0" borderId="0" xfId="1" applyFill="1" applyBorder="1"/>
    <xf numFmtId="4" fontId="7" fillId="0" borderId="0" xfId="1" applyNumberFormat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2" fillId="3" borderId="0" xfId="0" applyFont="1" applyFill="1" applyBorder="1"/>
    <xf numFmtId="4" fontId="2" fillId="3" borderId="3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37" xfId="0" applyFont="1" applyFill="1" applyBorder="1"/>
    <xf numFmtId="4" fontId="2" fillId="0" borderId="43" xfId="0" applyNumberFormat="1" applyFont="1" applyFill="1" applyBorder="1" applyAlignment="1">
      <alignment horizontal="right"/>
    </xf>
    <xf numFmtId="4" fontId="2" fillId="0" borderId="44" xfId="0" applyNumberFormat="1" applyFont="1" applyFill="1" applyBorder="1"/>
    <xf numFmtId="0" fontId="5" fillId="3" borderId="4" xfId="0" applyFont="1" applyFill="1" applyBorder="1"/>
    <xf numFmtId="0" fontId="5" fillId="3" borderId="13" xfId="0" applyFont="1" applyFill="1" applyBorder="1"/>
    <xf numFmtId="0" fontId="5" fillId="3" borderId="0" xfId="0" applyFont="1" applyFill="1" applyBorder="1"/>
    <xf numFmtId="0" fontId="5" fillId="3" borderId="14" xfId="0" applyFont="1" applyFill="1" applyBorder="1"/>
    <xf numFmtId="0" fontId="5" fillId="3" borderId="5" xfId="0" applyFont="1" applyFill="1" applyBorder="1"/>
    <xf numFmtId="0" fontId="5" fillId="3" borderId="15" xfId="0" applyFont="1" applyFill="1" applyBorder="1"/>
    <xf numFmtId="0" fontId="12" fillId="2" borderId="39" xfId="1" applyFont="1" applyFill="1" applyBorder="1" applyAlignment="1" applyProtection="1">
      <alignment vertical="center" wrapText="1"/>
      <protection locked="0" hidden="1"/>
    </xf>
    <xf numFmtId="0" fontId="18" fillId="2" borderId="39" xfId="1" applyFont="1" applyFill="1" applyBorder="1" applyAlignment="1">
      <alignment wrapText="1"/>
    </xf>
    <xf numFmtId="0" fontId="7" fillId="3" borderId="0" xfId="1" applyFill="1" applyAlignment="1">
      <alignment wrapText="1"/>
    </xf>
    <xf numFmtId="0" fontId="1" fillId="0" borderId="0" xfId="0" applyFont="1"/>
    <xf numFmtId="4" fontId="1" fillId="0" borderId="45" xfId="0" applyNumberFormat="1" applyFont="1" applyBorder="1" applyAlignment="1">
      <alignment horizontal="right"/>
    </xf>
    <xf numFmtId="4" fontId="1" fillId="0" borderId="32" xfId="0" applyNumberFormat="1" applyFont="1" applyFill="1" applyBorder="1" applyAlignment="1">
      <alignment horizontal="right"/>
    </xf>
    <xf numFmtId="4" fontId="1" fillId="3" borderId="32" xfId="0" applyNumberFormat="1" applyFont="1" applyFill="1" applyBorder="1" applyAlignment="1">
      <alignment horizontal="right"/>
    </xf>
    <xf numFmtId="4" fontId="1" fillId="0" borderId="1" xfId="0" applyNumberFormat="1" applyFont="1" applyFill="1" applyBorder="1"/>
    <xf numFmtId="4" fontId="19" fillId="4" borderId="47" xfId="0" applyNumberFormat="1" applyFont="1" applyFill="1" applyBorder="1" applyAlignment="1">
      <alignment horizontal="right" wrapText="1"/>
    </xf>
    <xf numFmtId="4" fontId="20" fillId="4" borderId="47" xfId="0" applyNumberFormat="1" applyFont="1" applyFill="1" applyBorder="1" applyAlignment="1">
      <alignment horizontal="right" wrapText="1"/>
    </xf>
    <xf numFmtId="4" fontId="1" fillId="0" borderId="46" xfId="0" applyNumberFormat="1" applyFont="1" applyBorder="1"/>
    <xf numFmtId="4" fontId="2" fillId="0" borderId="3" xfId="0" applyNumberFormat="1" applyFont="1" applyBorder="1"/>
    <xf numFmtId="4" fontId="1" fillId="0" borderId="32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9" fillId="4" borderId="47" xfId="0" applyNumberFormat="1" applyFont="1" applyFill="1" applyBorder="1" applyAlignment="1">
      <alignment horizontal="right"/>
    </xf>
    <xf numFmtId="4" fontId="20" fillId="4" borderId="47" xfId="0" applyNumberFormat="1" applyFont="1" applyFill="1" applyBorder="1" applyAlignment="1">
      <alignment horizontal="right"/>
    </xf>
    <xf numFmtId="4" fontId="20" fillId="4" borderId="47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7" fillId="0" borderId="9" xfId="1" applyFont="1" applyBorder="1"/>
    <xf numFmtId="0" fontId="7" fillId="0" borderId="10" xfId="1" applyFont="1" applyBorder="1"/>
    <xf numFmtId="0" fontId="9" fillId="2" borderId="27" xfId="1" applyFont="1" applyFill="1" applyBorder="1" applyAlignment="1" applyProtection="1">
      <alignment horizontal="left"/>
      <protection locked="0" hidden="1"/>
    </xf>
    <xf numFmtId="0" fontId="12" fillId="2" borderId="12" xfId="1" applyFont="1" applyFill="1" applyBorder="1" applyAlignment="1" applyProtection="1">
      <alignment horizontal="center" vertical="center"/>
      <protection locked="0" hidden="1"/>
    </xf>
    <xf numFmtId="0" fontId="12" fillId="0" borderId="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  <protection locked="0" hidden="1"/>
    </xf>
    <xf numFmtId="0" fontId="12" fillId="2" borderId="0" xfId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horizontal="center" vertical="top"/>
      <protection locked="0" hidden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0" fillId="0" borderId="35" xfId="0" applyFill="1" applyBorder="1" applyAlignment="1"/>
    <xf numFmtId="0" fontId="0" fillId="0" borderId="8" xfId="0" applyFill="1" applyBorder="1" applyAlignment="1"/>
    <xf numFmtId="0" fontId="0" fillId="0" borderId="36" xfId="0" applyFill="1" applyBorder="1" applyAlignment="1"/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Border="1" applyAlignment="1"/>
    <xf numFmtId="0" fontId="0" fillId="0" borderId="35" xfId="0" applyBorder="1" applyAlignment="1"/>
    <xf numFmtId="0" fontId="0" fillId="0" borderId="8" xfId="0" applyBorder="1" applyAlignment="1"/>
    <xf numFmtId="0" fontId="0" fillId="0" borderId="36" xfId="0" applyBorder="1" applyAlignment="1"/>
    <xf numFmtId="0" fontId="11" fillId="2" borderId="8" xfId="1" applyFont="1" applyFill="1" applyBorder="1" applyAlignment="1" applyProtection="1">
      <alignment horizontal="left" vertical="center"/>
      <protection locked="0" hidden="1"/>
    </xf>
    <xf numFmtId="0" fontId="12" fillId="2" borderId="0" xfId="1" applyFont="1" applyFill="1" applyBorder="1" applyAlignment="1" applyProtection="1">
      <alignment horizontal="left" vertical="center"/>
      <protection locked="0" hidden="1"/>
    </xf>
    <xf numFmtId="0" fontId="13" fillId="2" borderId="0" xfId="1" applyFont="1" applyFill="1" applyBorder="1" applyAlignment="1" applyProtection="1">
      <alignment horizontal="left" vertical="center"/>
      <protection locked="0" hidden="1"/>
    </xf>
    <xf numFmtId="0" fontId="13" fillId="2" borderId="0" xfId="1" applyFont="1" applyFill="1" applyBorder="1" applyAlignment="1" applyProtection="1">
      <alignment horizontal="left" vertical="top"/>
      <protection locked="0" hidden="1"/>
    </xf>
    <xf numFmtId="0" fontId="12" fillId="2" borderId="12" xfId="1" applyFont="1" applyFill="1" applyBorder="1" applyAlignment="1" applyProtection="1">
      <alignment horizontal="left" vertical="center"/>
      <protection locked="0" hidden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/>
    </xf>
    <xf numFmtId="0" fontId="0" fillId="0" borderId="0" xfId="0" applyFill="1" applyAlignment="1"/>
    <xf numFmtId="14" fontId="2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Fill="1" applyBorder="1" applyAlignment="1"/>
    <xf numFmtId="0" fontId="2" fillId="0" borderId="19" xfId="0" applyFont="1" applyFill="1" applyBorder="1" applyAlignment="1"/>
    <xf numFmtId="0" fontId="2" fillId="0" borderId="10" xfId="0" applyFont="1" applyFill="1" applyBorder="1" applyAlignment="1"/>
    <xf numFmtId="0" fontId="1" fillId="0" borderId="4" xfId="0" applyFont="1" applyFill="1" applyBorder="1"/>
    <xf numFmtId="0" fontId="2" fillId="3" borderId="5" xfId="0" applyFont="1" applyFill="1" applyBorder="1" applyAlignment="1"/>
    <xf numFmtId="14" fontId="1" fillId="0" borderId="0" xfId="0" applyNumberFormat="1" applyFont="1" applyAlignment="1"/>
    <xf numFmtId="0" fontId="0" fillId="0" borderId="0" xfId="0" applyAlignment="1"/>
    <xf numFmtId="49" fontId="0" fillId="0" borderId="11" xfId="0" applyNumberFormat="1" applyBorder="1" applyAlignment="1"/>
    <xf numFmtId="49" fontId="0" fillId="0" borderId="5" xfId="0" applyNumberFormat="1" applyBorder="1" applyAlignment="1"/>
    <xf numFmtId="49" fontId="0" fillId="0" borderId="15" xfId="0" applyNumberFormat="1" applyBorder="1" applyAlignment="1"/>
    <xf numFmtId="0" fontId="1" fillId="0" borderId="12" xfId="0" applyFont="1" applyBorder="1" applyAlignment="1">
      <alignment wrapText="1"/>
    </xf>
    <xf numFmtId="0" fontId="1" fillId="0" borderId="17" xfId="0" applyFont="1" applyBorder="1" applyAlignment="1">
      <alignment wrapText="1"/>
    </xf>
    <xf numFmtId="49" fontId="1" fillId="0" borderId="16" xfId="0" applyNumberFormat="1" applyFont="1" applyBorder="1" applyAlignment="1"/>
    <xf numFmtId="0" fontId="2" fillId="0" borderId="10" xfId="0" applyFont="1" applyBorder="1" applyAlignment="1"/>
    <xf numFmtId="0" fontId="2" fillId="0" borderId="19" xfId="0" applyFont="1" applyBorder="1" applyAlignment="1"/>
    <xf numFmtId="0" fontId="0" fillId="0" borderId="19" xfId="0" applyBorder="1" applyAlignment="1"/>
    <xf numFmtId="0" fontId="2" fillId="0" borderId="0" xfId="0" applyFont="1" applyBorder="1" applyAlignment="1"/>
    <xf numFmtId="0" fontId="0" fillId="0" borderId="11" xfId="0" applyBorder="1" applyAlignment="1"/>
    <xf numFmtId="0" fontId="0" fillId="0" borderId="5" xfId="0" applyBorder="1" applyAlignment="1"/>
    <xf numFmtId="0" fontId="0" fillId="0" borderId="15" xfId="0" applyBorder="1" applyAlignment="1"/>
    <xf numFmtId="0" fontId="3" fillId="0" borderId="5" xfId="0" applyFont="1" applyBorder="1" applyAlignment="1">
      <alignment wrapText="1"/>
    </xf>
    <xf numFmtId="49" fontId="3" fillId="0" borderId="11" xfId="0" applyNumberFormat="1" applyFont="1" applyBorder="1" applyAlignment="1">
      <alignment horizontal="left" vertical="top"/>
    </xf>
    <xf numFmtId="0" fontId="7" fillId="0" borderId="48" xfId="1" applyFont="1" applyBorder="1" applyProtection="1">
      <protection locked="0" hidden="1"/>
    </xf>
    <xf numFmtId="0" fontId="7" fillId="0" borderId="0" xfId="1" applyAlignment="1">
      <alignment horizontal="left" vertical="top"/>
    </xf>
    <xf numFmtId="0" fontId="10" fillId="0" borderId="49" xfId="1" applyFont="1" applyBorder="1" applyProtection="1">
      <protection locked="0" hidden="1"/>
    </xf>
    <xf numFmtId="0" fontId="22" fillId="0" borderId="0" xfId="0" applyFont="1"/>
    <xf numFmtId="0" fontId="23" fillId="0" borderId="0" xfId="0" applyFont="1" applyAlignment="1"/>
    <xf numFmtId="0" fontId="23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0" borderId="0" xfId="3" applyFont="1" applyAlignment="1">
      <alignment horizontal="left" wrapText="1"/>
    </xf>
    <xf numFmtId="0" fontId="24" fillId="0" borderId="0" xfId="3" applyFont="1" applyAlignment="1"/>
    <xf numFmtId="4" fontId="24" fillId="0" borderId="0" xfId="0" applyNumberFormat="1" applyFont="1" applyAlignment="1">
      <alignment horizontal="left" vertical="top"/>
    </xf>
    <xf numFmtId="4" fontId="26" fillId="0" borderId="0" xfId="4" applyNumberFormat="1" applyFont="1" applyAlignment="1">
      <alignment vertical="top" wrapText="1"/>
    </xf>
    <xf numFmtId="4" fontId="27" fillId="0" borderId="0" xfId="0" applyNumberFormat="1" applyFont="1" applyAlignment="1">
      <alignment vertical="top"/>
    </xf>
    <xf numFmtId="0" fontId="28" fillId="0" borderId="0" xfId="0" applyFont="1" applyAlignment="1"/>
    <xf numFmtId="4" fontId="27" fillId="0" borderId="0" xfId="0" applyNumberFormat="1" applyFont="1" applyAlignment="1">
      <alignment vertical="center"/>
    </xf>
    <xf numFmtId="0" fontId="29" fillId="0" borderId="0" xfId="0" applyFont="1" applyBorder="1" applyAlignment="1">
      <alignment wrapText="1"/>
    </xf>
    <xf numFmtId="0" fontId="29" fillId="0" borderId="12" xfId="0" applyFont="1" applyBorder="1" applyAlignment="1">
      <alignment wrapText="1"/>
    </xf>
    <xf numFmtId="0" fontId="30" fillId="0" borderId="17" xfId="0" applyFont="1" applyFill="1" applyBorder="1" applyAlignment="1">
      <alignment horizontal="center" wrapText="1"/>
    </xf>
    <xf numFmtId="0" fontId="30" fillId="5" borderId="2" xfId="0" applyFont="1" applyFill="1" applyBorder="1" applyAlignment="1">
      <alignment wrapText="1"/>
    </xf>
    <xf numFmtId="0" fontId="30" fillId="5" borderId="3" xfId="0" applyFont="1" applyFill="1" applyBorder="1" applyAlignment="1">
      <alignment wrapText="1"/>
    </xf>
    <xf numFmtId="0" fontId="30" fillId="5" borderId="37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wrapText="1"/>
    </xf>
    <xf numFmtId="0" fontId="30" fillId="5" borderId="54" xfId="0" applyFont="1" applyFill="1" applyBorder="1" applyAlignment="1">
      <alignment wrapText="1"/>
    </xf>
    <xf numFmtId="0" fontId="30" fillId="5" borderId="1" xfId="0" applyFont="1" applyFill="1" applyBorder="1" applyAlignment="1">
      <alignment wrapText="1"/>
    </xf>
    <xf numFmtId="0" fontId="31" fillId="5" borderId="1" xfId="1" applyFont="1" applyFill="1" applyBorder="1" applyAlignment="1"/>
    <xf numFmtId="0" fontId="30" fillId="5" borderId="1" xfId="0" applyFont="1" applyFill="1" applyBorder="1" applyAlignment="1"/>
    <xf numFmtId="0" fontId="30" fillId="5" borderId="55" xfId="0" applyFont="1" applyFill="1" applyBorder="1" applyAlignment="1">
      <alignment wrapText="1"/>
    </xf>
    <xf numFmtId="0" fontId="30" fillId="5" borderId="56" xfId="0" applyFont="1" applyFill="1" applyBorder="1" applyAlignment="1">
      <alignment wrapText="1"/>
    </xf>
    <xf numFmtId="0" fontId="30" fillId="5" borderId="56" xfId="0" applyFont="1" applyFill="1" applyBorder="1" applyAlignment="1"/>
    <xf numFmtId="0" fontId="30" fillId="5" borderId="57" xfId="0" applyFont="1" applyFill="1" applyBorder="1" applyAlignment="1">
      <alignment wrapText="1"/>
    </xf>
    <xf numFmtId="0" fontId="32" fillId="0" borderId="58" xfId="0" applyFont="1" applyFill="1" applyBorder="1" applyAlignment="1"/>
    <xf numFmtId="0" fontId="32" fillId="0" borderId="59" xfId="0" applyFont="1" applyFill="1" applyBorder="1" applyAlignment="1"/>
    <xf numFmtId="0" fontId="32" fillId="0" borderId="60" xfId="0" applyFont="1" applyFill="1" applyBorder="1" applyAlignment="1"/>
    <xf numFmtId="0" fontId="32" fillId="0" borderId="61" xfId="0" applyFont="1" applyFill="1" applyBorder="1" applyAlignment="1"/>
    <xf numFmtId="0" fontId="0" fillId="0" borderId="0" xfId="0" applyAlignment="1">
      <alignment vertical="center"/>
    </xf>
    <xf numFmtId="0" fontId="30" fillId="0" borderId="62" xfId="0" applyFont="1" applyFill="1" applyBorder="1"/>
    <xf numFmtId="4" fontId="30" fillId="0" borderId="47" xfId="0" applyNumberFormat="1" applyFont="1" applyFill="1" applyBorder="1" applyAlignment="1">
      <alignment horizontal="right"/>
    </xf>
    <xf numFmtId="4" fontId="30" fillId="0" borderId="63" xfId="0" applyNumberFormat="1" applyFont="1" applyFill="1" applyBorder="1" applyAlignment="1">
      <alignment horizontal="right"/>
    </xf>
    <xf numFmtId="0" fontId="33" fillId="0" borderId="62" xfId="0" applyFont="1" applyFill="1" applyBorder="1"/>
    <xf numFmtId="2" fontId="33" fillId="0" borderId="47" xfId="0" applyNumberFormat="1" applyFont="1" applyFill="1" applyBorder="1" applyAlignment="1">
      <alignment horizontal="right"/>
    </xf>
    <xf numFmtId="4" fontId="33" fillId="0" borderId="47" xfId="0" applyNumberFormat="1" applyFont="1" applyFill="1" applyBorder="1" applyAlignment="1">
      <alignment horizontal="right"/>
    </xf>
    <xf numFmtId="4" fontId="33" fillId="0" borderId="63" xfId="0" applyNumberFormat="1" applyFont="1" applyFill="1" applyBorder="1" applyAlignment="1">
      <alignment horizontal="right"/>
    </xf>
    <xf numFmtId="4" fontId="33" fillId="0" borderId="64" xfId="0" applyNumberFormat="1" applyFont="1" applyFill="1" applyBorder="1" applyAlignment="1">
      <alignment horizontal="right"/>
    </xf>
    <xf numFmtId="0" fontId="30" fillId="0" borderId="58" xfId="0" applyFont="1" applyFill="1" applyBorder="1"/>
    <xf numFmtId="4" fontId="30" fillId="0" borderId="1" xfId="0" applyNumberFormat="1" applyFont="1" applyFill="1" applyBorder="1" applyAlignment="1">
      <alignment horizontal="right"/>
    </xf>
    <xf numFmtId="4" fontId="30" fillId="0" borderId="61" xfId="0" applyNumberFormat="1" applyFont="1" applyFill="1" applyBorder="1" applyAlignment="1">
      <alignment horizontal="right"/>
    </xf>
    <xf numFmtId="0" fontId="30" fillId="5" borderId="62" xfId="0" applyFont="1" applyFill="1" applyBorder="1"/>
    <xf numFmtId="4" fontId="30" fillId="5" borderId="47" xfId="0" applyNumberFormat="1" applyFont="1" applyFill="1" applyBorder="1" applyAlignment="1">
      <alignment horizontal="right"/>
    </xf>
    <xf numFmtId="4" fontId="30" fillId="5" borderId="63" xfId="0" applyNumberFormat="1" applyFont="1" applyFill="1" applyBorder="1" applyAlignment="1">
      <alignment horizontal="right"/>
    </xf>
    <xf numFmtId="0" fontId="30" fillId="5" borderId="65" xfId="0" applyFont="1" applyFill="1" applyBorder="1"/>
    <xf numFmtId="4" fontId="30" fillId="5" borderId="66" xfId="0" applyNumberFormat="1" applyFont="1" applyFill="1" applyBorder="1" applyAlignment="1">
      <alignment horizontal="right"/>
    </xf>
    <xf numFmtId="4" fontId="30" fillId="5" borderId="67" xfId="0" applyNumberFormat="1" applyFont="1" applyFill="1" applyBorder="1" applyAlignment="1">
      <alignment horizontal="right"/>
    </xf>
    <xf numFmtId="0" fontId="34" fillId="0" borderId="0" xfId="0" applyFont="1" applyFill="1" applyBorder="1"/>
    <xf numFmtId="4" fontId="30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left"/>
    </xf>
    <xf numFmtId="0" fontId="35" fillId="6" borderId="35" xfId="0" applyFont="1" applyFill="1" applyBorder="1" applyAlignment="1">
      <alignment vertical="center"/>
    </xf>
    <xf numFmtId="0" fontId="35" fillId="6" borderId="36" xfId="0" applyFont="1" applyFill="1" applyBorder="1" applyAlignment="1">
      <alignment vertical="center"/>
    </xf>
    <xf numFmtId="0" fontId="35" fillId="6" borderId="26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36" fillId="4" borderId="58" xfId="0" applyFont="1" applyFill="1" applyBorder="1" applyAlignment="1"/>
    <xf numFmtId="0" fontId="36" fillId="4" borderId="60" xfId="0" applyFont="1" applyFill="1" applyBorder="1" applyAlignment="1"/>
    <xf numFmtId="0" fontId="0" fillId="0" borderId="61" xfId="0" applyBorder="1" applyAlignment="1"/>
    <xf numFmtId="0" fontId="35" fillId="6" borderId="58" xfId="0" applyFont="1" applyFill="1" applyBorder="1" applyAlignment="1"/>
    <xf numFmtId="0" fontId="35" fillId="6" borderId="61" xfId="0" applyFont="1" applyFill="1" applyBorder="1" applyAlignment="1"/>
    <xf numFmtId="4" fontId="35" fillId="6" borderId="70" xfId="0" applyNumberFormat="1" applyFont="1" applyFill="1" applyBorder="1" applyAlignment="1">
      <alignment horizontal="right"/>
    </xf>
    <xf numFmtId="0" fontId="35" fillId="4" borderId="58" xfId="0" applyFont="1" applyFill="1" applyBorder="1" applyAlignment="1">
      <alignment horizontal="center"/>
    </xf>
    <xf numFmtId="0" fontId="35" fillId="4" borderId="61" xfId="0" applyFont="1" applyFill="1" applyBorder="1" applyAlignment="1"/>
    <xf numFmtId="4" fontId="35" fillId="4" borderId="70" xfId="0" applyNumberFormat="1" applyFont="1" applyFill="1" applyBorder="1" applyAlignment="1">
      <alignment horizontal="right"/>
    </xf>
    <xf numFmtId="0" fontId="37" fillId="0" borderId="58" xfId="0" applyFont="1" applyBorder="1" applyAlignment="1"/>
    <xf numFmtId="0" fontId="37" fillId="0" borderId="61" xfId="0" applyFont="1" applyBorder="1" applyAlignment="1"/>
    <xf numFmtId="4" fontId="37" fillId="0" borderId="70" xfId="0" applyNumberFormat="1" applyFont="1" applyBorder="1" applyAlignment="1">
      <alignment horizontal="right"/>
    </xf>
    <xf numFmtId="0" fontId="35" fillId="4" borderId="58" xfId="0" applyFont="1" applyFill="1" applyBorder="1" applyAlignment="1"/>
    <xf numFmtId="2" fontId="37" fillId="0" borderId="70" xfId="0" applyNumberFormat="1" applyFont="1" applyBorder="1" applyAlignment="1">
      <alignment horizontal="right"/>
    </xf>
    <xf numFmtId="0" fontId="37" fillId="0" borderId="71" xfId="0" applyFont="1" applyBorder="1" applyAlignment="1"/>
    <xf numFmtId="0" fontId="37" fillId="0" borderId="72" xfId="0" applyFont="1" applyBorder="1" applyAlignment="1"/>
    <xf numFmtId="4" fontId="37" fillId="0" borderId="73" xfId="0" applyNumberFormat="1" applyFont="1" applyBorder="1" applyAlignment="1">
      <alignment horizontal="right"/>
    </xf>
    <xf numFmtId="0" fontId="35" fillId="4" borderId="74" xfId="0" applyFont="1" applyFill="1" applyBorder="1" applyAlignment="1"/>
    <xf numFmtId="0" fontId="35" fillId="4" borderId="75" xfId="0" applyFont="1" applyFill="1" applyBorder="1" applyAlignment="1"/>
    <xf numFmtId="4" fontId="35" fillId="4" borderId="69" xfId="0" applyNumberFormat="1" applyFont="1" applyFill="1" applyBorder="1" applyAlignment="1">
      <alignment horizontal="right"/>
    </xf>
    <xf numFmtId="4" fontId="38" fillId="0" borderId="76" xfId="0" applyNumberFormat="1" applyFont="1" applyFill="1" applyBorder="1" applyAlignment="1">
      <alignment vertical="center"/>
    </xf>
    <xf numFmtId="4" fontId="38" fillId="0" borderId="60" xfId="0" applyNumberFormat="1" applyFont="1" applyFill="1" applyBorder="1" applyAlignment="1">
      <alignment vertical="center"/>
    </xf>
    <xf numFmtId="0" fontId="37" fillId="0" borderId="58" xfId="0" applyFont="1" applyFill="1" applyBorder="1" applyAlignment="1"/>
    <xf numFmtId="0" fontId="37" fillId="0" borderId="61" xfId="0" applyFont="1" applyFill="1" applyBorder="1" applyAlignment="1"/>
    <xf numFmtId="4" fontId="37" fillId="0" borderId="70" xfId="0" applyNumberFormat="1" applyFont="1" applyFill="1" applyBorder="1" applyAlignment="1">
      <alignment horizontal="right"/>
    </xf>
    <xf numFmtId="0" fontId="35" fillId="0" borderId="58" xfId="0" applyFont="1" applyFill="1" applyBorder="1" applyAlignment="1"/>
    <xf numFmtId="0" fontId="35" fillId="0" borderId="61" xfId="0" applyFont="1" applyFill="1" applyBorder="1" applyAlignment="1"/>
    <xf numFmtId="4" fontId="35" fillId="0" borderId="70" xfId="0" applyNumberFormat="1" applyFont="1" applyFill="1" applyBorder="1" applyAlignment="1">
      <alignment horizontal="right"/>
    </xf>
    <xf numFmtId="0" fontId="35" fillId="6" borderId="77" xfId="0" applyFont="1" applyFill="1" applyBorder="1" applyAlignment="1"/>
    <xf numFmtId="0" fontId="35" fillId="6" borderId="78" xfId="0" applyFont="1" applyFill="1" applyBorder="1" applyAlignment="1"/>
    <xf numFmtId="4" fontId="35" fillId="6" borderId="79" xfId="0" applyNumberFormat="1" applyFont="1" applyFill="1" applyBorder="1" applyAlignment="1">
      <alignment horizontal="right"/>
    </xf>
    <xf numFmtId="0" fontId="39" fillId="0" borderId="0" xfId="0" applyFont="1" applyFill="1" applyAlignment="1"/>
    <xf numFmtId="0" fontId="40" fillId="0" borderId="0" xfId="0" applyFont="1" applyFill="1" applyAlignment="1"/>
    <xf numFmtId="0" fontId="41" fillId="0" borderId="0" xfId="1" applyFont="1" applyFill="1" applyAlignment="1" applyProtection="1">
      <alignment vertical="center" wrapText="1"/>
    </xf>
    <xf numFmtId="0" fontId="41" fillId="0" borderId="0" xfId="1" applyFont="1" applyFill="1" applyAlignment="1" applyProtection="1">
      <alignment vertical="center"/>
    </xf>
    <xf numFmtId="0" fontId="42" fillId="5" borderId="33" xfId="1" applyFont="1" applyFill="1" applyBorder="1" applyAlignment="1" applyProtection="1">
      <alignment horizontal="center" vertical="center" wrapText="1"/>
    </xf>
    <xf numFmtId="4" fontId="42" fillId="5" borderId="33" xfId="1" applyNumberFormat="1" applyFont="1" applyFill="1" applyBorder="1" applyAlignment="1" applyProtection="1">
      <alignment horizontal="center" vertical="center" wrapText="1"/>
    </xf>
    <xf numFmtId="0" fontId="42" fillId="5" borderId="37" xfId="1" applyFont="1" applyFill="1" applyBorder="1" applyAlignment="1" applyProtection="1">
      <alignment horizontal="center" vertical="center" wrapText="1"/>
    </xf>
    <xf numFmtId="0" fontId="42" fillId="0" borderId="27" xfId="1" applyFont="1" applyFill="1" applyBorder="1" applyAlignment="1" applyProtection="1">
      <alignment horizontal="center" vertical="center"/>
    </xf>
    <xf numFmtId="4" fontId="42" fillId="0" borderId="27" xfId="1" applyNumberFormat="1" applyFont="1" applyFill="1" applyBorder="1" applyAlignment="1" applyProtection="1">
      <alignment horizontal="center" vertical="center" wrapText="1"/>
    </xf>
    <xf numFmtId="0" fontId="42" fillId="0" borderId="14" xfId="1" applyFont="1" applyFill="1" applyBorder="1" applyAlignment="1" applyProtection="1">
      <alignment horizontal="center" vertical="center" wrapText="1"/>
    </xf>
    <xf numFmtId="0" fontId="42" fillId="5" borderId="38" xfId="1" applyFont="1" applyFill="1" applyBorder="1" applyAlignment="1" applyProtection="1">
      <alignment vertical="center" wrapText="1"/>
    </xf>
    <xf numFmtId="4" fontId="42" fillId="5" borderId="38" xfId="1" applyNumberFormat="1" applyFont="1" applyFill="1" applyBorder="1" applyAlignment="1" applyProtection="1">
      <alignment vertical="center"/>
    </xf>
    <xf numFmtId="4" fontId="42" fillId="5" borderId="30" xfId="1" applyNumberFormat="1" applyFont="1" applyFill="1" applyBorder="1" applyAlignment="1" applyProtection="1">
      <alignment vertical="center"/>
    </xf>
    <xf numFmtId="0" fontId="42" fillId="0" borderId="40" xfId="1" applyFont="1" applyFill="1" applyBorder="1" applyAlignment="1" applyProtection="1">
      <alignment vertical="center" wrapText="1"/>
    </xf>
    <xf numFmtId="4" fontId="42" fillId="0" borderId="40" xfId="1" applyNumberFormat="1" applyFont="1" applyFill="1" applyBorder="1" applyAlignment="1" applyProtection="1">
      <alignment vertical="center"/>
    </xf>
    <xf numFmtId="4" fontId="42" fillId="0" borderId="15" xfId="1" applyNumberFormat="1" applyFont="1" applyFill="1" applyBorder="1" applyAlignment="1" applyProtection="1">
      <alignment vertical="center"/>
    </xf>
    <xf numFmtId="0" fontId="41" fillId="0" borderId="80" xfId="1" applyFont="1" applyFill="1" applyBorder="1" applyAlignment="1" applyProtection="1">
      <alignment vertical="center" wrapText="1"/>
    </xf>
    <xf numFmtId="4" fontId="41" fillId="0" borderId="80" xfId="1" applyNumberFormat="1" applyFont="1" applyFill="1" applyBorder="1" applyAlignment="1" applyProtection="1">
      <alignment vertical="center"/>
      <protection locked="0"/>
    </xf>
    <xf numFmtId="4" fontId="41" fillId="0" borderId="81" xfId="1" applyNumberFormat="1" applyFont="1" applyFill="1" applyBorder="1" applyAlignment="1" applyProtection="1">
      <alignment vertical="center"/>
    </xf>
    <xf numFmtId="0" fontId="41" fillId="0" borderId="80" xfId="1" quotePrefix="1" applyFont="1" applyFill="1" applyBorder="1" applyAlignment="1" applyProtection="1">
      <alignment vertical="center" wrapText="1"/>
      <protection locked="0"/>
    </xf>
    <xf numFmtId="0" fontId="42" fillId="5" borderId="42" xfId="1" applyFont="1" applyFill="1" applyBorder="1" applyAlignment="1" applyProtection="1">
      <alignment vertical="center" wrapText="1"/>
    </xf>
    <xf numFmtId="4" fontId="42" fillId="5" borderId="42" xfId="1" applyNumberFormat="1" applyFont="1" applyFill="1" applyBorder="1" applyAlignment="1" applyProtection="1">
      <alignment vertical="center"/>
    </xf>
    <xf numFmtId="4" fontId="42" fillId="5" borderId="48" xfId="1" applyNumberFormat="1" applyFont="1" applyFill="1" applyBorder="1" applyAlignment="1" applyProtection="1">
      <alignment vertical="center"/>
    </xf>
    <xf numFmtId="0" fontId="42" fillId="0" borderId="10" xfId="1" applyFont="1" applyFill="1" applyBorder="1" applyAlignment="1" applyProtection="1">
      <alignment horizontal="centerContinuous" vertical="center"/>
    </xf>
    <xf numFmtId="0" fontId="41" fillId="0" borderId="0" xfId="1" applyFont="1" applyFill="1" applyBorder="1" applyAlignment="1" applyProtection="1">
      <alignment vertical="center"/>
    </xf>
    <xf numFmtId="0" fontId="41" fillId="0" borderId="14" xfId="1" applyFont="1" applyFill="1" applyBorder="1" applyAlignment="1" applyProtection="1">
      <alignment vertical="center"/>
    </xf>
    <xf numFmtId="4" fontId="43" fillId="0" borderId="40" xfId="1" applyNumberFormat="1" applyFont="1" applyFill="1" applyBorder="1" applyAlignment="1" applyProtection="1">
      <alignment vertical="center"/>
    </xf>
    <xf numFmtId="0" fontId="44" fillId="0" borderId="0" xfId="0" applyFont="1" applyAlignment="1"/>
    <xf numFmtId="14" fontId="45" fillId="0" borderId="0" xfId="0" applyNumberFormat="1" applyFont="1" applyBorder="1" applyAlignment="1">
      <alignment wrapText="1"/>
    </xf>
    <xf numFmtId="0" fontId="45" fillId="0" borderId="0" xfId="0" applyFont="1" applyBorder="1" applyAlignment="1">
      <alignment wrapText="1"/>
    </xf>
    <xf numFmtId="0" fontId="30" fillId="6" borderId="82" xfId="0" applyFont="1" applyFill="1" applyBorder="1" applyAlignment="1">
      <alignment horizontal="center" wrapText="1"/>
    </xf>
    <xf numFmtId="0" fontId="30" fillId="6" borderId="83" xfId="0" applyFont="1" applyFill="1" applyBorder="1" applyAlignment="1">
      <alignment horizontal="center" wrapText="1"/>
    </xf>
    <xf numFmtId="0" fontId="30" fillId="6" borderId="84" xfId="0" applyFont="1" applyFill="1" applyBorder="1" applyAlignment="1">
      <alignment horizontal="center" wrapText="1"/>
    </xf>
    <xf numFmtId="0" fontId="34" fillId="0" borderId="62" xfId="0" applyFont="1" applyBorder="1" applyAlignment="1">
      <alignment wrapText="1"/>
    </xf>
    <xf numFmtId="4" fontId="34" fillId="0" borderId="47" xfId="0" applyNumberFormat="1" applyFont="1" applyBorder="1" applyAlignment="1">
      <alignment horizontal="right"/>
    </xf>
    <xf numFmtId="4" fontId="34" fillId="0" borderId="63" xfId="0" applyNumberFormat="1" applyFont="1" applyFill="1" applyBorder="1" applyAlignment="1">
      <alignment horizontal="right"/>
    </xf>
    <xf numFmtId="0" fontId="34" fillId="0" borderId="85" xfId="0" applyFont="1" applyBorder="1" applyAlignment="1">
      <alignment wrapText="1"/>
    </xf>
    <xf numFmtId="0" fontId="34" fillId="0" borderId="64" xfId="0" applyFont="1" applyBorder="1" applyAlignment="1">
      <alignment wrapText="1"/>
    </xf>
    <xf numFmtId="0" fontId="34" fillId="0" borderId="86" xfId="0" applyFont="1" applyFill="1" applyBorder="1" applyAlignment="1">
      <alignment wrapText="1"/>
    </xf>
    <xf numFmtId="0" fontId="34" fillId="0" borderId="87" xfId="0" applyFont="1" applyBorder="1" applyAlignment="1">
      <alignment wrapText="1"/>
    </xf>
    <xf numFmtId="4" fontId="34" fillId="0" borderId="88" xfId="0" applyNumberFormat="1" applyFont="1" applyBorder="1" applyAlignment="1">
      <alignment horizontal="right"/>
    </xf>
    <xf numFmtId="2" fontId="34" fillId="0" borderId="88" xfId="0" applyNumberFormat="1" applyFont="1" applyBorder="1" applyAlignment="1">
      <alignment horizontal="right"/>
    </xf>
    <xf numFmtId="2" fontId="34" fillId="0" borderId="89" xfId="0" applyNumberFormat="1" applyFont="1" applyFill="1" applyBorder="1" applyAlignment="1">
      <alignment horizontal="right"/>
    </xf>
    <xf numFmtId="0" fontId="30" fillId="6" borderId="26" xfId="0" applyFont="1" applyFill="1" applyBorder="1" applyAlignment="1">
      <alignment wrapText="1"/>
    </xf>
    <xf numFmtId="0" fontId="30" fillId="6" borderId="28" xfId="0" applyFont="1" applyFill="1" applyBorder="1" applyAlignment="1"/>
    <xf numFmtId="0" fontId="30" fillId="6" borderId="29" xfId="0" applyFont="1" applyFill="1" applyBorder="1" applyAlignment="1"/>
    <xf numFmtId="0" fontId="30" fillId="6" borderId="30" xfId="0" applyFont="1" applyFill="1" applyBorder="1" applyAlignment="1"/>
    <xf numFmtId="0" fontId="0" fillId="0" borderId="41" xfId="0" applyBorder="1" applyAlignment="1">
      <alignment wrapText="1"/>
    </xf>
    <xf numFmtId="0" fontId="30" fillId="6" borderId="90" xfId="0" applyFont="1" applyFill="1" applyBorder="1" applyAlignment="1">
      <alignment horizontal="center" wrapText="1"/>
    </xf>
    <xf numFmtId="0" fontId="30" fillId="6" borderId="1" xfId="0" applyFont="1" applyFill="1" applyBorder="1" applyAlignment="1">
      <alignment horizontal="center" wrapText="1"/>
    </xf>
    <xf numFmtId="0" fontId="30" fillId="6" borderId="15" xfId="0" applyFont="1" applyFill="1" applyBorder="1" applyAlignment="1">
      <alignment horizontal="center" wrapText="1"/>
    </xf>
    <xf numFmtId="0" fontId="30" fillId="6" borderId="91" xfId="0" applyFont="1" applyFill="1" applyBorder="1" applyAlignment="1">
      <alignment horizontal="center" wrapText="1"/>
    </xf>
    <xf numFmtId="0" fontId="30" fillId="6" borderId="6" xfId="0" applyFont="1" applyFill="1" applyBorder="1" applyAlignment="1">
      <alignment horizontal="center" wrapText="1"/>
    </xf>
    <xf numFmtId="0" fontId="30" fillId="6" borderId="13" xfId="0" applyFont="1" applyFill="1" applyBorder="1" applyAlignment="1">
      <alignment horizontal="center" wrapText="1"/>
    </xf>
    <xf numFmtId="0" fontId="30" fillId="0" borderId="40" xfId="0" applyFont="1" applyBorder="1" applyAlignment="1">
      <alignment wrapText="1"/>
    </xf>
    <xf numFmtId="4" fontId="30" fillId="0" borderId="90" xfId="0" applyNumberFormat="1" applyFont="1" applyBorder="1" applyAlignment="1">
      <alignment horizontal="right"/>
    </xf>
    <xf numFmtId="4" fontId="30" fillId="0" borderId="1" xfId="0" applyNumberFormat="1" applyFont="1" applyBorder="1" applyAlignment="1">
      <alignment horizontal="right"/>
    </xf>
    <xf numFmtId="4" fontId="27" fillId="0" borderId="1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4" fontId="27" fillId="0" borderId="92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horizontal="right"/>
    </xf>
    <xf numFmtId="0" fontId="46" fillId="0" borderId="40" xfId="0" applyFont="1" applyFill="1" applyBorder="1" applyAlignment="1">
      <alignment vertical="center" wrapText="1"/>
    </xf>
    <xf numFmtId="2" fontId="34" fillId="0" borderId="90" xfId="0" applyNumberFormat="1" applyFont="1" applyBorder="1" applyAlignment="1">
      <alignment wrapText="1"/>
    </xf>
    <xf numFmtId="2" fontId="34" fillId="0" borderId="1" xfId="0" applyNumberFormat="1" applyFont="1" applyBorder="1" applyAlignment="1">
      <alignment wrapText="1"/>
    </xf>
    <xf numFmtId="4" fontId="27" fillId="0" borderId="1" xfId="0" applyNumberFormat="1" applyFont="1" applyBorder="1" applyAlignment="1"/>
    <xf numFmtId="4" fontId="27" fillId="0" borderId="15" xfId="0" applyNumberFormat="1" applyFont="1" applyBorder="1" applyAlignment="1"/>
    <xf numFmtId="4" fontId="27" fillId="0" borderId="92" xfId="0" applyNumberFormat="1" applyFont="1" applyBorder="1" applyAlignment="1"/>
    <xf numFmtId="2" fontId="34" fillId="0" borderId="15" xfId="0" applyNumberFormat="1" applyFont="1" applyBorder="1" applyAlignment="1">
      <alignment wrapText="1"/>
    </xf>
    <xf numFmtId="0" fontId="46" fillId="0" borderId="18" xfId="0" applyFont="1" applyFill="1" applyBorder="1" applyAlignment="1">
      <alignment vertical="center" wrapText="1"/>
    </xf>
    <xf numFmtId="4" fontId="34" fillId="0" borderId="93" xfId="0" applyNumberFormat="1" applyFont="1" applyBorder="1" applyAlignment="1">
      <alignment horizontal="right"/>
    </xf>
    <xf numFmtId="2" fontId="34" fillId="0" borderId="46" xfId="0" applyNumberFormat="1" applyFont="1" applyBorder="1" applyAlignment="1">
      <alignment horizontal="right"/>
    </xf>
    <xf numFmtId="4" fontId="27" fillId="0" borderId="46" xfId="0" applyNumberFormat="1" applyFont="1" applyBorder="1" applyAlignment="1"/>
    <xf numFmtId="4" fontId="27" fillId="0" borderId="48" xfId="0" applyNumberFormat="1" applyFont="1" applyBorder="1" applyAlignment="1"/>
    <xf numFmtId="4" fontId="27" fillId="0" borderId="93" xfId="0" applyNumberFormat="1" applyFont="1" applyBorder="1" applyAlignment="1"/>
    <xf numFmtId="2" fontId="34" fillId="0" borderId="48" xfId="0" applyNumberFormat="1" applyFont="1" applyBorder="1" applyAlignment="1">
      <alignment horizontal="right"/>
    </xf>
    <xf numFmtId="0" fontId="30" fillId="5" borderId="42" xfId="0" applyFont="1" applyFill="1" applyBorder="1" applyAlignment="1">
      <alignment wrapText="1"/>
    </xf>
    <xf numFmtId="4" fontId="35" fillId="5" borderId="22" xfId="0" applyNumberFormat="1" applyFont="1" applyFill="1" applyBorder="1" applyAlignment="1">
      <alignment horizontal="right"/>
    </xf>
    <xf numFmtId="4" fontId="35" fillId="5" borderId="94" xfId="0" applyNumberFormat="1" applyFont="1" applyFill="1" applyBorder="1" applyAlignment="1">
      <alignment horizontal="right"/>
    </xf>
    <xf numFmtId="4" fontId="35" fillId="5" borderId="95" xfId="0" applyNumberFormat="1" applyFont="1" applyFill="1" applyBorder="1" applyAlignment="1">
      <alignment horizontal="right"/>
    </xf>
    <xf numFmtId="4" fontId="35" fillId="5" borderId="17" xfId="0" applyNumberFormat="1" applyFont="1" applyFill="1" applyBorder="1" applyAlignment="1">
      <alignment horizontal="right"/>
    </xf>
    <xf numFmtId="4" fontId="35" fillId="5" borderId="96" xfId="0" applyNumberFormat="1" applyFont="1" applyFill="1" applyBorder="1" applyAlignment="1">
      <alignment horizontal="right"/>
    </xf>
    <xf numFmtId="0" fontId="34" fillId="6" borderId="97" xfId="0" applyFont="1" applyFill="1" applyBorder="1" applyAlignment="1">
      <alignment horizontal="center" wrapText="1"/>
    </xf>
    <xf numFmtId="0" fontId="34" fillId="0" borderId="93" xfId="0" applyFont="1" applyBorder="1" applyAlignment="1">
      <alignment wrapText="1"/>
    </xf>
    <xf numFmtId="4" fontId="34" fillId="0" borderId="45" xfId="0" applyNumberFormat="1" applyFont="1" applyBorder="1" applyAlignment="1">
      <alignment horizontal="right"/>
    </xf>
    <xf numFmtId="14" fontId="47" fillId="0" borderId="0" xfId="0" applyNumberFormat="1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30" fillId="6" borderId="98" xfId="0" applyFont="1" applyFill="1" applyBorder="1" applyAlignment="1">
      <alignment wrapText="1"/>
    </xf>
    <xf numFmtId="0" fontId="30" fillId="6" borderId="99" xfId="0" applyFont="1" applyFill="1" applyBorder="1" applyAlignment="1">
      <alignment wrapText="1"/>
    </xf>
    <xf numFmtId="0" fontId="34" fillId="0" borderId="58" xfId="0" applyFont="1" applyBorder="1" applyAlignment="1">
      <alignment wrapText="1"/>
    </xf>
    <xf numFmtId="0" fontId="34" fillId="0" borderId="100" xfId="0" applyFont="1" applyBorder="1" applyAlignment="1">
      <alignment wrapText="1"/>
    </xf>
    <xf numFmtId="4" fontId="34" fillId="0" borderId="63" xfId="0" applyNumberFormat="1" applyFont="1" applyBorder="1" applyAlignment="1">
      <alignment horizontal="right"/>
    </xf>
    <xf numFmtId="0" fontId="34" fillId="0" borderId="101" xfId="0" applyFont="1" applyBorder="1" applyAlignment="1">
      <alignment wrapText="1"/>
    </xf>
    <xf numFmtId="0" fontId="34" fillId="0" borderId="102" xfId="0" applyFont="1" applyBorder="1" applyAlignment="1">
      <alignment wrapText="1"/>
    </xf>
    <xf numFmtId="4" fontId="34" fillId="0" borderId="64" xfId="0" applyNumberFormat="1" applyFont="1" applyBorder="1" applyAlignment="1">
      <alignment horizontal="right"/>
    </xf>
    <xf numFmtId="4" fontId="34" fillId="0" borderId="86" xfId="0" applyNumberFormat="1" applyFont="1" applyBorder="1" applyAlignment="1">
      <alignment horizontal="right"/>
    </xf>
    <xf numFmtId="0" fontId="33" fillId="0" borderId="54" xfId="0" applyFont="1" applyFill="1" applyBorder="1" applyAlignment="1">
      <alignment wrapText="1"/>
    </xf>
    <xf numFmtId="0" fontId="33" fillId="0" borderId="55" xfId="0" applyFont="1" applyFill="1" applyBorder="1" applyAlignment="1">
      <alignment wrapText="1"/>
    </xf>
    <xf numFmtId="4" fontId="34" fillId="0" borderId="56" xfId="0" applyNumberFormat="1" applyFont="1" applyFill="1" applyBorder="1" applyAlignment="1">
      <alignment horizontal="right"/>
    </xf>
    <xf numFmtId="4" fontId="34" fillId="0" borderId="57" xfId="0" applyNumberFormat="1" applyFont="1" applyFill="1" applyBorder="1" applyAlignment="1">
      <alignment horizontal="right"/>
    </xf>
    <xf numFmtId="0" fontId="33" fillId="0" borderId="58" xfId="0" applyFont="1" applyFill="1" applyBorder="1" applyAlignment="1">
      <alignment wrapText="1"/>
    </xf>
    <xf numFmtId="0" fontId="33" fillId="0" borderId="100" xfId="0" applyFont="1" applyFill="1" applyBorder="1" applyAlignment="1">
      <alignment wrapText="1"/>
    </xf>
    <xf numFmtId="4" fontId="34" fillId="0" borderId="47" xfId="0" applyNumberFormat="1" applyFont="1" applyFill="1" applyBorder="1" applyAlignment="1">
      <alignment horizontal="right"/>
    </xf>
    <xf numFmtId="4" fontId="39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4" fontId="49" fillId="0" borderId="0" xfId="0" applyNumberFormat="1" applyFont="1" applyAlignment="1">
      <alignment vertical="center"/>
    </xf>
    <xf numFmtId="4" fontId="50" fillId="0" borderId="0" xfId="0" applyNumberFormat="1" applyFont="1" applyAlignment="1">
      <alignment vertical="center" wrapText="1"/>
    </xf>
    <xf numFmtId="4" fontId="51" fillId="0" borderId="0" xfId="0" applyNumberFormat="1" applyFont="1" applyAlignment="1">
      <alignment vertical="center" wrapText="1"/>
    </xf>
    <xf numFmtId="4" fontId="42" fillId="7" borderId="2" xfId="0" applyNumberFormat="1" applyFont="1" applyFill="1" applyBorder="1" applyAlignment="1">
      <alignment vertical="center"/>
    </xf>
    <xf numFmtId="0" fontId="52" fillId="0" borderId="37" xfId="0" applyFont="1" applyBorder="1" applyAlignment="1">
      <alignment vertical="center"/>
    </xf>
    <xf numFmtId="4" fontId="53" fillId="7" borderId="33" xfId="0" applyNumberFormat="1" applyFont="1" applyFill="1" applyBorder="1" applyAlignment="1">
      <alignment horizontal="center" vertical="center" wrapText="1"/>
    </xf>
    <xf numFmtId="4" fontId="53" fillId="7" borderId="3" xfId="0" applyNumberFormat="1" applyFont="1" applyFill="1" applyBorder="1" applyAlignment="1">
      <alignment horizontal="center" vertical="center" wrapText="1"/>
    </xf>
    <xf numFmtId="4" fontId="42" fillId="5" borderId="3" xfId="0" applyNumberFormat="1" applyFont="1" applyFill="1" applyBorder="1" applyAlignment="1">
      <alignment horizontal="center" vertical="center" wrapText="1"/>
    </xf>
    <xf numFmtId="4" fontId="53" fillId="7" borderId="37" xfId="0" applyNumberFormat="1" applyFont="1" applyFill="1" applyBorder="1" applyAlignment="1">
      <alignment horizontal="center" vertical="center" wrapText="1"/>
    </xf>
    <xf numFmtId="4" fontId="42" fillId="0" borderId="28" xfId="0" applyNumberFormat="1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4" fontId="53" fillId="0" borderId="38" xfId="0" applyNumberFormat="1" applyFont="1" applyFill="1" applyBorder="1" applyAlignment="1">
      <alignment vertical="center"/>
    </xf>
    <xf numFmtId="4" fontId="53" fillId="0" borderId="29" xfId="0" applyNumberFormat="1" applyFont="1" applyBorder="1" applyAlignment="1">
      <alignment vertical="center"/>
    </xf>
    <xf numFmtId="4" fontId="53" fillId="0" borderId="38" xfId="0" applyNumberFormat="1" applyFont="1" applyBorder="1" applyAlignment="1">
      <alignment vertical="center"/>
    </xf>
    <xf numFmtId="4" fontId="53" fillId="0" borderId="30" xfId="0" applyNumberFormat="1" applyFont="1" applyBorder="1" applyAlignment="1">
      <alignment vertical="center"/>
    </xf>
    <xf numFmtId="4" fontId="53" fillId="0" borderId="92" xfId="0" applyNumberFormat="1" applyFont="1" applyBorder="1" applyAlignment="1">
      <alignment vertical="center"/>
    </xf>
    <xf numFmtId="4" fontId="53" fillId="0" borderId="103" xfId="0" applyNumberFormat="1" applyFont="1" applyBorder="1" applyAlignment="1">
      <alignment vertical="center"/>
    </xf>
    <xf numFmtId="4" fontId="53" fillId="0" borderId="40" xfId="0" applyNumberFormat="1" applyFont="1" applyFill="1" applyBorder="1" applyAlignment="1">
      <alignment vertical="center"/>
    </xf>
    <xf numFmtId="4" fontId="53" fillId="0" borderId="5" xfId="0" applyNumberFormat="1" applyFont="1" applyBorder="1" applyAlignment="1">
      <alignment vertical="center"/>
    </xf>
    <xf numFmtId="4" fontId="53" fillId="0" borderId="40" xfId="0" applyNumberFormat="1" applyFont="1" applyBorder="1" applyAlignment="1">
      <alignment vertical="center"/>
    </xf>
    <xf numFmtId="4" fontId="53" fillId="0" borderId="15" xfId="0" applyNumberFormat="1" applyFont="1" applyBorder="1" applyAlignment="1">
      <alignment vertical="center"/>
    </xf>
    <xf numFmtId="4" fontId="54" fillId="0" borderId="92" xfId="0" applyNumberFormat="1" applyFont="1" applyBorder="1" applyAlignment="1">
      <alignment vertical="center"/>
    </xf>
    <xf numFmtId="4" fontId="54" fillId="0" borderId="103" xfId="0" applyNumberFormat="1" applyFont="1" applyBorder="1" applyAlignment="1">
      <alignment vertical="center"/>
    </xf>
    <xf numFmtId="3" fontId="54" fillId="0" borderId="40" xfId="0" applyNumberFormat="1" applyFont="1" applyFill="1" applyBorder="1" applyAlignment="1">
      <alignment vertical="center"/>
    </xf>
    <xf numFmtId="4" fontId="54" fillId="0" borderId="5" xfId="0" applyNumberFormat="1" applyFont="1" applyBorder="1" applyAlignment="1">
      <alignment vertical="center"/>
    </xf>
    <xf numFmtId="4" fontId="54" fillId="0" borderId="40" xfId="0" applyNumberFormat="1" applyFont="1" applyBorder="1" applyAlignment="1">
      <alignment vertical="center"/>
    </xf>
    <xf numFmtId="4" fontId="54" fillId="0" borderId="15" xfId="0" applyNumberFormat="1" applyFont="1" applyBorder="1" applyAlignment="1">
      <alignment vertical="center"/>
    </xf>
    <xf numFmtId="4" fontId="54" fillId="0" borderId="104" xfId="0" applyNumberFormat="1" applyFont="1" applyBorder="1" applyAlignment="1">
      <alignment vertical="center"/>
    </xf>
    <xf numFmtId="4" fontId="54" fillId="0" borderId="105" xfId="0" applyNumberFormat="1" applyFont="1" applyBorder="1" applyAlignment="1">
      <alignment vertical="center"/>
    </xf>
    <xf numFmtId="3" fontId="54" fillId="0" borderId="39" xfId="0" applyNumberFormat="1" applyFont="1" applyFill="1" applyBorder="1" applyAlignment="1">
      <alignment vertical="center"/>
    </xf>
    <xf numFmtId="4" fontId="54" fillId="0" borderId="21" xfId="0" applyNumberFormat="1" applyFont="1" applyBorder="1" applyAlignment="1">
      <alignment vertical="center"/>
    </xf>
    <xf numFmtId="4" fontId="54" fillId="0" borderId="39" xfId="0" applyNumberFormat="1" applyFont="1" applyBorder="1" applyAlignment="1">
      <alignment vertical="center"/>
    </xf>
    <xf numFmtId="4" fontId="54" fillId="0" borderId="25" xfId="0" applyNumberFormat="1" applyFont="1" applyBorder="1" applyAlignment="1">
      <alignment vertical="center"/>
    </xf>
    <xf numFmtId="4" fontId="53" fillId="7" borderId="106" xfId="0" applyNumberFormat="1" applyFont="1" applyFill="1" applyBorder="1" applyAlignment="1">
      <alignment vertical="center"/>
    </xf>
    <xf numFmtId="4" fontId="53" fillId="7" borderId="107" xfId="0" applyNumberFormat="1" applyFont="1" applyFill="1" applyBorder="1" applyAlignment="1">
      <alignment vertical="center"/>
    </xf>
    <xf numFmtId="4" fontId="53" fillId="7" borderId="33" xfId="0" applyNumberFormat="1" applyFont="1" applyFill="1" applyBorder="1" applyAlignment="1">
      <alignment vertical="center"/>
    </xf>
    <xf numFmtId="4" fontId="42" fillId="7" borderId="37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 wrapText="1"/>
    </xf>
    <xf numFmtId="4" fontId="53" fillId="0" borderId="41" xfId="0" applyNumberFormat="1" applyFont="1" applyFill="1" applyBorder="1" applyAlignment="1">
      <alignment vertical="center"/>
    </xf>
    <xf numFmtId="4" fontId="53" fillId="0" borderId="4" xfId="0" applyNumberFormat="1" applyFont="1" applyBorder="1" applyAlignment="1">
      <alignment vertical="center"/>
    </xf>
    <xf numFmtId="4" fontId="53" fillId="0" borderId="41" xfId="0" applyNumberFormat="1" applyFont="1" applyBorder="1" applyAlignment="1">
      <alignment vertical="center"/>
    </xf>
    <xf numFmtId="4" fontId="53" fillId="0" borderId="13" xfId="0" applyNumberFormat="1" applyFont="1" applyBorder="1" applyAlignment="1">
      <alignment vertical="center"/>
    </xf>
    <xf numFmtId="4" fontId="53" fillId="0" borderId="91" xfId="0" applyNumberFormat="1" applyFont="1" applyBorder="1" applyAlignment="1">
      <alignment vertical="center"/>
    </xf>
    <xf numFmtId="4" fontId="53" fillId="0" borderId="108" xfId="0" applyNumberFormat="1" applyFont="1" applyBorder="1" applyAlignment="1">
      <alignment vertical="center"/>
    </xf>
    <xf numFmtId="4" fontId="53" fillId="7" borderId="3" xfId="0" applyNumberFormat="1" applyFont="1" applyFill="1" applyBorder="1" applyAlignment="1">
      <alignment vertical="center"/>
    </xf>
    <xf numFmtId="4" fontId="53" fillId="7" borderId="37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0" fontId="44" fillId="0" borderId="0" xfId="0" applyFont="1" applyAlignment="1">
      <alignment vertical="center"/>
    </xf>
    <xf numFmtId="4" fontId="54" fillId="0" borderId="0" xfId="0" applyNumberFormat="1" applyFont="1" applyFill="1" applyBorder="1" applyAlignment="1" applyProtection="1">
      <alignment vertical="center"/>
      <protection locked="0"/>
    </xf>
    <xf numFmtId="4" fontId="49" fillId="0" borderId="0" xfId="0" applyNumberFormat="1" applyFont="1" applyFill="1" applyBorder="1" applyAlignment="1" applyProtection="1">
      <alignment vertical="center"/>
      <protection locked="0"/>
    </xf>
    <xf numFmtId="4" fontId="42" fillId="5" borderId="35" xfId="0" applyNumberFormat="1" applyFont="1" applyFill="1" applyBorder="1" applyAlignment="1" applyProtection="1">
      <alignment vertical="center"/>
      <protection locked="0"/>
    </xf>
    <xf numFmtId="4" fontId="42" fillId="5" borderId="8" xfId="0" applyNumberFormat="1" applyFont="1" applyFill="1" applyBorder="1" applyAlignment="1" applyProtection="1">
      <alignment vertical="center"/>
      <protection locked="0"/>
    </xf>
    <xf numFmtId="4" fontId="42" fillId="5" borderId="36" xfId="0" applyNumberFormat="1" applyFont="1" applyFill="1" applyBorder="1" applyAlignment="1" applyProtection="1">
      <alignment vertical="center"/>
      <protection locked="0"/>
    </xf>
    <xf numFmtId="4" fontId="53" fillId="5" borderId="26" xfId="0" applyNumberFormat="1" applyFont="1" applyFill="1" applyBorder="1" applyAlignment="1" applyProtection="1">
      <alignment vertical="center" wrapText="1"/>
      <protection locked="0"/>
    </xf>
    <xf numFmtId="4" fontId="53" fillId="5" borderId="2" xfId="0" applyNumberFormat="1" applyFont="1" applyFill="1" applyBorder="1" applyAlignment="1" applyProtection="1">
      <alignment vertical="center"/>
      <protection locked="0"/>
    </xf>
    <xf numFmtId="4" fontId="53" fillId="5" borderId="3" xfId="0" applyNumberFormat="1" applyFont="1" applyFill="1" applyBorder="1" applyAlignment="1" applyProtection="1">
      <alignment vertical="center"/>
      <protection locked="0"/>
    </xf>
    <xf numFmtId="4" fontId="53" fillId="5" borderId="37" xfId="0" applyNumberFormat="1" applyFont="1" applyFill="1" applyBorder="1" applyAlignment="1" applyProtection="1">
      <alignment vertical="center"/>
      <protection locked="0"/>
    </xf>
    <xf numFmtId="4" fontId="42" fillId="7" borderId="26" xfId="0" applyNumberFormat="1" applyFont="1" applyFill="1" applyBorder="1" applyAlignment="1" applyProtection="1">
      <alignment vertical="center"/>
      <protection locked="0"/>
    </xf>
    <xf numFmtId="4" fontId="42" fillId="5" borderId="16" xfId="0" applyNumberFormat="1" applyFont="1" applyFill="1" applyBorder="1" applyAlignment="1" applyProtection="1">
      <alignment vertical="center"/>
      <protection locked="0"/>
    </xf>
    <xf numFmtId="4" fontId="42" fillId="5" borderId="12" xfId="0" applyNumberFormat="1" applyFont="1" applyFill="1" applyBorder="1" applyAlignment="1" applyProtection="1">
      <alignment vertical="center"/>
      <protection locked="0"/>
    </xf>
    <xf numFmtId="4" fontId="42" fillId="5" borderId="17" xfId="0" applyNumberFormat="1" applyFont="1" applyFill="1" applyBorder="1" applyAlignment="1" applyProtection="1">
      <alignment vertical="center"/>
      <protection locked="0"/>
    </xf>
    <xf numFmtId="4" fontId="53" fillId="5" borderId="18" xfId="0" applyNumberFormat="1" applyFont="1" applyFill="1" applyBorder="1" applyAlignment="1" applyProtection="1">
      <alignment vertical="center" wrapText="1"/>
      <protection locked="0"/>
    </xf>
    <xf numFmtId="4" fontId="54" fillId="7" borderId="8" xfId="0" applyNumberFormat="1" applyFont="1" applyFill="1" applyBorder="1" applyAlignment="1" applyProtection="1">
      <alignment horizontal="center" vertical="center" wrapText="1"/>
      <protection locked="0"/>
    </xf>
    <xf numFmtId="4" fontId="54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27" xfId="0" applyNumberFormat="1" applyFont="1" applyFill="1" applyBorder="1" applyAlignment="1" applyProtection="1">
      <alignment vertical="center"/>
      <protection locked="0"/>
    </xf>
    <xf numFmtId="49" fontId="54" fillId="0" borderId="38" xfId="0" applyNumberFormat="1" applyFont="1" applyFill="1" applyBorder="1" applyAlignment="1" applyProtection="1">
      <alignment vertical="center"/>
      <protection locked="0"/>
    </xf>
    <xf numFmtId="4" fontId="41" fillId="0" borderId="28" xfId="0" applyNumberFormat="1" applyFont="1" applyFill="1" applyBorder="1" applyAlignment="1" applyProtection="1">
      <alignment vertical="center"/>
      <protection locked="0"/>
    </xf>
    <xf numFmtId="4" fontId="41" fillId="0" borderId="29" xfId="0" applyNumberFormat="1" applyFont="1" applyFill="1" applyBorder="1" applyAlignment="1" applyProtection="1">
      <alignment vertical="center"/>
      <protection locked="0"/>
    </xf>
    <xf numFmtId="4" fontId="41" fillId="0" borderId="30" xfId="0" applyNumberFormat="1" applyFont="1" applyFill="1" applyBorder="1" applyAlignment="1" applyProtection="1">
      <alignment vertical="center"/>
      <protection locked="0"/>
    </xf>
    <xf numFmtId="4" fontId="53" fillId="0" borderId="28" xfId="0" applyNumberFormat="1" applyFont="1" applyFill="1" applyBorder="1" applyAlignment="1" applyProtection="1">
      <alignment vertical="center"/>
      <protection locked="0"/>
    </xf>
    <xf numFmtId="4" fontId="54" fillId="0" borderId="38" xfId="0" applyNumberFormat="1" applyFont="1" applyFill="1" applyBorder="1" applyAlignment="1" applyProtection="1">
      <alignment vertical="center"/>
      <protection locked="0"/>
    </xf>
    <xf numFmtId="4" fontId="53" fillId="0" borderId="38" xfId="0" applyNumberFormat="1" applyFont="1" applyFill="1" applyBorder="1" applyAlignment="1" applyProtection="1">
      <alignment vertical="center"/>
      <protection locked="0"/>
    </xf>
    <xf numFmtId="49" fontId="53" fillId="0" borderId="41" xfId="0" applyNumberFormat="1" applyFont="1" applyFill="1" applyBorder="1" applyAlignment="1" applyProtection="1">
      <alignment vertical="center"/>
      <protection locked="0"/>
    </xf>
    <xf numFmtId="4" fontId="41" fillId="0" borderId="11" xfId="0" applyNumberFormat="1" applyFont="1" applyFill="1" applyBorder="1" applyAlignment="1" applyProtection="1">
      <alignment vertical="center"/>
      <protection locked="0"/>
    </xf>
    <xf numFmtId="4" fontId="41" fillId="0" borderId="5" xfId="0" applyNumberFormat="1" applyFont="1" applyFill="1" applyBorder="1" applyAlignment="1" applyProtection="1">
      <alignment vertical="center"/>
      <protection locked="0"/>
    </xf>
    <xf numFmtId="4" fontId="41" fillId="0" borderId="15" xfId="0" applyNumberFormat="1" applyFont="1" applyFill="1" applyBorder="1" applyAlignment="1" applyProtection="1">
      <alignment vertical="center"/>
      <protection locked="0"/>
    </xf>
    <xf numFmtId="4" fontId="53" fillId="0" borderId="9" xfId="0" applyNumberFormat="1" applyFont="1" applyFill="1" applyBorder="1" applyAlignment="1" applyProtection="1">
      <alignment vertical="center"/>
      <protection locked="0"/>
    </xf>
    <xf numFmtId="4" fontId="53" fillId="0" borderId="41" xfId="0" applyNumberFormat="1" applyFont="1" applyFill="1" applyBorder="1" applyAlignment="1" applyProtection="1">
      <alignment vertical="center"/>
      <protection locked="0"/>
    </xf>
    <xf numFmtId="4" fontId="54" fillId="0" borderId="27" xfId="0" applyNumberFormat="1" applyFont="1" applyFill="1" applyBorder="1" applyAlignment="1" applyProtection="1">
      <alignment vertical="center"/>
      <protection locked="0"/>
    </xf>
    <xf numFmtId="49" fontId="54" fillId="0" borderId="41" xfId="0" applyNumberFormat="1" applyFont="1" applyFill="1" applyBorder="1" applyAlignment="1" applyProtection="1">
      <alignment vertical="center"/>
      <protection locked="0"/>
    </xf>
    <xf numFmtId="4" fontId="53" fillId="0" borderId="11" xfId="0" applyNumberFormat="1" applyFont="1" applyFill="1" applyBorder="1" applyAlignment="1" applyProtection="1">
      <alignment vertical="center"/>
    </xf>
    <xf numFmtId="4" fontId="54" fillId="0" borderId="40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Fill="1" applyBorder="1" applyAlignment="1" applyProtection="1">
      <alignment vertical="center"/>
      <protection locked="0"/>
    </xf>
    <xf numFmtId="4" fontId="54" fillId="0" borderId="11" xfId="0" applyNumberFormat="1" applyFont="1" applyFill="1" applyBorder="1" applyAlignment="1" applyProtection="1">
      <alignment vertical="center"/>
    </xf>
    <xf numFmtId="49" fontId="54" fillId="0" borderId="40" xfId="0" applyNumberFormat="1" applyFont="1" applyFill="1" applyBorder="1" applyAlignment="1" applyProtection="1">
      <alignment vertical="center"/>
      <protection locked="0"/>
    </xf>
    <xf numFmtId="4" fontId="41" fillId="0" borderId="49" xfId="0" applyNumberFormat="1" applyFont="1" applyFill="1" applyBorder="1" applyAlignment="1" applyProtection="1">
      <alignment vertical="center"/>
      <protection locked="0"/>
    </xf>
    <xf numFmtId="4" fontId="41" fillId="0" borderId="109" xfId="0" applyNumberFormat="1" applyFont="1" applyFill="1" applyBorder="1" applyAlignment="1" applyProtection="1">
      <alignment vertical="center"/>
      <protection locked="0"/>
    </xf>
    <xf numFmtId="4" fontId="41" fillId="0" borderId="48" xfId="0" applyNumberFormat="1" applyFont="1" applyFill="1" applyBorder="1" applyAlignment="1" applyProtection="1">
      <alignment vertical="center"/>
      <protection locked="0"/>
    </xf>
    <xf numFmtId="44" fontId="53" fillId="5" borderId="2" xfId="2" applyFont="1" applyFill="1" applyBorder="1" applyAlignment="1" applyProtection="1">
      <alignment vertical="center" wrapText="1"/>
      <protection locked="0"/>
    </xf>
    <xf numFmtId="44" fontId="53" fillId="5" borderId="3" xfId="2" applyFont="1" applyFill="1" applyBorder="1" applyAlignment="1" applyProtection="1">
      <alignment vertical="center" wrapText="1"/>
      <protection locked="0"/>
    </xf>
    <xf numFmtId="44" fontId="53" fillId="5" borderId="37" xfId="2" applyFont="1" applyFill="1" applyBorder="1" applyAlignment="1" applyProtection="1">
      <alignment vertical="center" wrapText="1"/>
      <protection locked="0"/>
    </xf>
    <xf numFmtId="4" fontId="53" fillId="5" borderId="33" xfId="0" applyNumberFormat="1" applyFont="1" applyFill="1" applyBorder="1" applyAlignment="1" applyProtection="1">
      <alignment vertical="center"/>
      <protection locked="0"/>
    </xf>
    <xf numFmtId="0" fontId="55" fillId="0" borderId="0" xfId="5" applyFont="1"/>
    <xf numFmtId="4" fontId="57" fillId="0" borderId="0" xfId="0" applyNumberFormat="1" applyFont="1" applyAlignment="1" applyProtection="1">
      <alignment vertical="center"/>
      <protection locked="0"/>
    </xf>
    <xf numFmtId="0" fontId="54" fillId="0" borderId="0" xfId="0" applyNumberFormat="1" applyFont="1" applyAlignment="1" applyProtection="1">
      <alignment horizontal="center" vertical="center"/>
      <protection locked="0"/>
    </xf>
    <xf numFmtId="4" fontId="54" fillId="0" borderId="0" xfId="0" applyNumberFormat="1" applyFont="1" applyFill="1" applyAlignment="1" applyProtection="1">
      <alignment vertical="center"/>
      <protection locked="0"/>
    </xf>
    <xf numFmtId="4" fontId="54" fillId="0" borderId="0" xfId="0" applyNumberFormat="1" applyFont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vertical="center" wrapText="1"/>
      <protection locked="0"/>
    </xf>
    <xf numFmtId="0" fontId="0" fillId="0" borderId="37" xfId="0" applyBorder="1" applyAlignment="1">
      <alignment vertical="center" wrapText="1"/>
    </xf>
    <xf numFmtId="4" fontId="42" fillId="5" borderId="37" xfId="0" applyNumberFormat="1" applyFont="1" applyFill="1" applyBorder="1" applyAlignment="1" applyProtection="1">
      <alignment horizontal="center" vertical="center" wrapText="1"/>
      <protection locked="0"/>
    </xf>
    <xf numFmtId="4" fontId="53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53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28" xfId="0" applyNumberFormat="1" applyFont="1" applyFill="1" applyBorder="1" applyAlignment="1" applyProtection="1">
      <alignment vertical="center"/>
      <protection locked="0"/>
    </xf>
    <xf numFmtId="0" fontId="0" fillId="0" borderId="110" xfId="0" applyBorder="1" applyAlignment="1">
      <alignment vertical="center"/>
    </xf>
    <xf numFmtId="4" fontId="54" fillId="0" borderId="50" xfId="0" applyNumberFormat="1" applyFont="1" applyBorder="1" applyAlignment="1" applyProtection="1">
      <alignment horizontal="right" vertical="center" wrapText="1"/>
      <protection locked="0"/>
    </xf>
    <xf numFmtId="4" fontId="53" fillId="0" borderId="111" xfId="0" applyNumberFormat="1" applyFont="1" applyFill="1" applyBorder="1" applyAlignment="1" applyProtection="1">
      <alignment horizontal="right" vertical="center" wrapText="1"/>
    </xf>
    <xf numFmtId="4" fontId="42" fillId="0" borderId="11" xfId="0" applyNumberFormat="1" applyFont="1" applyFill="1" applyBorder="1" applyAlignment="1" applyProtection="1">
      <alignment vertical="center"/>
      <protection locked="0"/>
    </xf>
    <xf numFmtId="0" fontId="0" fillId="0" borderId="90" xfId="0" applyBorder="1" applyAlignment="1">
      <alignment vertical="center"/>
    </xf>
    <xf numFmtId="4" fontId="54" fillId="0" borderId="1" xfId="0" applyNumberFormat="1" applyFont="1" applyBorder="1" applyAlignment="1" applyProtection="1">
      <alignment horizontal="right" vertical="center" wrapText="1"/>
      <protection locked="0"/>
    </xf>
    <xf numFmtId="4" fontId="53" fillId="0" borderId="32" xfId="0" applyNumberFormat="1" applyFont="1" applyFill="1" applyBorder="1" applyAlignment="1" applyProtection="1">
      <alignment horizontal="right" vertical="center" wrapText="1"/>
    </xf>
    <xf numFmtId="4" fontId="53" fillId="0" borderId="11" xfId="0" applyNumberFormat="1" applyFont="1" applyFill="1" applyBorder="1" applyAlignment="1" applyProtection="1">
      <alignment vertical="center"/>
      <protection locked="0"/>
    </xf>
    <xf numFmtId="4" fontId="53" fillId="0" borderId="49" xfId="0" applyNumberFormat="1" applyFont="1" applyFill="1" applyBorder="1" applyAlignment="1" applyProtection="1">
      <alignment vertical="center"/>
      <protection locked="0"/>
    </xf>
    <xf numFmtId="0" fontId="0" fillId="0" borderId="112" xfId="0" applyBorder="1" applyAlignment="1">
      <alignment vertical="center"/>
    </xf>
    <xf numFmtId="4" fontId="54" fillId="0" borderId="46" xfId="0" applyNumberFormat="1" applyFont="1" applyBorder="1" applyAlignment="1" applyProtection="1">
      <alignment horizontal="right" vertical="center" wrapText="1"/>
      <protection locked="0"/>
    </xf>
    <xf numFmtId="4" fontId="53" fillId="0" borderId="113" xfId="0" applyNumberFormat="1" applyFont="1" applyFill="1" applyBorder="1" applyAlignment="1" applyProtection="1">
      <alignment horizontal="right" vertical="center" wrapText="1"/>
    </xf>
    <xf numFmtId="4" fontId="53" fillId="5" borderId="28" xfId="0" applyNumberFormat="1" applyFont="1" applyFill="1" applyBorder="1" applyAlignment="1" applyProtection="1">
      <alignment vertical="center"/>
      <protection locked="0"/>
    </xf>
    <xf numFmtId="0" fontId="0" fillId="5" borderId="110" xfId="0" applyFill="1" applyBorder="1" applyAlignment="1">
      <alignment vertical="center"/>
    </xf>
    <xf numFmtId="4" fontId="54" fillId="5" borderId="50" xfId="0" applyNumberFormat="1" applyFont="1" applyFill="1" applyBorder="1" applyAlignment="1" applyProtection="1">
      <alignment horizontal="right" vertical="center" wrapText="1"/>
      <protection locked="0"/>
    </xf>
    <xf numFmtId="4" fontId="53" fillId="5" borderId="31" xfId="0" applyNumberFormat="1" applyFont="1" applyFill="1" applyBorder="1" applyAlignment="1" applyProtection="1">
      <alignment horizontal="right" vertical="center" wrapText="1"/>
    </xf>
    <xf numFmtId="0" fontId="0" fillId="0" borderId="114" xfId="0" applyBorder="1" applyAlignment="1">
      <alignment vertical="center"/>
    </xf>
    <xf numFmtId="4" fontId="53" fillId="7" borderId="95" xfId="0" applyNumberFormat="1" applyFont="1" applyFill="1" applyBorder="1" applyAlignment="1" applyProtection="1">
      <alignment horizontal="right" vertical="center" wrapText="1"/>
    </xf>
    <xf numFmtId="4" fontId="53" fillId="7" borderId="45" xfId="0" applyNumberFormat="1" applyFont="1" applyFill="1" applyBorder="1" applyAlignment="1" applyProtection="1">
      <alignment horizontal="right" vertical="center" wrapText="1"/>
    </xf>
    <xf numFmtId="0" fontId="56" fillId="0" borderId="0" xfId="0" applyNumberFormat="1" applyFont="1" applyAlignment="1" applyProtection="1">
      <alignment horizontal="left" vertical="center" wrapText="1"/>
      <protection locked="0"/>
    </xf>
    <xf numFmtId="4" fontId="39" fillId="0" borderId="0" xfId="0" applyNumberFormat="1" applyFont="1" applyFill="1" applyAlignment="1">
      <alignment vertical="center"/>
    </xf>
    <xf numFmtId="4" fontId="58" fillId="0" borderId="0" xfId="0" applyNumberFormat="1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4" fillId="0" borderId="0" xfId="0" applyFont="1"/>
    <xf numFmtId="4" fontId="53" fillId="7" borderId="37" xfId="0" applyNumberFormat="1" applyFont="1" applyFill="1" applyBorder="1" applyAlignment="1" applyProtection="1">
      <alignment vertical="center"/>
      <protection locked="0"/>
    </xf>
    <xf numFmtId="4" fontId="42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33" xfId="0" applyNumberFormat="1" applyFont="1" applyFill="1" applyBorder="1" applyAlignment="1" applyProtection="1">
      <alignment horizontal="right" vertical="center" wrapText="1"/>
    </xf>
    <xf numFmtId="4" fontId="54" fillId="0" borderId="28" xfId="0" applyNumberFormat="1" applyFont="1" applyBorder="1" applyAlignment="1" applyProtection="1">
      <alignment vertical="center"/>
      <protection locked="0"/>
    </xf>
    <xf numFmtId="4" fontId="54" fillId="0" borderId="30" xfId="0" applyNumberFormat="1" applyFont="1" applyBorder="1" applyAlignment="1" applyProtection="1">
      <alignment vertical="center"/>
      <protection locked="0"/>
    </xf>
    <xf numFmtId="4" fontId="54" fillId="0" borderId="4" xfId="0" applyNumberFormat="1" applyFont="1" applyBorder="1" applyAlignment="1" applyProtection="1">
      <alignment horizontal="right" vertical="center" wrapText="1"/>
      <protection locked="0"/>
    </xf>
    <xf numFmtId="4" fontId="54" fillId="0" borderId="41" xfId="0" applyNumberFormat="1" applyFont="1" applyBorder="1" applyAlignment="1" applyProtection="1">
      <alignment horizontal="right" vertical="center" wrapText="1"/>
      <protection locked="0"/>
    </xf>
    <xf numFmtId="4" fontId="54" fillId="0" borderId="11" xfId="0" applyNumberFormat="1" applyFont="1" applyBorder="1" applyAlignment="1" applyProtection="1">
      <alignment vertical="center"/>
      <protection locked="0"/>
    </xf>
    <xf numFmtId="4" fontId="54" fillId="0" borderId="15" xfId="0" applyNumberFormat="1" applyFont="1" applyBorder="1" applyAlignment="1" applyProtection="1">
      <alignment vertical="center"/>
      <protection locked="0"/>
    </xf>
    <xf numFmtId="4" fontId="54" fillId="0" borderId="5" xfId="0" applyNumberFormat="1" applyFont="1" applyBorder="1" applyAlignment="1" applyProtection="1">
      <alignment horizontal="right" vertical="center" wrapText="1"/>
      <protection locked="0"/>
    </xf>
    <xf numFmtId="4" fontId="54" fillId="0" borderId="40" xfId="0" applyNumberFormat="1" applyFont="1" applyBorder="1" applyAlignment="1" applyProtection="1">
      <alignment horizontal="right" vertical="center" wrapText="1"/>
      <protection locked="0"/>
    </xf>
    <xf numFmtId="4" fontId="54" fillId="0" borderId="49" xfId="0" applyNumberFormat="1" applyFont="1" applyBorder="1" applyAlignment="1" applyProtection="1">
      <alignment vertical="center"/>
      <protection locked="0"/>
    </xf>
    <xf numFmtId="4" fontId="54" fillId="0" borderId="48" xfId="0" applyNumberFormat="1" applyFont="1" applyBorder="1" applyAlignment="1" applyProtection="1">
      <alignment vertical="center"/>
      <protection locked="0"/>
    </xf>
    <xf numFmtId="4" fontId="42" fillId="7" borderId="3" xfId="0" applyNumberFormat="1" applyFont="1" applyFill="1" applyBorder="1" applyAlignment="1" applyProtection="1">
      <alignment horizontal="right" vertical="center" wrapText="1"/>
    </xf>
    <xf numFmtId="4" fontId="53" fillId="7" borderId="3" xfId="0" applyNumberFormat="1" applyFont="1" applyFill="1" applyBorder="1" applyAlignment="1" applyProtection="1">
      <alignment horizontal="right" vertical="center" wrapText="1"/>
    </xf>
    <xf numFmtId="4" fontId="53" fillId="5" borderId="33" xfId="0" applyNumberFormat="1" applyFont="1" applyFill="1" applyBorder="1" applyAlignment="1" applyProtection="1">
      <alignment horizontal="right" vertical="center" wrapText="1"/>
    </xf>
    <xf numFmtId="4" fontId="53" fillId="7" borderId="37" xfId="0" applyNumberFormat="1" applyFont="1" applyFill="1" applyBorder="1" applyAlignment="1" applyProtection="1">
      <alignment horizontal="right" vertical="center" wrapText="1"/>
    </xf>
    <xf numFmtId="4" fontId="58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 wrapText="1"/>
    </xf>
    <xf numFmtId="4" fontId="53" fillId="7" borderId="2" xfId="0" applyNumberFormat="1" applyFont="1" applyFill="1" applyBorder="1" applyAlignment="1">
      <alignment vertical="center"/>
    </xf>
    <xf numFmtId="4" fontId="42" fillId="7" borderId="33" xfId="0" applyNumberFormat="1" applyFont="1" applyFill="1" applyBorder="1" applyAlignment="1">
      <alignment horizontal="center" vertical="center" wrapText="1"/>
    </xf>
    <xf numFmtId="4" fontId="54" fillId="0" borderId="28" xfId="0" applyNumberFormat="1" applyFont="1" applyFill="1" applyBorder="1" applyAlignment="1">
      <alignment vertical="center"/>
    </xf>
    <xf numFmtId="4" fontId="54" fillId="0" borderId="30" xfId="0" applyNumberFormat="1" applyFont="1" applyFill="1" applyBorder="1" applyAlignment="1">
      <alignment vertical="center"/>
    </xf>
    <xf numFmtId="4" fontId="54" fillId="0" borderId="29" xfId="0" applyNumberFormat="1" applyFont="1" applyFill="1" applyBorder="1" applyAlignment="1">
      <alignment horizontal="right" vertical="center" wrapText="1"/>
    </xf>
    <xf numFmtId="4" fontId="54" fillId="0" borderId="38" xfId="0" applyNumberFormat="1" applyFont="1" applyFill="1" applyBorder="1" applyAlignment="1">
      <alignment horizontal="right" vertical="center" wrapText="1"/>
    </xf>
    <xf numFmtId="4" fontId="54" fillId="0" borderId="49" xfId="0" applyNumberFormat="1" applyFont="1" applyFill="1" applyBorder="1" applyAlignment="1">
      <alignment vertical="center"/>
    </xf>
    <xf numFmtId="4" fontId="54" fillId="0" borderId="48" xfId="0" applyNumberFormat="1" applyFont="1" applyFill="1" applyBorder="1" applyAlignment="1">
      <alignment vertical="center"/>
    </xf>
    <xf numFmtId="4" fontId="54" fillId="0" borderId="48" xfId="0" applyNumberFormat="1" applyFont="1" applyFill="1" applyBorder="1" applyAlignment="1">
      <alignment horizontal="right" vertical="center" wrapText="1"/>
    </xf>
    <xf numFmtId="4" fontId="54" fillId="0" borderId="41" xfId="0" applyNumberFormat="1" applyFont="1" applyFill="1" applyBorder="1" applyAlignment="1">
      <alignment horizontal="right" vertical="center" wrapText="1"/>
    </xf>
    <xf numFmtId="4" fontId="53" fillId="5" borderId="2" xfId="0" applyNumberFormat="1" applyFont="1" applyFill="1" applyBorder="1" applyAlignment="1">
      <alignment vertical="center"/>
    </xf>
    <xf numFmtId="4" fontId="53" fillId="7" borderId="12" xfId="0" applyNumberFormat="1" applyFont="1" applyFill="1" applyBorder="1" applyAlignment="1">
      <alignment horizontal="right" vertical="center" wrapText="1"/>
    </xf>
    <xf numFmtId="4" fontId="53" fillId="7" borderId="33" xfId="0" applyNumberFormat="1" applyFont="1" applyFill="1" applyBorder="1" applyAlignment="1">
      <alignment horizontal="right" vertical="center" wrapText="1"/>
    </xf>
    <xf numFmtId="4" fontId="39" fillId="0" borderId="0" xfId="0" applyNumberFormat="1" applyFont="1" applyFill="1" applyBorder="1" applyAlignment="1">
      <alignment vertical="center"/>
    </xf>
    <xf numFmtId="4" fontId="58" fillId="0" borderId="0" xfId="0" applyNumberFormat="1" applyFont="1" applyFill="1" applyBorder="1" applyAlignment="1">
      <alignment vertical="center"/>
    </xf>
    <xf numFmtId="4" fontId="49" fillId="0" borderId="0" xfId="0" applyNumberFormat="1" applyFont="1" applyFill="1" applyBorder="1" applyAlignment="1">
      <alignment vertical="center"/>
    </xf>
    <xf numFmtId="4" fontId="59" fillId="0" borderId="0" xfId="0" applyNumberFormat="1" applyFont="1" applyFill="1" applyBorder="1" applyAlignment="1">
      <alignment vertical="center"/>
    </xf>
    <xf numFmtId="4" fontId="53" fillId="7" borderId="33" xfId="0" applyNumberFormat="1" applyFont="1" applyFill="1" applyBorder="1" applyAlignment="1">
      <alignment horizontal="center" vertical="center"/>
    </xf>
    <xf numFmtId="4" fontId="42" fillId="5" borderId="2" xfId="0" applyNumberFormat="1" applyFont="1" applyFill="1" applyBorder="1" applyAlignment="1">
      <alignment vertical="center"/>
    </xf>
    <xf numFmtId="4" fontId="42" fillId="5" borderId="37" xfId="0" applyNumberFormat="1" applyFont="1" applyFill="1" applyBorder="1" applyAlignment="1">
      <alignment vertical="center"/>
    </xf>
    <xf numFmtId="4" fontId="53" fillId="7" borderId="18" xfId="0" applyNumberFormat="1" applyFont="1" applyFill="1" applyBorder="1" applyAlignment="1">
      <alignment horizontal="center" vertical="center"/>
    </xf>
    <xf numFmtId="4" fontId="42" fillId="5" borderId="33" xfId="0" applyNumberFormat="1" applyFont="1" applyFill="1" applyBorder="1" applyAlignment="1">
      <alignment horizontal="center" vertical="center" wrapText="1"/>
    </xf>
    <xf numFmtId="4" fontId="53" fillId="5" borderId="33" xfId="0" applyNumberFormat="1" applyFont="1" applyFill="1" applyBorder="1" applyAlignment="1">
      <alignment horizontal="center" vertical="center" wrapText="1"/>
    </xf>
    <xf numFmtId="4" fontId="53" fillId="5" borderId="3" xfId="0" applyNumberFormat="1" applyFont="1" applyFill="1" applyBorder="1" applyAlignment="1">
      <alignment horizontal="center" vertical="center" wrapText="1"/>
    </xf>
    <xf numFmtId="4" fontId="42" fillId="5" borderId="18" xfId="0" applyNumberFormat="1" applyFont="1" applyFill="1" applyBorder="1" applyAlignment="1">
      <alignment horizontal="left" vertical="center" wrapText="1"/>
    </xf>
    <xf numFmtId="4" fontId="42" fillId="5" borderId="2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54" fillId="0" borderId="40" xfId="0" applyNumberFormat="1" applyFont="1" applyFill="1" applyBorder="1" applyAlignment="1">
      <alignment horizontal="left" vertical="center" wrapText="1"/>
    </xf>
    <xf numFmtId="4" fontId="54" fillId="0" borderId="41" xfId="0" applyNumberFormat="1" applyFont="1" applyFill="1" applyBorder="1" applyAlignment="1">
      <alignment vertical="center"/>
    </xf>
    <xf numFmtId="4" fontId="54" fillId="0" borderId="4" xfId="0" applyNumberFormat="1" applyFont="1" applyFill="1" applyBorder="1" applyAlignment="1">
      <alignment vertical="center"/>
    </xf>
    <xf numFmtId="4" fontId="54" fillId="0" borderId="40" xfId="0" applyNumberFormat="1" applyFont="1" applyFill="1" applyBorder="1" applyAlignment="1">
      <alignment vertical="center"/>
    </xf>
    <xf numFmtId="4" fontId="60" fillId="0" borderId="11" xfId="0" applyNumberFormat="1" applyFont="1" applyFill="1" applyBorder="1" applyAlignment="1">
      <alignment horizontal="left" vertical="center" wrapText="1"/>
    </xf>
    <xf numFmtId="4" fontId="54" fillId="0" borderId="5" xfId="0" applyNumberFormat="1" applyFont="1" applyFill="1" applyBorder="1" applyAlignment="1">
      <alignment vertical="center"/>
    </xf>
    <xf numFmtId="4" fontId="60" fillId="0" borderId="10" xfId="0" applyNumberFormat="1" applyFont="1" applyFill="1" applyBorder="1" applyAlignment="1">
      <alignment horizontal="left" vertical="center" wrapText="1"/>
    </xf>
    <xf numFmtId="4" fontId="54" fillId="0" borderId="27" xfId="0" applyNumberFormat="1" applyFont="1" applyFill="1" applyBorder="1" applyAlignment="1">
      <alignment vertical="center"/>
    </xf>
    <xf numFmtId="4" fontId="54" fillId="0" borderId="0" xfId="0" applyNumberFormat="1" applyFont="1" applyFill="1" applyBorder="1" applyAlignment="1">
      <alignment vertical="center"/>
    </xf>
    <xf numFmtId="4" fontId="53" fillId="7" borderId="2" xfId="0" applyNumberFormat="1" applyFont="1" applyFill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4" fontId="49" fillId="0" borderId="0" xfId="0" applyNumberFormat="1" applyFont="1" applyAlignment="1">
      <alignment horizontal="justify" vertical="center"/>
    </xf>
    <xf numFmtId="4" fontId="54" fillId="0" borderId="0" xfId="0" applyNumberFormat="1" applyFont="1" applyAlignment="1">
      <alignment vertical="center"/>
    </xf>
    <xf numFmtId="0" fontId="61" fillId="0" borderId="0" xfId="1" applyFont="1" applyBorder="1" applyAlignment="1"/>
    <xf numFmtId="4" fontId="53" fillId="0" borderId="28" xfId="0" applyNumberFormat="1" applyFont="1" applyBorder="1" applyAlignment="1" applyProtection="1">
      <alignment vertical="center"/>
      <protection locked="0"/>
    </xf>
    <xf numFmtId="4" fontId="53" fillId="0" borderId="30" xfId="0" applyNumberFormat="1" applyFont="1" applyBorder="1" applyAlignment="1" applyProtection="1">
      <alignment vertical="center"/>
      <protection locked="0"/>
    </xf>
    <xf numFmtId="4" fontId="54" fillId="0" borderId="29" xfId="0" applyNumberFormat="1" applyFont="1" applyBorder="1" applyAlignment="1" applyProtection="1">
      <alignment horizontal="right" vertical="center"/>
      <protection locked="0"/>
    </xf>
    <xf numFmtId="4" fontId="54" fillId="0" borderId="38" xfId="0" applyNumberFormat="1" applyFont="1" applyBorder="1" applyAlignment="1" applyProtection="1">
      <alignment horizontal="right" vertical="center" wrapText="1"/>
      <protection locked="0"/>
    </xf>
    <xf numFmtId="4" fontId="53" fillId="0" borderId="11" xfId="0" applyNumberFormat="1" applyFont="1" applyBorder="1" applyAlignment="1" applyProtection="1">
      <alignment vertical="center"/>
      <protection locked="0"/>
    </xf>
    <xf numFmtId="4" fontId="53" fillId="0" borderId="15" xfId="0" applyNumberFormat="1" applyFont="1" applyBorder="1" applyAlignment="1" applyProtection="1">
      <alignment vertical="center"/>
      <protection locked="0"/>
    </xf>
    <xf numFmtId="4" fontId="54" fillId="0" borderId="5" xfId="0" applyNumberFormat="1" applyFont="1" applyBorder="1" applyAlignment="1" applyProtection="1">
      <alignment horizontal="right" vertical="center"/>
      <protection locked="0"/>
    </xf>
    <xf numFmtId="4" fontId="60" fillId="0" borderId="11" xfId="0" applyNumberFormat="1" applyFont="1" applyBorder="1" applyAlignment="1" applyProtection="1">
      <alignment vertical="center"/>
      <protection locked="0"/>
    </xf>
    <xf numFmtId="4" fontId="60" fillId="0" borderId="15" xfId="0" applyNumberFormat="1" applyFont="1" applyBorder="1" applyAlignment="1" applyProtection="1">
      <alignment vertical="center"/>
      <protection locked="0"/>
    </xf>
    <xf numFmtId="4" fontId="60" fillId="0" borderId="5" xfId="0" applyNumberFormat="1" applyFont="1" applyBorder="1" applyAlignment="1" applyProtection="1">
      <alignment horizontal="right" vertical="center"/>
      <protection locked="0"/>
    </xf>
    <xf numFmtId="4" fontId="60" fillId="0" borderId="40" xfId="0" applyNumberFormat="1" applyFont="1" applyBorder="1" applyAlignment="1" applyProtection="1">
      <alignment horizontal="right" vertical="center" wrapText="1"/>
      <protection locked="0"/>
    </xf>
    <xf numFmtId="0" fontId="61" fillId="0" borderId="0" xfId="1" applyFont="1" applyBorder="1" applyAlignment="1">
      <alignment wrapText="1"/>
    </xf>
    <xf numFmtId="4" fontId="53" fillId="0" borderId="20" xfId="0" applyNumberFormat="1" applyFont="1" applyBorder="1" applyAlignment="1" applyProtection="1">
      <alignment vertical="center"/>
      <protection locked="0"/>
    </xf>
    <xf numFmtId="4" fontId="53" fillId="0" borderId="25" xfId="0" applyNumberFormat="1" applyFont="1" applyBorder="1" applyAlignment="1" applyProtection="1">
      <alignment vertical="center"/>
      <protection locked="0"/>
    </xf>
    <xf numFmtId="4" fontId="54" fillId="0" borderId="21" xfId="0" applyNumberFormat="1" applyFont="1" applyBorder="1" applyAlignment="1" applyProtection="1">
      <alignment horizontal="right" vertical="center"/>
      <protection locked="0"/>
    </xf>
    <xf numFmtId="4" fontId="54" fillId="0" borderId="39" xfId="0" applyNumberFormat="1" applyFont="1" applyBorder="1" applyAlignment="1" applyProtection="1">
      <alignment horizontal="right" vertical="center" wrapText="1"/>
      <protection locked="0"/>
    </xf>
    <xf numFmtId="4" fontId="54" fillId="0" borderId="20" xfId="0" applyNumberFormat="1" applyFont="1" applyBorder="1" applyAlignment="1" applyProtection="1">
      <alignment horizontal="right" vertical="center"/>
      <protection locked="0"/>
    </xf>
    <xf numFmtId="4" fontId="54" fillId="0" borderId="11" xfId="0" applyNumberFormat="1" applyFont="1" applyBorder="1" applyAlignment="1" applyProtection="1">
      <alignment horizontal="right" vertical="center"/>
      <protection locked="0"/>
    </xf>
    <xf numFmtId="4" fontId="53" fillId="0" borderId="49" xfId="0" applyNumberFormat="1" applyFont="1" applyBorder="1" applyAlignment="1" applyProtection="1">
      <alignment vertical="center"/>
      <protection locked="0"/>
    </xf>
    <xf numFmtId="4" fontId="53" fillId="0" borderId="48" xfId="0" applyNumberFormat="1" applyFont="1" applyBorder="1" applyAlignment="1" applyProtection="1">
      <alignment vertical="center"/>
      <protection locked="0"/>
    </xf>
    <xf numFmtId="4" fontId="54" fillId="0" borderId="0" xfId="0" applyNumberFormat="1" applyFont="1" applyBorder="1" applyAlignment="1" applyProtection="1">
      <alignment horizontal="right" vertical="center"/>
      <protection locked="0"/>
    </xf>
    <xf numFmtId="4" fontId="54" fillId="0" borderId="27" xfId="0" applyNumberFormat="1" applyFont="1" applyBorder="1" applyAlignment="1" applyProtection="1">
      <alignment horizontal="right" vertical="center" wrapText="1"/>
      <protection locked="0"/>
    </xf>
    <xf numFmtId="4" fontId="53" fillId="7" borderId="2" xfId="0" applyNumberFormat="1" applyFont="1" applyFill="1" applyBorder="1" applyAlignment="1" applyProtection="1">
      <alignment vertical="center"/>
      <protection locked="0"/>
    </xf>
    <xf numFmtId="4" fontId="53" fillId="5" borderId="37" xfId="0" applyNumberFormat="1" applyFont="1" applyFill="1" applyBorder="1" applyAlignment="1" applyProtection="1">
      <alignment horizontal="right" vertical="center"/>
    </xf>
    <xf numFmtId="4" fontId="53" fillId="7" borderId="33" xfId="0" applyNumberFormat="1" applyFont="1" applyFill="1" applyBorder="1" applyAlignment="1" applyProtection="1">
      <alignment horizontal="right" vertical="center"/>
    </xf>
    <xf numFmtId="4" fontId="42" fillId="7" borderId="2" xfId="0" applyNumberFormat="1" applyFont="1" applyFill="1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4" fontId="42" fillId="0" borderId="2" xfId="0" applyNumberFormat="1" applyFont="1" applyFill="1" applyBorder="1" applyAlignment="1" applyProtection="1">
      <alignment vertical="center"/>
      <protection locked="0"/>
    </xf>
    <xf numFmtId="4" fontId="53" fillId="0" borderId="36" xfId="0" applyNumberFormat="1" applyFont="1" applyBorder="1" applyAlignment="1" applyProtection="1">
      <alignment horizontal="right" vertical="center" wrapText="1"/>
      <protection locked="0"/>
    </xf>
    <xf numFmtId="4" fontId="53" fillId="0" borderId="26" xfId="0" applyNumberFormat="1" applyFont="1" applyFill="1" applyBorder="1" applyAlignment="1" applyProtection="1">
      <alignment horizontal="right" vertical="center" wrapText="1"/>
    </xf>
    <xf numFmtId="4" fontId="53" fillId="0" borderId="2" xfId="0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>
      <alignment vertical="center"/>
    </xf>
    <xf numFmtId="4" fontId="53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33" xfId="0" applyNumberFormat="1" applyFont="1" applyFill="1" applyBorder="1" applyAlignment="1" applyProtection="1">
      <alignment horizontal="right" vertical="center" wrapText="1"/>
    </xf>
    <xf numFmtId="4" fontId="60" fillId="0" borderId="28" xfId="0" applyNumberFormat="1" applyFont="1" applyFill="1" applyBorder="1" applyAlignment="1" applyProtection="1">
      <alignment vertical="center"/>
      <protection locked="0"/>
    </xf>
    <xf numFmtId="0" fontId="0" fillId="0" borderId="110" xfId="0" applyFill="1" applyBorder="1" applyAlignment="1">
      <alignment vertical="center"/>
    </xf>
    <xf numFmtId="0" fontId="62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62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11" xfId="0" applyNumberFormat="1" applyFont="1" applyFill="1" applyBorder="1" applyAlignment="1" applyProtection="1">
      <alignment vertical="center"/>
      <protection locked="0"/>
    </xf>
    <xf numFmtId="0" fontId="0" fillId="0" borderId="90" xfId="0" applyFill="1" applyBorder="1" applyAlignment="1">
      <alignment vertical="center"/>
    </xf>
    <xf numFmtId="0" fontId="62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11" xfId="0" applyNumberFormat="1" applyFont="1" applyFill="1" applyBorder="1" applyAlignment="1">
      <alignment vertical="center"/>
    </xf>
    <xf numFmtId="0" fontId="6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2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49" xfId="0" applyNumberFormat="1" applyFont="1" applyFill="1" applyBorder="1" applyAlignment="1" applyProtection="1">
      <alignment vertical="center"/>
      <protection locked="0"/>
    </xf>
    <xf numFmtId="0" fontId="1" fillId="0" borderId="112" xfId="0" applyFont="1" applyFill="1" applyBorder="1" applyAlignment="1">
      <alignment vertical="center"/>
    </xf>
    <xf numFmtId="0" fontId="62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" fontId="50" fillId="0" borderId="0" xfId="0" applyNumberFormat="1" applyFont="1" applyAlignment="1" applyProtection="1">
      <alignment vertical="center"/>
      <protection locked="0"/>
    </xf>
    <xf numFmtId="4" fontId="42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53" fillId="5" borderId="33" xfId="0" applyNumberFormat="1" applyFont="1" applyFill="1" applyBorder="1" applyAlignment="1" applyProtection="1">
      <alignment horizontal="right" vertical="center"/>
    </xf>
    <xf numFmtId="4" fontId="53" fillId="0" borderId="4" xfId="0" applyNumberFormat="1" applyFont="1" applyFill="1" applyBorder="1" applyAlignment="1" applyProtection="1">
      <alignment horizontal="right" vertical="center"/>
      <protection locked="0"/>
    </xf>
    <xf numFmtId="4" fontId="53" fillId="0" borderId="41" xfId="0" applyNumberFormat="1" applyFont="1" applyFill="1" applyBorder="1" applyAlignment="1" applyProtection="1">
      <alignment horizontal="right" vertical="center"/>
      <protection locked="0"/>
    </xf>
    <xf numFmtId="4" fontId="54" fillId="0" borderId="4" xfId="0" applyNumberFormat="1" applyFont="1" applyFill="1" applyBorder="1" applyAlignment="1" applyProtection="1">
      <alignment horizontal="right" vertical="center"/>
      <protection locked="0"/>
    </xf>
    <xf numFmtId="4" fontId="54" fillId="0" borderId="41" xfId="0" applyNumberFormat="1" applyFont="1" applyFill="1" applyBorder="1" applyAlignment="1" applyProtection="1">
      <alignment horizontal="right" vertical="center"/>
      <protection locked="0"/>
    </xf>
    <xf numFmtId="4" fontId="54" fillId="0" borderId="5" xfId="0" applyNumberFormat="1" applyFont="1" applyFill="1" applyBorder="1" applyAlignment="1" applyProtection="1">
      <alignment horizontal="right" vertical="center"/>
      <protection locked="0"/>
    </xf>
    <xf numFmtId="4" fontId="54" fillId="0" borderId="40" xfId="0" applyNumberFormat="1" applyFont="1" applyFill="1" applyBorder="1" applyAlignment="1" applyProtection="1">
      <alignment horizontal="right" vertical="center"/>
      <protection locked="0"/>
    </xf>
    <xf numFmtId="4" fontId="54" fillId="0" borderId="11" xfId="0" applyNumberFormat="1" applyFont="1" applyFill="1" applyBorder="1" applyAlignment="1" applyProtection="1">
      <alignment vertical="center"/>
      <protection locked="0"/>
    </xf>
    <xf numFmtId="4" fontId="54" fillId="0" borderId="15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Border="1" applyAlignment="1" applyProtection="1">
      <alignment horizontal="right" vertical="center"/>
      <protection locked="0"/>
    </xf>
    <xf numFmtId="4" fontId="54" fillId="0" borderId="39" xfId="0" applyNumberFormat="1" applyFont="1" applyBorder="1" applyAlignment="1" applyProtection="1">
      <alignment horizontal="right" vertical="center"/>
      <protection locked="0"/>
    </xf>
    <xf numFmtId="4" fontId="54" fillId="0" borderId="49" xfId="0" applyNumberFormat="1" applyFont="1" applyFill="1" applyBorder="1" applyAlignment="1" applyProtection="1">
      <alignment vertical="center"/>
      <protection locked="0"/>
    </xf>
    <xf numFmtId="4" fontId="54" fillId="0" borderId="48" xfId="0" applyNumberFormat="1" applyFont="1" applyFill="1" applyBorder="1" applyAlignment="1" applyProtection="1">
      <alignment vertical="center"/>
      <protection locked="0"/>
    </xf>
    <xf numFmtId="4" fontId="54" fillId="0" borderId="109" xfId="0" applyNumberFormat="1" applyFont="1" applyBorder="1" applyAlignment="1" applyProtection="1">
      <alignment horizontal="right" vertical="center"/>
      <protection locked="0"/>
    </xf>
    <xf numFmtId="4" fontId="54" fillId="0" borderId="42" xfId="0" applyNumberFormat="1" applyFont="1" applyBorder="1" applyAlignment="1" applyProtection="1">
      <alignment horizontal="right" vertical="center"/>
      <protection locked="0"/>
    </xf>
    <xf numFmtId="4" fontId="42" fillId="7" borderId="37" xfId="0" applyNumberFormat="1" applyFont="1" applyFill="1" applyBorder="1" applyAlignment="1" applyProtection="1">
      <alignment vertical="center"/>
      <protection locked="0"/>
    </xf>
    <xf numFmtId="4" fontId="57" fillId="0" borderId="0" xfId="0" applyNumberFormat="1" applyFont="1" applyFill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30" xfId="0" applyNumberFormat="1" applyFont="1" applyFill="1" applyBorder="1" applyAlignment="1" applyProtection="1">
      <alignment vertical="center"/>
      <protection locked="0"/>
    </xf>
    <xf numFmtId="4" fontId="53" fillId="0" borderId="41" xfId="0" applyNumberFormat="1" applyFont="1" applyBorder="1" applyAlignment="1" applyProtection="1">
      <alignment vertical="center"/>
      <protection locked="0"/>
    </xf>
    <xf numFmtId="4" fontId="60" fillId="0" borderId="15" xfId="0" applyNumberFormat="1" applyFont="1" applyFill="1" applyBorder="1" applyAlignment="1" applyProtection="1">
      <alignment vertical="center"/>
      <protection locked="0"/>
    </xf>
    <xf numFmtId="4" fontId="60" fillId="0" borderId="41" xfId="0" applyNumberFormat="1" applyFont="1" applyBorder="1" applyAlignment="1" applyProtection="1">
      <alignment vertical="center"/>
      <protection locked="0"/>
    </xf>
    <xf numFmtId="4" fontId="60" fillId="0" borderId="13" xfId="0" applyNumberFormat="1" applyFont="1" applyBorder="1" applyAlignment="1" applyProtection="1">
      <alignment vertical="center"/>
      <protection locked="0"/>
    </xf>
    <xf numFmtId="4" fontId="53" fillId="0" borderId="15" xfId="0" applyNumberFormat="1" applyFont="1" applyFill="1" applyBorder="1" applyAlignment="1" applyProtection="1">
      <alignment vertical="center"/>
      <protection locked="0"/>
    </xf>
    <xf numFmtId="4" fontId="53" fillId="0" borderId="13" xfId="0" applyNumberFormat="1" applyFont="1" applyBorder="1" applyAlignment="1" applyProtection="1">
      <alignment vertical="center"/>
      <protection locked="0"/>
    </xf>
    <xf numFmtId="4" fontId="60" fillId="0" borderId="40" xfId="0" applyNumberFormat="1" applyFont="1" applyBorder="1" applyAlignment="1" applyProtection="1">
      <alignment horizontal="right" vertical="center"/>
      <protection locked="0"/>
    </xf>
    <xf numFmtId="4" fontId="60" fillId="0" borderId="15" xfId="0" applyNumberFormat="1" applyFont="1" applyBorder="1" applyAlignment="1" applyProtection="1">
      <alignment horizontal="right" vertical="center"/>
      <protection locked="0"/>
    </xf>
    <xf numFmtId="4" fontId="60" fillId="0" borderId="48" xfId="0" applyNumberFormat="1" applyFont="1" applyFill="1" applyBorder="1" applyAlignment="1" applyProtection="1">
      <alignment vertical="center"/>
      <protection locked="0"/>
    </xf>
    <xf numFmtId="4" fontId="53" fillId="5" borderId="33" xfId="0" applyNumberFormat="1" applyFont="1" applyFill="1" applyBorder="1" applyAlignment="1" applyProtection="1">
      <alignment vertical="center"/>
    </xf>
    <xf numFmtId="4" fontId="57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4" fontId="54" fillId="0" borderId="0" xfId="0" applyNumberFormat="1" applyFont="1" applyAlignment="1">
      <alignment horizontal="justify" vertical="center"/>
    </xf>
    <xf numFmtId="4" fontId="42" fillId="5" borderId="2" xfId="0" applyNumberFormat="1" applyFont="1" applyFill="1" applyBorder="1" applyAlignment="1">
      <alignment horizontal="center" vertical="center" wrapText="1"/>
    </xf>
    <xf numFmtId="4" fontId="54" fillId="0" borderId="2" xfId="0" applyNumberFormat="1" applyFont="1" applyBorder="1" applyAlignment="1" applyProtection="1">
      <alignment vertical="center"/>
      <protection locked="0"/>
    </xf>
    <xf numFmtId="4" fontId="54" fillId="0" borderId="37" xfId="0" applyNumberFormat="1" applyFont="1" applyBorder="1" applyAlignment="1" applyProtection="1">
      <alignment vertical="center"/>
      <protection locked="0"/>
    </xf>
    <xf numFmtId="0" fontId="48" fillId="0" borderId="0" xfId="0" applyFont="1" applyFill="1" applyAlignment="1"/>
    <xf numFmtId="4" fontId="53" fillId="7" borderId="2" xfId="0" applyNumberFormat="1" applyFont="1" applyFill="1" applyBorder="1" applyAlignment="1">
      <alignment vertical="center" wrapText="1"/>
    </xf>
    <xf numFmtId="4" fontId="54" fillId="0" borderId="2" xfId="0" applyNumberFormat="1" applyFont="1" applyFill="1" applyBorder="1" applyAlignment="1" applyProtection="1">
      <alignment vertical="center" wrapText="1"/>
      <protection locked="0"/>
    </xf>
    <xf numFmtId="4" fontId="54" fillId="0" borderId="37" xfId="0" applyNumberFormat="1" applyFont="1" applyFill="1" applyBorder="1" applyAlignment="1" applyProtection="1">
      <alignment vertical="center" wrapText="1"/>
      <protection locked="0"/>
    </xf>
    <xf numFmtId="4" fontId="54" fillId="0" borderId="33" xfId="0" applyNumberFormat="1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/>
    <xf numFmtId="4" fontId="39" fillId="0" borderId="0" xfId="0" applyNumberFormat="1" applyFont="1" applyFill="1" applyAlignment="1" applyProtection="1">
      <alignment vertical="center" wrapText="1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64" fillId="0" borderId="0" xfId="0" applyNumberFormat="1" applyFont="1" applyFill="1" applyAlignment="1" applyProtection="1">
      <alignment vertical="center"/>
      <protection locked="0"/>
    </xf>
    <xf numFmtId="4" fontId="65" fillId="0" borderId="0" xfId="0" applyNumberFormat="1" applyFont="1" applyFill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vertical="center"/>
      <protection locked="0"/>
    </xf>
    <xf numFmtId="4" fontId="60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57" fillId="0" borderId="0" xfId="0" applyNumberFormat="1" applyFont="1" applyAlignment="1">
      <alignment vertical="center"/>
    </xf>
    <xf numFmtId="4" fontId="27" fillId="0" borderId="0" xfId="0" applyNumberFormat="1" applyFont="1" applyAlignment="1" applyProtection="1">
      <alignment vertical="center"/>
      <protection locked="0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57" fillId="0" borderId="0" xfId="0" applyNumberFormat="1" applyFont="1" applyAlignment="1">
      <alignment horizontal="left" vertical="center"/>
    </xf>
    <xf numFmtId="4" fontId="66" fillId="7" borderId="2" xfId="0" applyNumberFormat="1" applyFont="1" applyFill="1" applyBorder="1" applyAlignment="1" applyProtection="1">
      <alignment vertical="center"/>
      <protection locked="0"/>
    </xf>
    <xf numFmtId="4" fontId="66" fillId="7" borderId="37" xfId="0" applyNumberFormat="1" applyFont="1" applyFill="1" applyBorder="1" applyAlignment="1" applyProtection="1">
      <alignment vertical="center"/>
      <protection locked="0"/>
    </xf>
    <xf numFmtId="4" fontId="66" fillId="5" borderId="35" xfId="0" applyNumberFormat="1" applyFont="1" applyFill="1" applyBorder="1" applyAlignment="1" applyProtection="1">
      <alignment horizontal="center" vertical="center" wrapText="1"/>
      <protection locked="0"/>
    </xf>
    <xf numFmtId="4" fontId="66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38" xfId="0" applyNumberFormat="1" applyFont="1" applyBorder="1" applyAlignment="1" applyProtection="1">
      <alignment horizontal="right" vertical="center" wrapText="1"/>
      <protection locked="0"/>
    </xf>
    <xf numFmtId="4" fontId="53" fillId="0" borderId="0" xfId="0" applyNumberFormat="1" applyFont="1" applyFill="1" applyBorder="1" applyAlignment="1">
      <alignment horizontal="left" vertical="center"/>
    </xf>
    <xf numFmtId="4" fontId="53" fillId="0" borderId="40" xfId="0" applyNumberFormat="1" applyFont="1" applyBorder="1" applyAlignment="1" applyProtection="1">
      <alignment horizontal="right" vertical="center" wrapText="1"/>
      <protection locked="0"/>
    </xf>
    <xf numFmtId="4" fontId="53" fillId="0" borderId="0" xfId="0" applyNumberFormat="1" applyFont="1" applyFill="1" applyBorder="1" applyAlignment="1">
      <alignment horizontal="center" vertical="center"/>
    </xf>
    <xf numFmtId="4" fontId="54" fillId="0" borderId="0" xfId="0" applyNumberFormat="1" applyFont="1" applyFill="1" applyBorder="1" applyAlignment="1">
      <alignment horizontal="right" vertical="center"/>
    </xf>
    <xf numFmtId="4" fontId="53" fillId="0" borderId="40" xfId="0" applyNumberFormat="1" applyFont="1" applyFill="1" applyBorder="1" applyAlignment="1" applyProtection="1">
      <alignment horizontal="right" vertical="center" wrapText="1"/>
    </xf>
    <xf numFmtId="4" fontId="49" fillId="0" borderId="11" xfId="0" applyNumberFormat="1" applyFont="1" applyFill="1" applyBorder="1" applyAlignment="1" applyProtection="1">
      <alignment vertical="center"/>
      <protection locked="0"/>
    </xf>
    <xf numFmtId="4" fontId="49" fillId="0" borderId="15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67" fillId="0" borderId="11" xfId="0" applyNumberFormat="1" applyFont="1" applyFill="1" applyBorder="1" applyAlignment="1" applyProtection="1">
      <alignment vertical="center"/>
      <protection locked="0"/>
    </xf>
    <xf numFmtId="4" fontId="67" fillId="0" borderId="15" xfId="0" applyNumberFormat="1" applyFont="1" applyFill="1" applyBorder="1" applyAlignment="1" applyProtection="1">
      <alignment vertical="center"/>
      <protection locked="0"/>
    </xf>
    <xf numFmtId="4" fontId="49" fillId="0" borderId="11" xfId="0" applyNumberFormat="1" applyFont="1" applyBorder="1" applyAlignment="1" applyProtection="1">
      <alignment vertical="center"/>
      <protection locked="0"/>
    </xf>
    <xf numFmtId="4" fontId="49" fillId="0" borderId="15" xfId="0" applyNumberFormat="1" applyFont="1" applyBorder="1" applyAlignment="1" applyProtection="1">
      <alignment vertical="center"/>
      <protection locked="0"/>
    </xf>
    <xf numFmtId="4" fontId="50" fillId="7" borderId="2" xfId="0" applyNumberFormat="1" applyFont="1" applyFill="1" applyBorder="1" applyAlignment="1" applyProtection="1">
      <alignment vertical="center"/>
      <protection locked="0"/>
    </xf>
    <xf numFmtId="4" fontId="50" fillId="7" borderId="37" xfId="0" applyNumberFormat="1" applyFont="1" applyFill="1" applyBorder="1" applyAlignment="1" applyProtection="1">
      <alignment vertical="center"/>
      <protection locked="0"/>
    </xf>
    <xf numFmtId="4" fontId="39" fillId="0" borderId="0" xfId="0" applyNumberFormat="1" applyFont="1" applyAlignment="1">
      <alignment horizontal="left" vertical="center"/>
    </xf>
    <xf numFmtId="4" fontId="53" fillId="5" borderId="2" xfId="0" applyNumberFormat="1" applyFont="1" applyFill="1" applyBorder="1" applyAlignment="1">
      <alignment horizontal="left" vertical="center"/>
    </xf>
    <xf numFmtId="4" fontId="53" fillId="5" borderId="3" xfId="0" applyNumberFormat="1" applyFont="1" applyFill="1" applyBorder="1" applyAlignment="1">
      <alignment horizontal="left" vertical="center"/>
    </xf>
    <xf numFmtId="4" fontId="53" fillId="5" borderId="37" xfId="0" applyNumberFormat="1" applyFont="1" applyFill="1" applyBorder="1" applyAlignment="1">
      <alignment horizontal="left" vertical="center"/>
    </xf>
    <xf numFmtId="4" fontId="53" fillId="0" borderId="2" xfId="0" applyNumberFormat="1" applyFont="1" applyFill="1" applyBorder="1" applyAlignment="1">
      <alignment vertical="center"/>
    </xf>
    <xf numFmtId="4" fontId="53" fillId="0" borderId="37" xfId="0" applyNumberFormat="1" applyFont="1" applyFill="1" applyBorder="1" applyAlignment="1">
      <alignment vertical="center"/>
    </xf>
    <xf numFmtId="4" fontId="53" fillId="0" borderId="2" xfId="0" applyNumberFormat="1" applyFont="1" applyBorder="1" applyAlignment="1">
      <alignment vertical="center"/>
    </xf>
    <xf numFmtId="4" fontId="53" fillId="0" borderId="37" xfId="0" applyNumberFormat="1" applyFont="1" applyBorder="1" applyAlignment="1">
      <alignment vertical="center"/>
    </xf>
    <xf numFmtId="4" fontId="54" fillId="0" borderId="2" xfId="0" applyNumberFormat="1" applyFont="1" applyBorder="1" applyAlignment="1">
      <alignment vertical="center"/>
    </xf>
    <xf numFmtId="4" fontId="40" fillId="0" borderId="0" xfId="0" applyNumberFormat="1" applyFont="1" applyFill="1" applyBorder="1" applyAlignment="1">
      <alignment vertical="center"/>
    </xf>
    <xf numFmtId="4" fontId="41" fillId="0" borderId="0" xfId="0" applyNumberFormat="1" applyFont="1" applyBorder="1" applyAlignment="1">
      <alignment horizontal="left" vertical="center"/>
    </xf>
    <xf numFmtId="4" fontId="41" fillId="0" borderId="0" xfId="0" applyNumberFormat="1" applyFont="1" applyBorder="1" applyAlignment="1">
      <alignment vertical="center"/>
    </xf>
    <xf numFmtId="4" fontId="66" fillId="7" borderId="2" xfId="0" applyNumberFormat="1" applyFont="1" applyFill="1" applyBorder="1" applyAlignment="1">
      <alignment vertical="center"/>
    </xf>
    <xf numFmtId="4" fontId="66" fillId="7" borderId="37" xfId="0" applyNumberFormat="1" applyFont="1" applyFill="1" applyBorder="1" applyAlignment="1">
      <alignment vertical="center"/>
    </xf>
    <xf numFmtId="4" fontId="41" fillId="0" borderId="28" xfId="0" applyNumberFormat="1" applyFont="1" applyFill="1" applyBorder="1" applyAlignment="1">
      <alignment vertical="center"/>
    </xf>
    <xf numFmtId="4" fontId="41" fillId="0" borderId="30" xfId="0" applyNumberFormat="1" applyFont="1" applyFill="1" applyBorder="1" applyAlignment="1">
      <alignment vertical="center"/>
    </xf>
    <xf numFmtId="4" fontId="41" fillId="0" borderId="29" xfId="0" applyNumberFormat="1" applyFont="1" applyFill="1" applyBorder="1" applyAlignment="1">
      <alignment horizontal="right" vertical="center" wrapText="1"/>
    </xf>
    <xf numFmtId="4" fontId="41" fillId="0" borderId="38" xfId="0" applyNumberFormat="1" applyFont="1" applyFill="1" applyBorder="1" applyAlignment="1">
      <alignment horizontal="right" vertical="center" wrapText="1"/>
    </xf>
    <xf numFmtId="4" fontId="41" fillId="0" borderId="11" xfId="0" applyNumberFormat="1" applyFont="1" applyFill="1" applyBorder="1" applyAlignment="1">
      <alignment vertical="center"/>
    </xf>
    <xf numFmtId="4" fontId="41" fillId="0" borderId="15" xfId="0" applyNumberFormat="1" applyFont="1" applyFill="1" applyBorder="1" applyAlignment="1">
      <alignment vertical="center"/>
    </xf>
    <xf numFmtId="4" fontId="41" fillId="0" borderId="4" xfId="0" applyNumberFormat="1" applyFont="1" applyFill="1" applyBorder="1" applyAlignment="1">
      <alignment horizontal="right" vertical="center" wrapText="1"/>
    </xf>
    <xf numFmtId="4" fontId="41" fillId="0" borderId="41" xfId="0" applyNumberFormat="1" applyFont="1" applyFill="1" applyBorder="1" applyAlignment="1">
      <alignment horizontal="right" vertical="center" wrapText="1"/>
    </xf>
    <xf numFmtId="4" fontId="41" fillId="0" borderId="20" xfId="0" applyNumberFormat="1" applyFont="1" applyFill="1" applyBorder="1" applyAlignment="1">
      <alignment vertical="center"/>
    </xf>
    <xf numFmtId="4" fontId="41" fillId="0" borderId="25" xfId="0" applyNumberFormat="1" applyFont="1" applyFill="1" applyBorder="1" applyAlignment="1">
      <alignment vertical="center"/>
    </xf>
    <xf numFmtId="4" fontId="41" fillId="0" borderId="21" xfId="0" applyNumberFormat="1" applyFont="1" applyFill="1" applyBorder="1" applyAlignment="1">
      <alignment horizontal="right" vertical="center" wrapText="1"/>
    </xf>
    <xf numFmtId="4" fontId="41" fillId="0" borderId="39" xfId="0" applyNumberFormat="1" applyFont="1" applyFill="1" applyBorder="1" applyAlignment="1">
      <alignment horizontal="right" vertical="center" wrapText="1"/>
    </xf>
    <xf numFmtId="4" fontId="68" fillId="0" borderId="9" xfId="0" applyNumberFormat="1" applyFont="1" applyFill="1" applyBorder="1" applyAlignment="1">
      <alignment vertical="center"/>
    </xf>
    <xf numFmtId="4" fontId="68" fillId="0" borderId="13" xfId="0" applyNumberFormat="1" applyFont="1" applyFill="1" applyBorder="1" applyAlignment="1">
      <alignment vertical="center"/>
    </xf>
    <xf numFmtId="4" fontId="68" fillId="0" borderId="49" xfId="0" applyNumberFormat="1" applyFont="1" applyFill="1" applyBorder="1" applyAlignment="1">
      <alignment vertical="center"/>
    </xf>
    <xf numFmtId="4" fontId="68" fillId="0" borderId="48" xfId="0" applyNumberFormat="1" applyFont="1" applyFill="1" applyBorder="1" applyAlignment="1">
      <alignment vertical="center"/>
    </xf>
    <xf numFmtId="4" fontId="41" fillId="0" borderId="109" xfId="0" applyNumberFormat="1" applyFont="1" applyFill="1" applyBorder="1" applyAlignment="1">
      <alignment horizontal="right" vertical="center" wrapText="1"/>
    </xf>
    <xf numFmtId="4" fontId="41" fillId="0" borderId="42" xfId="0" applyNumberFormat="1" applyFont="1" applyFill="1" applyBorder="1" applyAlignment="1">
      <alignment horizontal="right" vertical="center" wrapText="1"/>
    </xf>
    <xf numFmtId="4" fontId="57" fillId="0" borderId="0" xfId="0" applyNumberFormat="1" applyFont="1" applyAlignment="1" applyProtection="1">
      <alignment horizontal="left" vertical="center"/>
      <protection locked="0"/>
    </xf>
    <xf numFmtId="4" fontId="49" fillId="0" borderId="0" xfId="0" applyNumberFormat="1" applyFont="1" applyAlignment="1" applyProtection="1">
      <alignment vertical="center"/>
      <protection locked="0"/>
    </xf>
    <xf numFmtId="4" fontId="53" fillId="5" borderId="2" xfId="0" applyNumberFormat="1" applyFont="1" applyFill="1" applyBorder="1" applyAlignment="1" applyProtection="1">
      <alignment horizontal="center" vertical="center"/>
      <protection locked="0"/>
    </xf>
    <xf numFmtId="4" fontId="42" fillId="7" borderId="35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2" xfId="0" applyNumberFormat="1" applyFont="1" applyFill="1" applyBorder="1" applyAlignment="1" applyProtection="1">
      <alignment vertical="center" wrapText="1"/>
      <protection locked="0"/>
    </xf>
    <xf numFmtId="4" fontId="53" fillId="0" borderId="33" xfId="0" applyNumberFormat="1" applyFont="1" applyFill="1" applyBorder="1" applyAlignment="1" applyProtection="1">
      <alignment vertical="center"/>
    </xf>
    <xf numFmtId="4" fontId="62" fillId="0" borderId="38" xfId="0" applyNumberFormat="1" applyFont="1" applyFill="1" applyBorder="1" applyAlignment="1" applyProtection="1">
      <alignment vertical="center"/>
      <protection locked="0"/>
    </xf>
    <xf numFmtId="4" fontId="54" fillId="0" borderId="38" xfId="0" applyNumberFormat="1" applyFont="1" applyBorder="1" applyAlignment="1" applyProtection="1">
      <alignment vertical="center"/>
      <protection locked="0"/>
    </xf>
    <xf numFmtId="4" fontId="62" fillId="0" borderId="40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Border="1" applyAlignment="1" applyProtection="1">
      <alignment vertical="center"/>
      <protection locked="0"/>
    </xf>
    <xf numFmtId="4" fontId="62" fillId="0" borderId="42" xfId="0" applyNumberFormat="1" applyFont="1" applyFill="1" applyBorder="1" applyAlignment="1" applyProtection="1">
      <alignment vertical="center"/>
      <protection locked="0"/>
    </xf>
    <xf numFmtId="4" fontId="54" fillId="0" borderId="42" xfId="0" applyNumberFormat="1" applyFont="1" applyBorder="1" applyAlignment="1" applyProtection="1">
      <alignment vertical="center"/>
      <protection locked="0"/>
    </xf>
    <xf numFmtId="4" fontId="54" fillId="0" borderId="41" xfId="0" applyNumberFormat="1" applyFont="1" applyBorder="1" applyAlignment="1" applyProtection="1">
      <alignment vertical="center"/>
      <protection locked="0"/>
    </xf>
    <xf numFmtId="4" fontId="54" fillId="0" borderId="13" xfId="0" applyNumberFormat="1" applyFont="1" applyBorder="1" applyAlignment="1" applyProtection="1">
      <alignment vertical="center"/>
      <protection locked="0"/>
    </xf>
    <xf numFmtId="4" fontId="62" fillId="0" borderId="11" xfId="0" applyNumberFormat="1" applyFont="1" applyFill="1" applyBorder="1" applyAlignment="1" applyProtection="1">
      <alignment vertical="center"/>
      <protection locked="0"/>
    </xf>
    <xf numFmtId="4" fontId="62" fillId="0" borderId="49" xfId="0" applyNumberFormat="1" applyFont="1" applyFill="1" applyBorder="1" applyAlignment="1" applyProtection="1">
      <alignment vertical="center"/>
      <protection locked="0"/>
    </xf>
    <xf numFmtId="4" fontId="62" fillId="0" borderId="9" xfId="0" applyNumberFormat="1" applyFont="1" applyFill="1" applyBorder="1" applyAlignment="1" applyProtection="1">
      <alignment vertical="center"/>
      <protection locked="0"/>
    </xf>
    <xf numFmtId="4" fontId="62" fillId="0" borderId="10" xfId="0" applyNumberFormat="1" applyFont="1" applyFill="1" applyBorder="1" applyAlignment="1" applyProtection="1">
      <alignment vertical="center"/>
      <protection locked="0"/>
    </xf>
    <xf numFmtId="4" fontId="54" fillId="0" borderId="27" xfId="0" applyNumberFormat="1" applyFont="1" applyBorder="1" applyAlignment="1" applyProtection="1">
      <alignment vertical="center"/>
      <protection locked="0"/>
    </xf>
    <xf numFmtId="0" fontId="44" fillId="0" borderId="45" xfId="0" applyFont="1" applyBorder="1"/>
    <xf numFmtId="0" fontId="44" fillId="0" borderId="42" xfId="0" applyFont="1" applyBorder="1"/>
    <xf numFmtId="4" fontId="57" fillId="0" borderId="0" xfId="0" applyNumberFormat="1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4" fontId="26" fillId="5" borderId="26" xfId="0" applyNumberFormat="1" applyFont="1" applyFill="1" applyBorder="1" applyAlignment="1">
      <alignment vertical="center" wrapText="1"/>
    </xf>
    <xf numFmtId="4" fontId="53" fillId="5" borderId="16" xfId="0" applyNumberFormat="1" applyFont="1" applyFill="1" applyBorder="1" applyAlignment="1">
      <alignment vertical="center"/>
    </xf>
    <xf numFmtId="4" fontId="53" fillId="5" borderId="17" xfId="0" applyNumberFormat="1" applyFont="1" applyFill="1" applyBorder="1" applyAlignment="1">
      <alignment vertical="center"/>
    </xf>
    <xf numFmtId="4" fontId="53" fillId="5" borderId="37" xfId="0" applyNumberFormat="1" applyFon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" fontId="54" fillId="0" borderId="37" xfId="0" applyNumberFormat="1" applyFont="1" applyBorder="1" applyAlignment="1">
      <alignment vertical="center"/>
    </xf>
    <xf numFmtId="4" fontId="54" fillId="0" borderId="16" xfId="0" applyNumberFormat="1" applyFont="1" applyBorder="1" applyAlignment="1">
      <alignment vertical="center"/>
    </xf>
    <xf numFmtId="4" fontId="54" fillId="0" borderId="17" xfId="0" applyNumberFormat="1" applyFont="1" applyBorder="1" applyAlignment="1">
      <alignment vertical="center"/>
    </xf>
    <xf numFmtId="4" fontId="27" fillId="0" borderId="18" xfId="0" applyNumberFormat="1" applyFont="1" applyFill="1" applyBorder="1" applyAlignment="1">
      <alignment vertical="center"/>
    </xf>
    <xf numFmtId="4" fontId="69" fillId="5" borderId="2" xfId="0" applyNumberFormat="1" applyFont="1" applyFill="1" applyBorder="1" applyAlignment="1" applyProtection="1">
      <alignment vertical="center"/>
      <protection locked="0"/>
    </xf>
    <xf numFmtId="4" fontId="69" fillId="5" borderId="3" xfId="0" applyNumberFormat="1" applyFont="1" applyFill="1" applyBorder="1" applyAlignment="1" applyProtection="1">
      <alignment vertical="center"/>
      <protection locked="0"/>
    </xf>
    <xf numFmtId="4" fontId="69" fillId="5" borderId="37" xfId="0" applyNumberFormat="1" applyFont="1" applyFill="1" applyBorder="1" applyAlignment="1" applyProtection="1">
      <alignment vertical="center"/>
      <protection locked="0"/>
    </xf>
    <xf numFmtId="4" fontId="70" fillId="7" borderId="35" xfId="0" applyNumberFormat="1" applyFont="1" applyFill="1" applyBorder="1" applyAlignment="1" applyProtection="1">
      <alignment horizontal="center" vertical="center" wrapText="1"/>
      <protection locked="0"/>
    </xf>
    <xf numFmtId="4" fontId="70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0" fillId="0" borderId="2" xfId="0" applyNumberFormat="1" applyFont="1" applyFill="1" applyBorder="1" applyAlignment="1" applyProtection="1">
      <alignment vertical="center"/>
      <protection locked="0"/>
    </xf>
    <xf numFmtId="4" fontId="70" fillId="0" borderId="3" xfId="0" applyNumberFormat="1" applyFont="1" applyFill="1" applyBorder="1" applyAlignment="1" applyProtection="1">
      <alignment vertical="center"/>
      <protection locked="0"/>
    </xf>
    <xf numFmtId="4" fontId="70" fillId="0" borderId="37" xfId="0" applyNumberFormat="1" applyFont="1" applyFill="1" applyBorder="1" applyAlignment="1" applyProtection="1">
      <alignment vertical="center"/>
      <protection locked="0"/>
    </xf>
    <xf numFmtId="4" fontId="69" fillId="0" borderId="33" xfId="0" applyNumberFormat="1" applyFont="1" applyFill="1" applyBorder="1" applyAlignment="1" applyProtection="1">
      <alignment vertical="center"/>
    </xf>
    <xf numFmtId="4" fontId="53" fillId="0" borderId="0" xfId="0" applyNumberFormat="1" applyFont="1" applyFill="1" applyBorder="1" applyAlignment="1" applyProtection="1">
      <alignment vertical="center"/>
    </xf>
    <xf numFmtId="4" fontId="49" fillId="0" borderId="28" xfId="0" applyNumberFormat="1" applyFont="1" applyFill="1" applyBorder="1" applyAlignment="1" applyProtection="1">
      <alignment vertical="center"/>
      <protection locked="0"/>
    </xf>
    <xf numFmtId="4" fontId="49" fillId="0" borderId="29" xfId="0" applyNumberFormat="1" applyFont="1" applyFill="1" applyBorder="1" applyAlignment="1" applyProtection="1">
      <alignment vertical="center"/>
      <protection locked="0"/>
    </xf>
    <xf numFmtId="4" fontId="49" fillId="0" borderId="30" xfId="0" applyNumberFormat="1" applyFont="1" applyFill="1" applyBorder="1" applyAlignment="1" applyProtection="1">
      <alignment vertical="center"/>
      <protection locked="0"/>
    </xf>
    <xf numFmtId="4" fontId="49" fillId="0" borderId="13" xfId="0" applyNumberFormat="1" applyFont="1" applyBorder="1" applyAlignment="1" applyProtection="1">
      <alignment vertical="center"/>
      <protection locked="0"/>
    </xf>
    <xf numFmtId="4" fontId="49" fillId="0" borderId="5" xfId="0" applyNumberFormat="1" applyFont="1" applyFill="1" applyBorder="1" applyAlignment="1" applyProtection="1">
      <alignment vertical="center"/>
      <protection locked="0"/>
    </xf>
    <xf numFmtId="4" fontId="68" fillId="0" borderId="11" xfId="0" applyNumberFormat="1" applyFont="1" applyFill="1" applyBorder="1" applyAlignment="1" applyProtection="1">
      <alignment vertical="center"/>
      <protection locked="0"/>
    </xf>
    <xf numFmtId="4" fontId="68" fillId="0" borderId="5" xfId="0" applyNumberFormat="1" applyFont="1" applyFill="1" applyBorder="1" applyAlignment="1" applyProtection="1">
      <alignment vertical="center"/>
      <protection locked="0"/>
    </xf>
    <xf numFmtId="4" fontId="68" fillId="0" borderId="15" xfId="0" applyNumberFormat="1" applyFont="1" applyFill="1" applyBorder="1" applyAlignment="1" applyProtection="1">
      <alignment vertical="center"/>
      <protection locked="0"/>
    </xf>
    <xf numFmtId="4" fontId="49" fillId="0" borderId="49" xfId="0" applyNumberFormat="1" applyFont="1" applyFill="1" applyBorder="1" applyAlignment="1" applyProtection="1">
      <alignment vertical="center"/>
      <protection locked="0"/>
    </xf>
    <xf numFmtId="4" fontId="49" fillId="0" borderId="109" xfId="0" applyNumberFormat="1" applyFont="1" applyFill="1" applyBorder="1" applyAlignment="1" applyProtection="1">
      <alignment vertical="center"/>
      <protection locked="0"/>
    </xf>
    <xf numFmtId="4" fontId="49" fillId="0" borderId="48" xfId="0" applyNumberFormat="1" applyFont="1" applyFill="1" applyBorder="1" applyAlignment="1" applyProtection="1">
      <alignment vertical="center"/>
      <protection locked="0"/>
    </xf>
    <xf numFmtId="4" fontId="49" fillId="0" borderId="17" xfId="0" applyNumberFormat="1" applyFont="1" applyBorder="1" applyAlignment="1" applyProtection="1">
      <alignment vertical="center"/>
      <protection locked="0"/>
    </xf>
    <xf numFmtId="4" fontId="69" fillId="0" borderId="37" xfId="0" applyNumberFormat="1" applyFont="1" applyBorder="1" applyAlignment="1" applyProtection="1">
      <alignment vertical="center"/>
      <protection locked="0"/>
    </xf>
    <xf numFmtId="4" fontId="53" fillId="0" borderId="0" xfId="0" applyNumberFormat="1" applyFont="1" applyFill="1" applyBorder="1" applyAlignment="1" applyProtection="1">
      <alignment vertical="center"/>
      <protection locked="0"/>
    </xf>
    <xf numFmtId="4" fontId="70" fillId="0" borderId="2" xfId="0" applyNumberFormat="1" applyFont="1" applyBorder="1" applyAlignment="1" applyProtection="1">
      <alignment vertical="center"/>
      <protection locked="0"/>
    </xf>
    <xf numFmtId="4" fontId="70" fillId="0" borderId="3" xfId="0" applyNumberFormat="1" applyFont="1" applyBorder="1" applyAlignment="1" applyProtection="1">
      <alignment vertical="center"/>
      <protection locked="0"/>
    </xf>
    <xf numFmtId="4" fontId="70" fillId="0" borderId="37" xfId="0" applyNumberFormat="1" applyFont="1" applyBorder="1" applyAlignment="1" applyProtection="1">
      <alignment vertical="center"/>
      <protection locked="0"/>
    </xf>
    <xf numFmtId="4" fontId="69" fillId="0" borderId="14" xfId="0" applyNumberFormat="1" applyFont="1" applyBorder="1" applyAlignment="1" applyProtection="1">
      <alignment vertical="center"/>
      <protection locked="0"/>
    </xf>
    <xf numFmtId="4" fontId="49" fillId="0" borderId="41" xfId="0" applyNumberFormat="1" applyFont="1" applyFill="1" applyBorder="1" applyAlignment="1" applyProtection="1">
      <alignment vertical="center"/>
    </xf>
    <xf numFmtId="4" fontId="54" fillId="0" borderId="0" xfId="0" applyNumberFormat="1" applyFont="1" applyFill="1" applyBorder="1" applyAlignment="1" applyProtection="1">
      <alignment vertical="center"/>
    </xf>
    <xf numFmtId="4" fontId="67" fillId="0" borderId="5" xfId="0" applyNumberFormat="1" applyFont="1" applyFill="1" applyBorder="1" applyAlignment="1" applyProtection="1">
      <alignment vertical="center"/>
      <protection locked="0"/>
    </xf>
    <xf numFmtId="4" fontId="67" fillId="0" borderId="15" xfId="0" applyNumberFormat="1" applyFont="1" applyBorder="1" applyAlignment="1" applyProtection="1">
      <alignment vertical="center"/>
      <protection locked="0"/>
    </xf>
    <xf numFmtId="4" fontId="60" fillId="0" borderId="0" xfId="0" applyNumberFormat="1" applyFont="1" applyFill="1" applyBorder="1" applyAlignment="1" applyProtection="1">
      <alignment vertical="center"/>
      <protection locked="0"/>
    </xf>
    <xf numFmtId="4" fontId="49" fillId="0" borderId="40" xfId="0" applyNumberFormat="1" applyFont="1" applyFill="1" applyBorder="1" applyAlignment="1" applyProtection="1">
      <alignment vertical="center"/>
    </xf>
    <xf numFmtId="4" fontId="67" fillId="0" borderId="9" xfId="0" applyNumberFormat="1" applyFont="1" applyFill="1" applyBorder="1" applyAlignment="1" applyProtection="1">
      <alignment vertical="center"/>
      <protection locked="0"/>
    </xf>
    <xf numFmtId="4" fontId="67" fillId="0" borderId="4" xfId="0" applyNumberFormat="1" applyFont="1" applyFill="1" applyBorder="1" applyAlignment="1" applyProtection="1">
      <alignment vertical="center"/>
      <protection locked="0"/>
    </xf>
    <xf numFmtId="4" fontId="67" fillId="0" borderId="13" xfId="0" applyNumberFormat="1" applyFont="1" applyFill="1" applyBorder="1" applyAlignment="1" applyProtection="1">
      <alignment vertical="center"/>
      <protection locked="0"/>
    </xf>
    <xf numFmtId="4" fontId="67" fillId="0" borderId="49" xfId="0" applyNumberFormat="1" applyFont="1" applyFill="1" applyBorder="1" applyAlignment="1" applyProtection="1">
      <alignment vertical="center"/>
      <protection locked="0"/>
    </xf>
    <xf numFmtId="4" fontId="67" fillId="0" borderId="109" xfId="0" applyNumberFormat="1" applyFont="1" applyFill="1" applyBorder="1" applyAlignment="1" applyProtection="1">
      <alignment vertical="center"/>
      <protection locked="0"/>
    </xf>
    <xf numFmtId="4" fontId="67" fillId="0" borderId="48" xfId="0" applyNumberFormat="1" applyFont="1" applyFill="1" applyBorder="1" applyAlignment="1" applyProtection="1">
      <alignment vertical="center"/>
      <protection locked="0"/>
    </xf>
    <xf numFmtId="4" fontId="69" fillId="5" borderId="33" xfId="0" applyNumberFormat="1" applyFont="1" applyFill="1" applyBorder="1" applyAlignment="1" applyProtection="1">
      <alignment vertical="center"/>
    </xf>
    <xf numFmtId="4" fontId="50" fillId="5" borderId="35" xfId="0" applyNumberFormat="1" applyFont="1" applyFill="1" applyBorder="1" applyAlignment="1" applyProtection="1">
      <alignment vertical="center"/>
      <protection locked="0"/>
    </xf>
    <xf numFmtId="4" fontId="50" fillId="5" borderId="36" xfId="0" applyNumberFormat="1" applyFont="1" applyFill="1" applyBorder="1" applyAlignment="1" applyProtection="1">
      <alignment vertical="center"/>
      <protection locked="0"/>
    </xf>
    <xf numFmtId="4" fontId="66" fillId="7" borderId="26" xfId="0" applyNumberFormat="1" applyFont="1" applyFill="1" applyBorder="1" applyAlignment="1" applyProtection="1">
      <alignment vertical="center"/>
      <protection locked="0"/>
    </xf>
    <xf numFmtId="0" fontId="44" fillId="5" borderId="16" xfId="0" applyFont="1" applyFill="1" applyBorder="1" applyAlignment="1">
      <alignment vertical="center"/>
    </xf>
    <xf numFmtId="0" fontId="44" fillId="5" borderId="17" xfId="0" applyFont="1" applyFill="1" applyBorder="1" applyAlignment="1">
      <alignment vertical="center"/>
    </xf>
    <xf numFmtId="4" fontId="66" fillId="7" borderId="18" xfId="0" applyNumberFormat="1" applyFont="1" applyFill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4" fontId="54" fillId="0" borderId="25" xfId="0" applyNumberFormat="1" applyFont="1" applyBorder="1" applyAlignment="1" applyProtection="1">
      <alignment vertical="center"/>
      <protection locked="0"/>
    </xf>
    <xf numFmtId="4" fontId="57" fillId="7" borderId="33" xfId="0" applyNumberFormat="1" applyFont="1" applyFill="1" applyBorder="1" applyAlignment="1" applyProtection="1">
      <alignment vertical="center"/>
    </xf>
    <xf numFmtId="0" fontId="42" fillId="5" borderId="2" xfId="0" applyFont="1" applyFill="1" applyBorder="1" applyAlignment="1">
      <alignment vertical="center"/>
    </xf>
    <xf numFmtId="0" fontId="42" fillId="5" borderId="3" xfId="0" applyFont="1" applyFill="1" applyBorder="1" applyAlignment="1">
      <alignment vertical="center"/>
    </xf>
    <xf numFmtId="0" fontId="42" fillId="5" borderId="37" xfId="0" applyFont="1" applyFill="1" applyBorder="1" applyAlignment="1">
      <alignment vertical="center"/>
    </xf>
    <xf numFmtId="4" fontId="42" fillId="0" borderId="3" xfId="0" applyNumberFormat="1" applyFont="1" applyFill="1" applyBorder="1" applyAlignment="1" applyProtection="1">
      <alignment vertical="center"/>
      <protection locked="0"/>
    </xf>
    <xf numFmtId="4" fontId="42" fillId="0" borderId="37" xfId="0" applyNumberFormat="1" applyFont="1" applyFill="1" applyBorder="1" applyAlignment="1" applyProtection="1">
      <alignment vertical="center"/>
      <protection locked="0"/>
    </xf>
    <xf numFmtId="4" fontId="54" fillId="0" borderId="33" xfId="0" applyNumberFormat="1" applyFont="1" applyBorder="1" applyAlignment="1" applyProtection="1">
      <alignment vertical="center"/>
      <protection locked="0"/>
    </xf>
    <xf numFmtId="4" fontId="62" fillId="0" borderId="28" xfId="0" applyNumberFormat="1" applyFont="1" applyFill="1" applyBorder="1" applyAlignment="1" applyProtection="1">
      <alignment vertical="center"/>
      <protection locked="0"/>
    </xf>
    <xf numFmtId="4" fontId="62" fillId="0" borderId="29" xfId="0" applyNumberFormat="1" applyFont="1" applyFill="1" applyBorder="1" applyAlignment="1" applyProtection="1">
      <alignment vertical="center"/>
      <protection locked="0"/>
    </xf>
    <xf numFmtId="4" fontId="62" fillId="0" borderId="30" xfId="0" applyNumberFormat="1" applyFont="1" applyFill="1" applyBorder="1" applyAlignment="1" applyProtection="1">
      <alignment vertical="center"/>
      <protection locked="0"/>
    </xf>
    <xf numFmtId="4" fontId="60" fillId="0" borderId="30" xfId="0" applyNumberFormat="1" applyFont="1" applyBorder="1" applyAlignment="1" applyProtection="1">
      <alignment vertical="center"/>
      <protection locked="0"/>
    </xf>
    <xf numFmtId="4" fontId="62" fillId="0" borderId="5" xfId="0" applyNumberFormat="1" applyFont="1" applyFill="1" applyBorder="1" applyAlignment="1" applyProtection="1">
      <alignment vertical="center"/>
      <protection locked="0"/>
    </xf>
    <xf numFmtId="4" fontId="62" fillId="0" borderId="15" xfId="0" applyNumberFormat="1" applyFont="1" applyFill="1" applyBorder="1" applyAlignment="1" applyProtection="1">
      <alignment vertical="center"/>
      <protection locked="0"/>
    </xf>
    <xf numFmtId="4" fontId="62" fillId="0" borderId="109" xfId="0" applyNumberFormat="1" applyFont="1" applyFill="1" applyBorder="1" applyAlignment="1" applyProtection="1">
      <alignment vertical="center"/>
      <protection locked="0"/>
    </xf>
    <xf numFmtId="4" fontId="62" fillId="0" borderId="48" xfId="0" applyNumberFormat="1" applyFont="1" applyFill="1" applyBorder="1" applyAlignment="1" applyProtection="1">
      <alignment vertical="center"/>
      <protection locked="0"/>
    </xf>
    <xf numFmtId="4" fontId="60" fillId="0" borderId="48" xfId="0" applyNumberFormat="1" applyFont="1" applyBorder="1" applyAlignment="1" applyProtection="1">
      <alignment vertical="center"/>
      <protection locked="0"/>
    </xf>
    <xf numFmtId="4" fontId="42" fillId="0" borderId="16" xfId="0" applyNumberFormat="1" applyFont="1" applyFill="1" applyBorder="1" applyAlignment="1" applyProtection="1">
      <alignment vertical="center"/>
      <protection locked="0"/>
    </xf>
    <xf numFmtId="4" fontId="42" fillId="0" borderId="12" xfId="0" applyNumberFormat="1" applyFont="1" applyFill="1" applyBorder="1" applyAlignment="1" applyProtection="1">
      <alignment vertical="center"/>
      <protection locked="0"/>
    </xf>
    <xf numFmtId="4" fontId="42" fillId="0" borderId="17" xfId="0" applyNumberFormat="1" applyFont="1" applyFill="1" applyBorder="1" applyAlignment="1" applyProtection="1">
      <alignment vertical="center"/>
      <protection locked="0"/>
    </xf>
    <xf numFmtId="4" fontId="60" fillId="0" borderId="38" xfId="0" applyNumberFormat="1" applyFont="1" applyFill="1" applyBorder="1" applyAlignment="1" applyProtection="1">
      <alignment vertical="center"/>
    </xf>
    <xf numFmtId="4" fontId="60" fillId="0" borderId="40" xfId="0" applyNumberFormat="1" applyFont="1" applyFill="1" applyBorder="1" applyAlignment="1" applyProtection="1">
      <alignment vertical="center"/>
    </xf>
    <xf numFmtId="4" fontId="60" fillId="0" borderId="40" xfId="0" applyNumberFormat="1" applyFont="1" applyBorder="1" applyAlignment="1" applyProtection="1">
      <alignment vertical="center"/>
      <protection locked="0"/>
    </xf>
    <xf numFmtId="4" fontId="60" fillId="0" borderId="25" xfId="0" applyNumberFormat="1" applyFont="1" applyBorder="1" applyAlignment="1" applyProtection="1">
      <alignment vertical="center"/>
      <protection locked="0"/>
    </xf>
    <xf numFmtId="4" fontId="42" fillId="5" borderId="3" xfId="0" applyNumberFormat="1" applyFont="1" applyFill="1" applyBorder="1" applyAlignment="1" applyProtection="1">
      <alignment vertical="center"/>
      <protection locked="0"/>
    </xf>
    <xf numFmtId="4" fontId="42" fillId="5" borderId="37" xfId="0" applyNumberFormat="1" applyFont="1" applyFill="1" applyBorder="1" applyAlignment="1" applyProtection="1">
      <alignment vertical="center"/>
      <protection locked="0"/>
    </xf>
    <xf numFmtId="4" fontId="42" fillId="0" borderId="2" xfId="0" applyNumberFormat="1" applyFont="1" applyBorder="1" applyAlignment="1" applyProtection="1">
      <alignment vertical="center"/>
      <protection locked="0"/>
    </xf>
    <xf numFmtId="4" fontId="42" fillId="0" borderId="3" xfId="0" applyNumberFormat="1" applyFont="1" applyBorder="1" applyAlignment="1" applyProtection="1">
      <alignment vertical="center"/>
      <protection locked="0"/>
    </xf>
    <xf numFmtId="4" fontId="42" fillId="0" borderId="37" xfId="0" applyNumberFormat="1" applyFont="1" applyBorder="1" applyAlignment="1" applyProtection="1">
      <alignment vertical="center"/>
      <protection locked="0"/>
    </xf>
    <xf numFmtId="4" fontId="53" fillId="0" borderId="33" xfId="0" applyNumberFormat="1" applyFont="1" applyBorder="1" applyAlignment="1" applyProtection="1">
      <alignment vertical="center"/>
      <protection locked="0"/>
    </xf>
    <xf numFmtId="4" fontId="53" fillId="0" borderId="29" xfId="0" applyNumberFormat="1" applyFont="1" applyFill="1" applyBorder="1" applyAlignment="1" applyProtection="1">
      <alignment vertical="center"/>
      <protection locked="0"/>
    </xf>
    <xf numFmtId="4" fontId="53" fillId="0" borderId="5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Fill="1" applyBorder="1" applyAlignment="1" applyProtection="1">
      <alignment vertical="center"/>
    </xf>
    <xf numFmtId="4" fontId="60" fillId="0" borderId="5" xfId="0" applyNumberFormat="1" applyFont="1" applyFill="1" applyBorder="1" applyAlignment="1" applyProtection="1">
      <alignment vertical="center"/>
      <protection locked="0"/>
    </xf>
    <xf numFmtId="4" fontId="54" fillId="0" borderId="40" xfId="0" applyNumberFormat="1" applyFont="1" applyFill="1" applyBorder="1" applyAlignment="1" applyProtection="1">
      <alignment vertical="center"/>
    </xf>
    <xf numFmtId="4" fontId="60" fillId="0" borderId="5" xfId="0" applyNumberFormat="1" applyFont="1" applyFill="1" applyBorder="1" applyAlignment="1">
      <alignment vertical="center"/>
    </xf>
    <xf numFmtId="4" fontId="60" fillId="0" borderId="15" xfId="0" applyNumberFormat="1" applyFont="1" applyFill="1" applyBorder="1" applyAlignment="1">
      <alignment vertical="center"/>
    </xf>
    <xf numFmtId="4" fontId="60" fillId="0" borderId="109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Fill="1" applyAlignment="1">
      <alignment horizontal="left"/>
    </xf>
    <xf numFmtId="4" fontId="27" fillId="0" borderId="0" xfId="0" applyNumberFormat="1" applyFont="1" applyFill="1" applyAlignment="1">
      <alignment vertical="center"/>
    </xf>
    <xf numFmtId="4" fontId="66" fillId="5" borderId="2" xfId="0" applyNumberFormat="1" applyFont="1" applyFill="1" applyBorder="1" applyAlignment="1" applyProtection="1">
      <alignment vertical="center"/>
      <protection locked="0"/>
    </xf>
    <xf numFmtId="4" fontId="66" fillId="5" borderId="3" xfId="0" applyNumberFormat="1" applyFont="1" applyFill="1" applyBorder="1" applyAlignment="1" applyProtection="1">
      <alignment vertical="center"/>
      <protection locked="0"/>
    </xf>
    <xf numFmtId="4" fontId="66" fillId="5" borderId="37" xfId="0" applyNumberFormat="1" applyFont="1" applyFill="1" applyBorder="1" applyAlignment="1" applyProtection="1">
      <alignment vertical="center"/>
      <protection locked="0"/>
    </xf>
    <xf numFmtId="4" fontId="66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72" fillId="0" borderId="28" xfId="0" applyNumberFormat="1" applyFont="1" applyFill="1" applyBorder="1" applyAlignment="1" applyProtection="1">
      <alignment vertical="center"/>
      <protection locked="0"/>
    </xf>
    <xf numFmtId="4" fontId="72" fillId="0" borderId="29" xfId="0" applyNumberFormat="1" applyFont="1" applyFill="1" applyBorder="1" applyAlignment="1" applyProtection="1">
      <alignment vertical="center"/>
      <protection locked="0"/>
    </xf>
    <xf numFmtId="4" fontId="72" fillId="0" borderId="30" xfId="0" applyNumberFormat="1" applyFont="1" applyFill="1" applyBorder="1" applyAlignment="1" applyProtection="1">
      <alignment vertical="center"/>
      <protection locked="0"/>
    </xf>
    <xf numFmtId="4" fontId="72" fillId="0" borderId="10" xfId="0" applyNumberFormat="1" applyFont="1" applyFill="1" applyBorder="1" applyAlignment="1" applyProtection="1">
      <alignment vertical="center"/>
      <protection locked="0"/>
    </xf>
    <xf numFmtId="4" fontId="72" fillId="0" borderId="0" xfId="0" applyNumberFormat="1" applyFont="1" applyFill="1" applyBorder="1" applyAlignment="1" applyProtection="1">
      <alignment vertical="center"/>
      <protection locked="0"/>
    </xf>
    <xf numFmtId="4" fontId="72" fillId="0" borderId="14" xfId="0" applyNumberFormat="1" applyFont="1" applyFill="1" applyBorder="1" applyAlignment="1" applyProtection="1">
      <alignment vertical="center"/>
      <protection locked="0"/>
    </xf>
    <xf numFmtId="4" fontId="53" fillId="0" borderId="30" xfId="0" applyNumberFormat="1" applyFont="1" applyFill="1" applyBorder="1" applyAlignment="1" applyProtection="1">
      <alignment vertical="center"/>
    </xf>
    <xf numFmtId="4" fontId="72" fillId="0" borderId="9" xfId="0" applyNumberFormat="1" applyFont="1" applyFill="1" applyBorder="1" applyAlignment="1" applyProtection="1">
      <alignment vertical="center"/>
      <protection locked="0"/>
    </xf>
    <xf numFmtId="4" fontId="72" fillId="0" borderId="4" xfId="0" applyNumberFormat="1" applyFont="1" applyFill="1" applyBorder="1" applyAlignment="1" applyProtection="1">
      <alignment vertical="center"/>
      <protection locked="0"/>
    </xf>
    <xf numFmtId="4" fontId="72" fillId="0" borderId="13" xfId="0" applyNumberFormat="1" applyFont="1" applyFill="1" applyBorder="1" applyAlignment="1" applyProtection="1">
      <alignment vertical="center"/>
      <protection locked="0"/>
    </xf>
    <xf numFmtId="4" fontId="72" fillId="0" borderId="11" xfId="0" applyNumberFormat="1" applyFont="1" applyFill="1" applyBorder="1" applyAlignment="1" applyProtection="1">
      <alignment vertical="center"/>
      <protection locked="0"/>
    </xf>
    <xf numFmtId="4" fontId="72" fillId="0" borderId="5" xfId="0" applyNumberFormat="1" applyFont="1" applyFill="1" applyBorder="1" applyAlignment="1" applyProtection="1">
      <alignment vertical="center"/>
      <protection locked="0"/>
    </xf>
    <xf numFmtId="4" fontId="72" fillId="0" borderId="15" xfId="0" applyNumberFormat="1" applyFont="1" applyFill="1" applyBorder="1" applyAlignment="1" applyProtection="1">
      <alignment vertical="center"/>
      <protection locked="0"/>
    </xf>
    <xf numFmtId="4" fontId="62" fillId="0" borderId="4" xfId="0" applyNumberFormat="1" applyFont="1" applyFill="1" applyBorder="1" applyAlignment="1" applyProtection="1">
      <alignment vertical="center"/>
      <protection locked="0"/>
    </xf>
    <xf numFmtId="4" fontId="62" fillId="0" borderId="13" xfId="0" applyNumberFormat="1" applyFont="1" applyFill="1" applyBorder="1" applyAlignment="1" applyProtection="1">
      <alignment vertical="center"/>
      <protection locked="0"/>
    </xf>
    <xf numFmtId="4" fontId="54" fillId="0" borderId="39" xfId="0" applyNumberFormat="1" applyFont="1" applyBorder="1" applyAlignment="1" applyProtection="1">
      <alignment vertical="center"/>
      <protection locked="0"/>
    </xf>
    <xf numFmtId="4" fontId="53" fillId="7" borderId="3" xfId="0" applyNumberFormat="1" applyFont="1" applyFill="1" applyBorder="1" applyAlignment="1" applyProtection="1">
      <alignment vertical="center"/>
      <protection locked="0"/>
    </xf>
    <xf numFmtId="4" fontId="50" fillId="0" borderId="0" xfId="0" applyNumberFormat="1" applyFont="1" applyAlignment="1">
      <alignment vertical="center"/>
    </xf>
    <xf numFmtId="0" fontId="54" fillId="0" borderId="0" xfId="0" applyNumberFormat="1" applyFont="1" applyAlignment="1">
      <alignment vertical="center"/>
    </xf>
    <xf numFmtId="4" fontId="53" fillId="7" borderId="35" xfId="0" applyNumberFormat="1" applyFont="1" applyFill="1" applyBorder="1" applyAlignment="1">
      <alignment vertical="center"/>
    </xf>
    <xf numFmtId="4" fontId="53" fillId="7" borderId="8" xfId="0" applyNumberFormat="1" applyFont="1" applyFill="1" applyBorder="1" applyAlignment="1">
      <alignment vertical="center"/>
    </xf>
    <xf numFmtId="4" fontId="53" fillId="7" borderId="12" xfId="0" applyNumberFormat="1" applyFont="1" applyFill="1" applyBorder="1" applyAlignment="1">
      <alignment vertical="center"/>
    </xf>
    <xf numFmtId="4" fontId="53" fillId="7" borderId="2" xfId="0" applyNumberFormat="1" applyFont="1" applyFill="1" applyBorder="1" applyAlignment="1">
      <alignment horizontal="center" vertical="center"/>
    </xf>
    <xf numFmtId="4" fontId="53" fillId="7" borderId="3" xfId="0" applyNumberFormat="1" applyFont="1" applyFill="1" applyBorder="1" applyAlignment="1">
      <alignment horizontal="center" vertical="center"/>
    </xf>
    <xf numFmtId="4" fontId="54" fillId="0" borderId="116" xfId="0" applyNumberFormat="1" applyFont="1" applyFill="1" applyBorder="1" applyAlignment="1">
      <alignment vertical="center"/>
    </xf>
    <xf numFmtId="4" fontId="54" fillId="0" borderId="103" xfId="0" applyNumberFormat="1" applyFont="1" applyFill="1" applyBorder="1" applyAlignment="1">
      <alignment vertical="center"/>
    </xf>
    <xf numFmtId="4" fontId="54" fillId="0" borderId="15" xfId="0" applyNumberFormat="1" applyFont="1" applyFill="1" applyBorder="1" applyAlignment="1">
      <alignment vertical="center"/>
    </xf>
    <xf numFmtId="4" fontId="54" fillId="0" borderId="5" xfId="0" applyNumberFormat="1" applyFont="1" applyFill="1" applyBorder="1" applyAlignment="1" applyProtection="1">
      <alignment vertical="center"/>
      <protection locked="0"/>
    </xf>
    <xf numFmtId="4" fontId="54" fillId="0" borderId="117" xfId="0" applyNumberFormat="1" applyFont="1" applyFill="1" applyBorder="1" applyAlignment="1">
      <alignment vertical="center"/>
    </xf>
    <xf numFmtId="4" fontId="54" fillId="0" borderId="20" xfId="0" applyNumberFormat="1" applyFont="1" applyFill="1" applyBorder="1" applyAlignment="1" applyProtection="1">
      <alignment vertical="center"/>
      <protection locked="0"/>
    </xf>
    <xf numFmtId="4" fontId="54" fillId="0" borderId="39" xfId="0" applyNumberFormat="1" applyFont="1" applyFill="1" applyBorder="1" applyAlignment="1" applyProtection="1">
      <alignment vertical="center"/>
      <protection locked="0"/>
    </xf>
    <xf numFmtId="4" fontId="54" fillId="0" borderId="21" xfId="0" applyNumberFormat="1" applyFont="1" applyFill="1" applyBorder="1" applyAlignment="1" applyProtection="1">
      <alignment vertical="center"/>
      <protection locked="0"/>
    </xf>
    <xf numFmtId="4" fontId="54" fillId="0" borderId="107" xfId="0" applyNumberFormat="1" applyFont="1" applyFill="1" applyBorder="1" applyAlignment="1">
      <alignment vertical="center"/>
    </xf>
    <xf numFmtId="4" fontId="54" fillId="0" borderId="42" xfId="0" applyNumberFormat="1" applyFont="1" applyFill="1" applyBorder="1" applyAlignment="1" applyProtection="1">
      <alignment vertical="center"/>
      <protection locked="0"/>
    </xf>
    <xf numFmtId="4" fontId="54" fillId="0" borderId="109" xfId="0" applyNumberFormat="1" applyFont="1" applyFill="1" applyBorder="1" applyAlignment="1" applyProtection="1">
      <alignment vertical="center"/>
      <protection locked="0"/>
    </xf>
    <xf numFmtId="4" fontId="53" fillId="7" borderId="37" xfId="0" applyNumberFormat="1" applyFont="1" applyFill="1" applyBorder="1" applyAlignment="1">
      <alignment vertical="center" wrapText="1"/>
    </xf>
    <xf numFmtId="4" fontId="54" fillId="0" borderId="2" xfId="0" applyNumberFormat="1" applyFont="1" applyBorder="1" applyAlignment="1">
      <alignment vertical="center" wrapText="1"/>
    </xf>
    <xf numFmtId="4" fontId="54" fillId="0" borderId="37" xfId="0" applyNumberFormat="1" applyFont="1" applyBorder="1" applyAlignment="1">
      <alignment vertical="center" wrapText="1"/>
    </xf>
    <xf numFmtId="4" fontId="54" fillId="0" borderId="96" xfId="0" applyNumberFormat="1" applyFont="1" applyBorder="1" applyAlignment="1">
      <alignment vertical="center" wrapText="1"/>
    </xf>
    <xf numFmtId="4" fontId="54" fillId="0" borderId="94" xfId="0" applyNumberFormat="1" applyFont="1" applyBorder="1" applyAlignment="1">
      <alignment vertical="center" wrapText="1"/>
    </xf>
    <xf numFmtId="4" fontId="73" fillId="0" borderId="0" xfId="0" applyNumberFormat="1" applyFont="1" applyAlignment="1">
      <alignment vertical="center"/>
    </xf>
    <xf numFmtId="4" fontId="53" fillId="0" borderId="9" xfId="0" applyNumberFormat="1" applyFont="1" applyFill="1" applyBorder="1" applyAlignment="1">
      <alignment horizontal="right" vertical="center"/>
    </xf>
    <xf numFmtId="4" fontId="53" fillId="0" borderId="41" xfId="0" applyNumberFormat="1" applyFont="1" applyFill="1" applyBorder="1" applyAlignment="1" applyProtection="1">
      <alignment vertical="center" wrapText="1"/>
      <protection locked="0"/>
    </xf>
    <xf numFmtId="4" fontId="53" fillId="0" borderId="4" xfId="0" applyNumberFormat="1" applyFont="1" applyFill="1" applyBorder="1" applyAlignment="1" applyProtection="1">
      <alignment vertical="center" wrapText="1"/>
      <protection locked="0"/>
    </xf>
    <xf numFmtId="4" fontId="53" fillId="0" borderId="11" xfId="0" applyNumberFormat="1" applyFont="1" applyBorder="1" applyAlignment="1">
      <alignment horizontal="right" vertical="center"/>
    </xf>
    <xf numFmtId="4" fontId="53" fillId="0" borderId="49" xfId="0" applyNumberFormat="1" applyFont="1" applyBorder="1" applyAlignment="1">
      <alignment horizontal="right" vertical="center"/>
    </xf>
    <xf numFmtId="4" fontId="54" fillId="0" borderId="42" xfId="0" applyNumberFormat="1" applyFont="1" applyBorder="1" applyAlignment="1">
      <alignment vertical="center"/>
    </xf>
    <xf numFmtId="4" fontId="54" fillId="0" borderId="109" xfId="0" applyNumberFormat="1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4" fontId="50" fillId="7" borderId="2" xfId="0" applyNumberFormat="1" applyFont="1" applyFill="1" applyBorder="1" applyAlignment="1">
      <alignment horizontal="center" vertical="center"/>
    </xf>
    <xf numFmtId="4" fontId="50" fillId="7" borderId="33" xfId="0" applyNumberFormat="1" applyFont="1" applyFill="1" applyBorder="1" applyAlignment="1">
      <alignment horizontal="center" vertical="center"/>
    </xf>
    <xf numFmtId="4" fontId="50" fillId="7" borderId="3" xfId="0" applyNumberFormat="1" applyFont="1" applyFill="1" applyBorder="1" applyAlignment="1">
      <alignment horizontal="center" vertical="center" wrapText="1"/>
    </xf>
    <xf numFmtId="4" fontId="50" fillId="7" borderId="33" xfId="0" applyNumberFormat="1" applyFont="1" applyFill="1" applyBorder="1" applyAlignment="1">
      <alignment horizontal="center" vertical="center" wrapText="1"/>
    </xf>
    <xf numFmtId="4" fontId="53" fillId="0" borderId="4" xfId="0" applyNumberFormat="1" applyFont="1" applyFill="1" applyBorder="1" applyAlignment="1" applyProtection="1">
      <alignment vertical="center"/>
      <protection locked="0"/>
    </xf>
    <xf numFmtId="0" fontId="44" fillId="0" borderId="0" xfId="0" applyFont="1" applyBorder="1" applyAlignment="1">
      <alignment wrapText="1"/>
    </xf>
    <xf numFmtId="14" fontId="44" fillId="0" borderId="0" xfId="0" applyNumberFormat="1" applyFont="1" applyBorder="1" applyAlignment="1">
      <alignment wrapText="1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wrapText="1"/>
    </xf>
    <xf numFmtId="4" fontId="74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74" fillId="5" borderId="26" xfId="0" applyNumberFormat="1" applyFont="1" applyFill="1" applyBorder="1" applyAlignment="1" applyProtection="1">
      <alignment horizontal="center" vertical="center" wrapText="1"/>
      <protection locked="0"/>
    </xf>
    <xf numFmtId="4" fontId="76" fillId="0" borderId="0" xfId="0" applyNumberFormat="1" applyFont="1" applyAlignment="1">
      <alignment vertical="center"/>
    </xf>
    <xf numFmtId="4" fontId="76" fillId="5" borderId="96" xfId="0" applyNumberFormat="1" applyFont="1" applyFill="1" applyBorder="1" applyAlignment="1" applyProtection="1">
      <alignment horizontal="center" vertical="center" wrapText="1"/>
      <protection locked="0"/>
    </xf>
    <xf numFmtId="4" fontId="76" fillId="5" borderId="95" xfId="0" applyNumberFormat="1" applyFont="1" applyFill="1" applyBorder="1" applyAlignment="1" applyProtection="1">
      <alignment horizontal="center" vertical="center" wrapText="1"/>
      <protection locked="0"/>
    </xf>
    <xf numFmtId="4" fontId="76" fillId="5" borderId="17" xfId="0" applyNumberFormat="1" applyFont="1" applyFill="1" applyBorder="1" applyAlignment="1" applyProtection="1">
      <alignment horizontal="center" vertical="center" wrapText="1"/>
      <protection locked="0"/>
    </xf>
    <xf numFmtId="4" fontId="76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74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75" fillId="0" borderId="38" xfId="1" applyFont="1" applyFill="1" applyBorder="1" applyAlignment="1" applyProtection="1">
      <alignment vertical="center" wrapText="1"/>
    </xf>
    <xf numFmtId="4" fontId="74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3" xfId="0" applyNumberFormat="1" applyFont="1" applyFill="1" applyBorder="1" applyAlignment="1" applyProtection="1">
      <alignment vertical="center" wrapText="1"/>
      <protection locked="0"/>
    </xf>
    <xf numFmtId="4" fontId="74" fillId="0" borderId="106" xfId="0" applyNumberFormat="1" applyFont="1" applyFill="1" applyBorder="1" applyAlignment="1" applyProtection="1">
      <alignment vertical="center" wrapText="1"/>
      <protection locked="0"/>
    </xf>
    <xf numFmtId="4" fontId="74" fillId="0" borderId="44" xfId="0" applyNumberFormat="1" applyFont="1" applyFill="1" applyBorder="1" applyAlignment="1" applyProtection="1">
      <alignment vertical="center" wrapText="1"/>
      <protection locked="0"/>
    </xf>
    <xf numFmtId="4" fontId="74" fillId="0" borderId="114" xfId="0" applyNumberFormat="1" applyFont="1" applyFill="1" applyBorder="1" applyAlignment="1" applyProtection="1">
      <alignment vertical="center" wrapText="1"/>
      <protection locked="0"/>
    </xf>
    <xf numFmtId="4" fontId="76" fillId="0" borderId="41" xfId="0" applyNumberFormat="1" applyFont="1" applyFill="1" applyBorder="1" applyAlignment="1" applyProtection="1">
      <alignment horizontal="left" vertical="center" wrapText="1"/>
      <protection locked="0"/>
    </xf>
    <xf numFmtId="4" fontId="76" fillId="0" borderId="91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15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41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40" xfId="0" applyNumberFormat="1" applyFont="1" applyFill="1" applyBorder="1" applyAlignment="1" applyProtection="1">
      <alignment horizontal="left" vertical="center" wrapText="1"/>
      <protection locked="0"/>
    </xf>
    <xf numFmtId="4" fontId="76" fillId="0" borderId="92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90" xfId="0" applyNumberFormat="1" applyFont="1" applyFill="1" applyBorder="1" applyAlignment="1" applyProtection="1">
      <alignment horizontal="right" vertical="center" wrapText="1"/>
      <protection locked="0"/>
    </xf>
    <xf numFmtId="4" fontId="77" fillId="0" borderId="40" xfId="0" applyNumberFormat="1" applyFont="1" applyFill="1" applyBorder="1" applyAlignment="1" applyProtection="1">
      <alignment horizontal="left" vertical="center" wrapText="1"/>
      <protection locked="0"/>
    </xf>
    <xf numFmtId="4" fontId="76" fillId="0" borderId="40" xfId="0" applyNumberFormat="1" applyFont="1" applyFill="1" applyBorder="1" applyAlignment="1" applyProtection="1">
      <alignment vertical="center" wrapText="1"/>
      <protection locked="0"/>
    </xf>
    <xf numFmtId="4" fontId="77" fillId="0" borderId="40" xfId="0" applyNumberFormat="1" applyFont="1" applyFill="1" applyBorder="1" applyAlignment="1" applyProtection="1">
      <alignment vertical="center" wrapText="1"/>
      <protection locked="0"/>
    </xf>
    <xf numFmtId="4" fontId="75" fillId="0" borderId="33" xfId="0" applyNumberFormat="1" applyFont="1" applyFill="1" applyBorder="1" applyAlignment="1">
      <alignment horizontal="left" vertical="center" wrapText="1"/>
    </xf>
    <xf numFmtId="4" fontId="75" fillId="0" borderId="106" xfId="0" applyNumberFormat="1" applyFont="1" applyFill="1" applyBorder="1" applyAlignment="1" applyProtection="1">
      <alignment horizontal="right" vertical="center" wrapText="1"/>
    </xf>
    <xf numFmtId="4" fontId="75" fillId="0" borderId="33" xfId="0" applyNumberFormat="1" applyFont="1" applyFill="1" applyBorder="1" applyAlignment="1" applyProtection="1">
      <alignment horizontal="right" vertical="center" wrapText="1"/>
    </xf>
    <xf numFmtId="4" fontId="75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77" fillId="0" borderId="38" xfId="0" applyNumberFormat="1" applyFont="1" applyFill="1" applyBorder="1" applyAlignment="1" applyProtection="1">
      <alignment vertical="center" wrapText="1"/>
      <protection locked="0"/>
    </xf>
    <xf numFmtId="4" fontId="75" fillId="0" borderId="97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10" xfId="0" applyNumberFormat="1" applyFont="1" applyFill="1" applyBorder="1" applyAlignment="1" applyProtection="1">
      <alignment horizontal="right" vertical="center" wrapText="1"/>
      <protection locked="0"/>
    </xf>
    <xf numFmtId="4" fontId="77" fillId="0" borderId="18" xfId="0" applyNumberFormat="1" applyFont="1" applyFill="1" applyBorder="1" applyAlignment="1" applyProtection="1">
      <alignment vertical="center" wrapText="1"/>
      <protection locked="0"/>
    </xf>
    <xf numFmtId="4" fontId="75" fillId="0" borderId="96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95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3" xfId="0" applyNumberFormat="1" applyFont="1" applyFill="1" applyBorder="1" applyAlignment="1" applyProtection="1">
      <alignment vertical="center" wrapText="1"/>
      <protection locked="0"/>
    </xf>
    <xf numFmtId="0" fontId="75" fillId="5" borderId="38" xfId="1" applyFont="1" applyFill="1" applyBorder="1" applyAlignment="1" applyProtection="1">
      <alignment vertical="center" wrapText="1"/>
    </xf>
    <xf numFmtId="4" fontId="74" fillId="5" borderId="33" xfId="0" applyNumberFormat="1" applyFont="1" applyFill="1" applyBorder="1" applyAlignment="1" applyProtection="1">
      <alignment horizontal="right" vertical="center" wrapText="1"/>
    </xf>
    <xf numFmtId="0" fontId="75" fillId="5" borderId="33" xfId="1" applyFont="1" applyFill="1" applyBorder="1" applyAlignment="1" applyProtection="1">
      <alignment vertical="center" wrapText="1"/>
    </xf>
    <xf numFmtId="0" fontId="30" fillId="5" borderId="50" xfId="0" applyFont="1" applyFill="1" applyBorder="1" applyAlignment="1">
      <alignment horizontal="center" vertical="center" wrapText="1"/>
    </xf>
    <xf numFmtId="0" fontId="30" fillId="5" borderId="35" xfId="0" applyFont="1" applyFill="1" applyBorder="1" applyAlignment="1">
      <alignment horizontal="center" vertical="center" wrapText="1"/>
    </xf>
    <xf numFmtId="0" fontId="31" fillId="5" borderId="50" xfId="1" applyFont="1" applyFill="1" applyBorder="1" applyAlignment="1">
      <alignment horizontal="center" vertical="center" wrapText="1"/>
    </xf>
    <xf numFmtId="0" fontId="30" fillId="5" borderId="51" xfId="0" applyFont="1" applyFill="1" applyBorder="1" applyAlignment="1">
      <alignment horizontal="center" vertical="center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53" xfId="0" applyFont="1" applyFill="1" applyBorder="1" applyAlignment="1">
      <alignment horizontal="center" vertical="center" wrapText="1"/>
    </xf>
    <xf numFmtId="4" fontId="34" fillId="0" borderId="46" xfId="0" applyNumberFormat="1" applyFont="1" applyBorder="1" applyAlignment="1">
      <alignment horizontal="right"/>
    </xf>
    <xf numFmtId="4" fontId="53" fillId="0" borderId="37" xfId="0" applyNumberFormat="1" applyFont="1" applyBorder="1" applyAlignment="1" applyProtection="1">
      <alignment vertical="center"/>
      <protection locked="0"/>
    </xf>
    <xf numFmtId="4" fontId="74" fillId="5" borderId="26" xfId="0" applyNumberFormat="1" applyFont="1" applyFill="1" applyBorder="1" applyAlignment="1" applyProtection="1">
      <alignment vertical="center" wrapText="1"/>
      <protection locked="0"/>
    </xf>
    <xf numFmtId="4" fontId="74" fillId="5" borderId="18" xfId="0" applyNumberFormat="1" applyFont="1" applyFill="1" applyBorder="1" applyAlignment="1" applyProtection="1">
      <alignment vertical="center" wrapText="1"/>
      <protection locked="0"/>
    </xf>
    <xf numFmtId="4" fontId="75" fillId="5" borderId="2" xfId="0" applyNumberFormat="1" applyFont="1" applyFill="1" applyBorder="1" applyAlignment="1" applyProtection="1">
      <alignment vertical="center"/>
      <protection locked="0"/>
    </xf>
    <xf numFmtId="4" fontId="75" fillId="5" borderId="3" xfId="0" applyNumberFormat="1" applyFont="1" applyFill="1" applyBorder="1" applyAlignment="1" applyProtection="1">
      <alignment vertical="center"/>
      <protection locked="0"/>
    </xf>
    <xf numFmtId="4" fontId="75" fillId="5" borderId="37" xfId="0" applyNumberFormat="1" applyFont="1" applyFill="1" applyBorder="1" applyAlignment="1" applyProtection="1">
      <alignment vertical="center"/>
      <protection locked="0"/>
    </xf>
  </cellXfs>
  <cellStyles count="6">
    <cellStyle name="Normal 3" xfId="4"/>
    <cellStyle name="Normalny" xfId="0" builtinId="0"/>
    <cellStyle name="Normalny 2" xfId="1"/>
    <cellStyle name="Normalny 3" xfId="5"/>
    <cellStyle name="Normalny_dzielnice termin spr." xfId="3"/>
    <cellStyle name="Walutowy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9"/>
  <sheetViews>
    <sheetView tabSelected="1" zoomScaleNormal="100" workbookViewId="0">
      <selection activeCell="C6" sqref="C6"/>
    </sheetView>
  </sheetViews>
  <sheetFormatPr defaultRowHeight="12.75"/>
  <cols>
    <col min="1" max="1" width="35.7109375" style="123" customWidth="1"/>
    <col min="2" max="2" width="20.140625" style="123" customWidth="1"/>
    <col min="3" max="3" width="16.28515625" style="124" customWidth="1"/>
    <col min="4" max="4" width="35.7109375" style="124" customWidth="1"/>
    <col min="5" max="5" width="20" style="124" customWidth="1"/>
    <col min="6" max="6" width="16.28515625" style="124" customWidth="1"/>
    <col min="7" max="7" width="9.140625" style="123"/>
    <col min="8" max="8" width="13.85546875" style="123" bestFit="1" customWidth="1"/>
    <col min="9" max="16384" width="9.140625" style="123"/>
  </cols>
  <sheetData>
    <row r="1" spans="1:7">
      <c r="A1" s="122" t="s">
        <v>104</v>
      </c>
      <c r="B1" s="298"/>
    </row>
    <row r="2" spans="1:7" ht="13.5" thickBot="1">
      <c r="E2" s="125"/>
    </row>
    <row r="3" spans="1:7" ht="15.75">
      <c r="A3" s="126" t="s">
        <v>105</v>
      </c>
      <c r="B3" s="127"/>
      <c r="C3" s="265" t="s">
        <v>106</v>
      </c>
      <c r="D3" s="245"/>
      <c r="E3" s="128" t="s">
        <v>1</v>
      </c>
      <c r="F3" s="129"/>
    </row>
    <row r="4" spans="1:7">
      <c r="A4" s="130" t="s">
        <v>107</v>
      </c>
      <c r="B4" s="131"/>
      <c r="C4" s="266" t="s">
        <v>108</v>
      </c>
      <c r="D4" s="246"/>
      <c r="E4" s="132" t="s">
        <v>109</v>
      </c>
      <c r="F4" s="133"/>
    </row>
    <row r="5" spans="1:7">
      <c r="A5" s="134"/>
      <c r="B5" s="135"/>
      <c r="C5" s="267" t="s">
        <v>110</v>
      </c>
      <c r="D5" s="247"/>
      <c r="E5" s="132" t="s">
        <v>631</v>
      </c>
      <c r="F5" s="133"/>
    </row>
    <row r="6" spans="1:7">
      <c r="A6" s="134" t="s">
        <v>195</v>
      </c>
      <c r="B6" s="135"/>
      <c r="C6" s="267" t="s">
        <v>111</v>
      </c>
      <c r="D6" s="247"/>
      <c r="E6" s="132" t="s">
        <v>630</v>
      </c>
      <c r="F6" s="133"/>
    </row>
    <row r="7" spans="1:7">
      <c r="A7" s="240" t="s">
        <v>197</v>
      </c>
      <c r="B7" s="136"/>
      <c r="C7" s="268" t="s">
        <v>103</v>
      </c>
      <c r="D7" s="248"/>
      <c r="E7" s="137"/>
      <c r="F7" s="138"/>
    </row>
    <row r="8" spans="1:7">
      <c r="A8" s="239" t="s">
        <v>196</v>
      </c>
      <c r="B8" s="139"/>
      <c r="C8" s="266" t="s">
        <v>112</v>
      </c>
      <c r="D8" s="246"/>
      <c r="E8" s="140" t="s">
        <v>113</v>
      </c>
      <c r="F8" s="141"/>
    </row>
    <row r="9" spans="1:7" ht="13.5" thickBot="1">
      <c r="A9" s="299" t="s">
        <v>2</v>
      </c>
      <c r="B9" s="297"/>
      <c r="C9" s="269" t="s">
        <v>625</v>
      </c>
      <c r="D9" s="242"/>
      <c r="E9" s="144"/>
      <c r="F9" s="145"/>
    </row>
    <row r="10" spans="1:7" ht="13.5" customHeight="1" thickBot="1">
      <c r="A10" s="146"/>
      <c r="B10" s="147"/>
      <c r="C10" s="142"/>
      <c r="D10" s="142"/>
      <c r="E10" s="142"/>
      <c r="F10" s="143"/>
    </row>
    <row r="11" spans="1:7" s="153" customFormat="1" ht="26.25" thickBot="1">
      <c r="A11" s="148" t="s">
        <v>114</v>
      </c>
      <c r="B11" s="149" t="s">
        <v>115</v>
      </c>
      <c r="C11" s="150" t="s">
        <v>116</v>
      </c>
      <c r="D11" s="151" t="s">
        <v>117</v>
      </c>
      <c r="E11" s="150" t="s">
        <v>115</v>
      </c>
      <c r="F11" s="152" t="s">
        <v>118</v>
      </c>
    </row>
    <row r="12" spans="1:7" s="153" customFormat="1" ht="18.75" customHeight="1">
      <c r="A12" s="154" t="s">
        <v>193</v>
      </c>
      <c r="B12" s="235">
        <v>648566365.29999995</v>
      </c>
      <c r="C12" s="235">
        <v>556852527.07000005</v>
      </c>
      <c r="D12" s="155" t="s">
        <v>194</v>
      </c>
      <c r="E12" s="235">
        <v>635120062</v>
      </c>
      <c r="F12" s="235">
        <v>543153395</v>
      </c>
    </row>
    <row r="13" spans="1:7" s="153" customFormat="1" ht="18" customHeight="1">
      <c r="A13" s="156" t="s">
        <v>119</v>
      </c>
      <c r="B13" s="235">
        <v>0</v>
      </c>
      <c r="C13" s="235">
        <v>0</v>
      </c>
      <c r="D13" s="157" t="s">
        <v>120</v>
      </c>
      <c r="E13" s="235">
        <v>818563565.27999997</v>
      </c>
      <c r="F13" s="235">
        <v>675194870.25999999</v>
      </c>
      <c r="G13" s="222"/>
    </row>
    <row r="14" spans="1:7" s="153" customFormat="1" ht="16.5" customHeight="1">
      <c r="A14" s="158" t="s">
        <v>121</v>
      </c>
      <c r="B14" s="235">
        <v>606179947.90999997</v>
      </c>
      <c r="C14" s="235">
        <v>517080626.60000002</v>
      </c>
      <c r="D14" s="159" t="s">
        <v>122</v>
      </c>
      <c r="E14" s="235">
        <v>-183443503.28</v>
      </c>
      <c r="F14" s="235">
        <v>-132041475.26000001</v>
      </c>
      <c r="G14" s="222"/>
    </row>
    <row r="15" spans="1:7" s="153" customFormat="1" ht="18" customHeight="1">
      <c r="A15" s="154" t="s">
        <v>123</v>
      </c>
      <c r="B15" s="235">
        <v>389154973.91000003</v>
      </c>
      <c r="C15" s="235">
        <v>397747938.47000003</v>
      </c>
      <c r="D15" s="160" t="s">
        <v>124</v>
      </c>
      <c r="E15" s="236">
        <v>0</v>
      </c>
      <c r="F15" s="236">
        <v>0</v>
      </c>
      <c r="G15" s="222"/>
    </row>
    <row r="16" spans="1:7" s="153" customFormat="1" ht="16.5" customHeight="1">
      <c r="A16" s="161" t="s">
        <v>125</v>
      </c>
      <c r="B16" s="236">
        <v>274481760.98000002</v>
      </c>
      <c r="C16" s="236">
        <v>276784229.08999997</v>
      </c>
      <c r="D16" s="162" t="s">
        <v>126</v>
      </c>
      <c r="E16" s="236">
        <v>-183443503.28</v>
      </c>
      <c r="F16" s="236">
        <v>-132041475.26000001</v>
      </c>
      <c r="G16" s="222"/>
    </row>
    <row r="17" spans="1:7" s="153" customFormat="1" ht="57" customHeight="1">
      <c r="A17" s="163" t="s">
        <v>177</v>
      </c>
      <c r="B17" s="236">
        <v>3824758.05</v>
      </c>
      <c r="C17" s="236">
        <v>4291241.83</v>
      </c>
      <c r="D17" s="220" t="s">
        <v>200</v>
      </c>
      <c r="E17" s="235">
        <v>0</v>
      </c>
      <c r="F17" s="235">
        <v>0</v>
      </c>
      <c r="G17" s="222"/>
    </row>
    <row r="18" spans="1:7" s="153" customFormat="1" ht="25.5">
      <c r="A18" s="163" t="s">
        <v>127</v>
      </c>
      <c r="B18" s="236">
        <v>113865722.14</v>
      </c>
      <c r="C18" s="236">
        <v>120419571.3</v>
      </c>
      <c r="D18" s="157" t="s">
        <v>178</v>
      </c>
      <c r="E18" s="235">
        <v>0</v>
      </c>
      <c r="F18" s="235">
        <v>0</v>
      </c>
      <c r="G18" s="222"/>
    </row>
    <row r="19" spans="1:7" s="153" customFormat="1" ht="18" customHeight="1">
      <c r="A19" s="163" t="s">
        <v>128</v>
      </c>
      <c r="B19" s="236">
        <v>391466.2</v>
      </c>
      <c r="C19" s="236">
        <v>265550.39</v>
      </c>
      <c r="D19" s="157" t="s">
        <v>179</v>
      </c>
      <c r="E19" s="235">
        <v>0</v>
      </c>
      <c r="F19" s="235">
        <v>0</v>
      </c>
      <c r="G19" s="222"/>
    </row>
    <row r="20" spans="1:7" s="153" customFormat="1">
      <c r="A20" s="163" t="s">
        <v>129</v>
      </c>
      <c r="B20" s="236">
        <v>0</v>
      </c>
      <c r="C20" s="236">
        <v>0</v>
      </c>
      <c r="D20" s="157" t="s">
        <v>180</v>
      </c>
      <c r="E20" s="235">
        <v>0</v>
      </c>
      <c r="F20" s="235">
        <v>0</v>
      </c>
      <c r="G20" s="222"/>
    </row>
    <row r="21" spans="1:7" s="153" customFormat="1" ht="19.5" customHeight="1">
      <c r="A21" s="164" t="s">
        <v>130</v>
      </c>
      <c r="B21" s="236">
        <v>416024.59</v>
      </c>
      <c r="C21" s="236">
        <v>278587.69</v>
      </c>
      <c r="D21" s="157"/>
      <c r="E21" s="235">
        <v>0</v>
      </c>
      <c r="F21" s="235">
        <v>0</v>
      </c>
    </row>
    <row r="22" spans="1:7" s="153" customFormat="1" ht="25.5">
      <c r="A22" s="156" t="s">
        <v>131</v>
      </c>
      <c r="B22" s="235">
        <v>217024974</v>
      </c>
      <c r="C22" s="235">
        <v>119332688.13</v>
      </c>
      <c r="D22" s="157" t="s">
        <v>181</v>
      </c>
      <c r="E22" s="235">
        <v>33337144.129999999</v>
      </c>
      <c r="F22" s="235">
        <v>32168861.370000001</v>
      </c>
    </row>
    <row r="23" spans="1:7" s="153" customFormat="1" ht="25.5">
      <c r="A23" s="156" t="s">
        <v>132</v>
      </c>
      <c r="B23" s="235">
        <v>0</v>
      </c>
      <c r="C23" s="235">
        <v>0</v>
      </c>
      <c r="D23" s="157" t="s">
        <v>133</v>
      </c>
      <c r="E23" s="235">
        <v>0</v>
      </c>
      <c r="F23" s="235">
        <v>0</v>
      </c>
    </row>
    <row r="24" spans="1:7" s="153" customFormat="1" ht="17.25" customHeight="1">
      <c r="A24" s="156" t="s">
        <v>134</v>
      </c>
      <c r="B24" s="235">
        <v>38991505.670000002</v>
      </c>
      <c r="C24" s="235">
        <v>37151054.200000003</v>
      </c>
      <c r="D24" s="157" t="s">
        <v>135</v>
      </c>
      <c r="E24" s="235">
        <v>21706929.260000002</v>
      </c>
      <c r="F24" s="235">
        <v>20854179.41</v>
      </c>
    </row>
    <row r="25" spans="1:7" s="153" customFormat="1" ht="25.5">
      <c r="A25" s="156" t="s">
        <v>136</v>
      </c>
      <c r="B25" s="235">
        <v>0</v>
      </c>
      <c r="C25" s="235">
        <v>0</v>
      </c>
      <c r="D25" s="165" t="s">
        <v>137</v>
      </c>
      <c r="E25" s="236">
        <v>229506.95</v>
      </c>
      <c r="F25" s="236">
        <v>341946.34</v>
      </c>
    </row>
    <row r="26" spans="1:7" s="153" customFormat="1" ht="18.75" customHeight="1">
      <c r="A26" s="166" t="s">
        <v>138</v>
      </c>
      <c r="B26" s="236">
        <v>0</v>
      </c>
      <c r="C26" s="236">
        <v>0</v>
      </c>
      <c r="D26" s="167" t="s">
        <v>139</v>
      </c>
      <c r="E26" s="236">
        <v>125555</v>
      </c>
      <c r="F26" s="236">
        <v>106514</v>
      </c>
    </row>
    <row r="27" spans="1:7" s="153" customFormat="1" ht="25.5" customHeight="1">
      <c r="A27" s="166" t="s">
        <v>140</v>
      </c>
      <c r="B27" s="236">
        <v>0</v>
      </c>
      <c r="C27" s="236">
        <v>0</v>
      </c>
      <c r="D27" s="168" t="s">
        <v>141</v>
      </c>
      <c r="E27" s="236">
        <v>679774.67</v>
      </c>
      <c r="F27" s="236">
        <v>746444.14</v>
      </c>
    </row>
    <row r="28" spans="1:7" s="153" customFormat="1" ht="25.5">
      <c r="A28" s="166" t="s">
        <v>142</v>
      </c>
      <c r="B28" s="236">
        <v>0</v>
      </c>
      <c r="C28" s="236">
        <v>0</v>
      </c>
      <c r="D28" s="169" t="s">
        <v>143</v>
      </c>
      <c r="E28" s="236">
        <v>1228180.97</v>
      </c>
      <c r="F28" s="236">
        <v>1358479.92</v>
      </c>
    </row>
    <row r="29" spans="1:7" s="153" customFormat="1" ht="22.5" customHeight="1">
      <c r="A29" s="170" t="s">
        <v>144</v>
      </c>
      <c r="B29" s="235">
        <v>3394911.72</v>
      </c>
      <c r="C29" s="235">
        <v>2620846.27</v>
      </c>
      <c r="D29" s="169" t="s">
        <v>145</v>
      </c>
      <c r="E29" s="236">
        <v>9349328.6400000006</v>
      </c>
      <c r="F29" s="236">
        <v>9891807.4000000004</v>
      </c>
    </row>
    <row r="30" spans="1:7" s="153" customFormat="1" ht="25.5">
      <c r="A30" s="158" t="s">
        <v>146</v>
      </c>
      <c r="B30" s="235">
        <v>0</v>
      </c>
      <c r="C30" s="235">
        <v>0</v>
      </c>
      <c r="D30" s="171" t="s">
        <v>147</v>
      </c>
      <c r="E30" s="236">
        <v>10048420.880000001</v>
      </c>
      <c r="F30" s="236">
        <v>8387674.5</v>
      </c>
    </row>
    <row r="31" spans="1:7" s="153" customFormat="1" ht="24">
      <c r="A31" s="172" t="s">
        <v>148</v>
      </c>
      <c r="B31" s="235">
        <v>19890840.829999998</v>
      </c>
      <c r="C31" s="235">
        <v>18469729.300000001</v>
      </c>
      <c r="D31" s="168" t="s">
        <v>149</v>
      </c>
      <c r="E31" s="236">
        <v>46162.15</v>
      </c>
      <c r="F31" s="236">
        <v>21313.11</v>
      </c>
    </row>
    <row r="32" spans="1:7" s="153" customFormat="1" ht="27.75" customHeight="1">
      <c r="A32" s="173" t="s">
        <v>150</v>
      </c>
      <c r="B32" s="235">
        <v>0</v>
      </c>
      <c r="C32" s="235">
        <v>0</v>
      </c>
      <c r="D32" s="221" t="s">
        <v>182</v>
      </c>
      <c r="E32" s="236">
        <v>0</v>
      </c>
      <c r="F32" s="236">
        <v>0</v>
      </c>
    </row>
    <row r="33" spans="1:6" s="153" customFormat="1" ht="30" customHeight="1">
      <c r="A33" s="175" t="s">
        <v>152</v>
      </c>
      <c r="B33" s="236">
        <v>0</v>
      </c>
      <c r="C33" s="236">
        <v>0</v>
      </c>
      <c r="D33" s="178" t="s">
        <v>183</v>
      </c>
      <c r="E33" s="236">
        <v>0</v>
      </c>
      <c r="F33" s="236">
        <v>0</v>
      </c>
    </row>
    <row r="34" spans="1:6" s="153" customFormat="1" ht="18" customHeight="1">
      <c r="A34" s="177" t="s">
        <v>153</v>
      </c>
      <c r="B34" s="236">
        <v>0</v>
      </c>
      <c r="C34" s="236">
        <v>0</v>
      </c>
      <c r="D34" s="178" t="s">
        <v>184</v>
      </c>
      <c r="E34" s="235">
        <v>0</v>
      </c>
      <c r="F34" s="235">
        <v>0</v>
      </c>
    </row>
    <row r="35" spans="1:6" s="153" customFormat="1" ht="29.25" customHeight="1">
      <c r="A35" s="179" t="s">
        <v>154</v>
      </c>
      <c r="B35" s="236">
        <v>0</v>
      </c>
      <c r="C35" s="236">
        <v>0</v>
      </c>
      <c r="D35" s="174" t="s">
        <v>151</v>
      </c>
      <c r="E35" s="235">
        <v>6888689.9000000004</v>
      </c>
      <c r="F35" s="235">
        <v>6429241.5599999996</v>
      </c>
    </row>
    <row r="36" spans="1:6" s="153" customFormat="1" ht="18" customHeight="1">
      <c r="A36" s="180" t="s">
        <v>155</v>
      </c>
      <c r="B36" s="236">
        <v>0</v>
      </c>
      <c r="C36" s="236">
        <v>0</v>
      </c>
      <c r="D36" s="176" t="s">
        <v>185</v>
      </c>
      <c r="E36" s="235">
        <v>4741524.97</v>
      </c>
      <c r="F36" s="235">
        <v>4885440.4000000004</v>
      </c>
    </row>
    <row r="37" spans="1:6" s="153" customFormat="1" ht="18" customHeight="1">
      <c r="A37" s="181" t="s">
        <v>156</v>
      </c>
      <c r="B37" s="235">
        <v>9710482.6699999999</v>
      </c>
      <c r="C37" s="235">
        <v>9497242.8800000008</v>
      </c>
      <c r="D37" s="176" t="s">
        <v>157</v>
      </c>
      <c r="E37" s="236">
        <v>4741524.97</v>
      </c>
      <c r="F37" s="236">
        <v>4885440.4000000004</v>
      </c>
    </row>
    <row r="38" spans="1:6" s="153" customFormat="1" ht="18.75" customHeight="1">
      <c r="A38" s="180" t="s">
        <v>158</v>
      </c>
      <c r="B38" s="236">
        <v>41853.83</v>
      </c>
      <c r="C38" s="236">
        <v>199386.22</v>
      </c>
      <c r="D38" s="176" t="s">
        <v>159</v>
      </c>
      <c r="E38" s="229">
        <v>0</v>
      </c>
      <c r="F38" s="229">
        <v>0</v>
      </c>
    </row>
    <row r="39" spans="1:6" s="153" customFormat="1" ht="18.75" customHeight="1">
      <c r="A39" s="180" t="s">
        <v>160</v>
      </c>
      <c r="B39" s="236">
        <v>7279.05</v>
      </c>
      <c r="C39" s="236">
        <v>3529.42</v>
      </c>
      <c r="D39" s="182"/>
      <c r="E39" s="229"/>
      <c r="F39" s="229"/>
    </row>
    <row r="40" spans="1:6" s="153" customFormat="1" ht="24">
      <c r="A40" s="180" t="s">
        <v>161</v>
      </c>
      <c r="B40" s="236">
        <v>0</v>
      </c>
      <c r="C40" s="236">
        <v>0</v>
      </c>
      <c r="D40" s="182"/>
      <c r="E40" s="229"/>
      <c r="F40" s="229"/>
    </row>
    <row r="41" spans="1:6" s="153" customFormat="1" ht="19.5" customHeight="1">
      <c r="A41" s="180" t="s">
        <v>162</v>
      </c>
      <c r="B41" s="236">
        <v>9661349.7899999991</v>
      </c>
      <c r="C41" s="236">
        <v>9294327.2400000002</v>
      </c>
      <c r="D41" s="182"/>
      <c r="E41" s="229"/>
      <c r="F41" s="229"/>
    </row>
    <row r="42" spans="1:6" s="153" customFormat="1" ht="24">
      <c r="A42" s="180" t="s">
        <v>163</v>
      </c>
      <c r="B42" s="236">
        <v>0</v>
      </c>
      <c r="C42" s="236">
        <v>0</v>
      </c>
      <c r="D42" s="182"/>
      <c r="E42" s="237"/>
      <c r="F42" s="237"/>
    </row>
    <row r="43" spans="1:6" s="153" customFormat="1" ht="18" customHeight="1">
      <c r="A43" s="183" t="s">
        <v>164</v>
      </c>
      <c r="B43" s="235">
        <v>10178683.82</v>
      </c>
      <c r="C43" s="235">
        <v>8967747.2699999996</v>
      </c>
      <c r="D43" s="184"/>
      <c r="E43" s="237"/>
      <c r="F43" s="237"/>
    </row>
    <row r="44" spans="1:6" s="153" customFormat="1" ht="18.75" customHeight="1">
      <c r="A44" s="180" t="s">
        <v>165</v>
      </c>
      <c r="B44" s="236">
        <v>0</v>
      </c>
      <c r="C44" s="236">
        <v>0</v>
      </c>
      <c r="D44" s="185"/>
      <c r="E44" s="237"/>
      <c r="F44" s="237"/>
    </row>
    <row r="45" spans="1:6" s="153" customFormat="1" ht="25.5" customHeight="1">
      <c r="A45" s="180" t="s">
        <v>166</v>
      </c>
      <c r="B45" s="236">
        <v>130262.94</v>
      </c>
      <c r="C45" s="236">
        <v>580072.77</v>
      </c>
      <c r="D45" s="185"/>
      <c r="E45" s="237"/>
      <c r="F45" s="237"/>
    </row>
    <row r="46" spans="1:6" s="153" customFormat="1" ht="25.5" customHeight="1">
      <c r="A46" s="180" t="s">
        <v>167</v>
      </c>
      <c r="B46" s="236">
        <v>0</v>
      </c>
      <c r="C46" s="236">
        <v>0</v>
      </c>
      <c r="D46" s="185"/>
      <c r="E46" s="237"/>
      <c r="F46" s="237"/>
    </row>
    <row r="47" spans="1:6" s="153" customFormat="1" ht="18.75" customHeight="1">
      <c r="A47" s="180" t="s">
        <v>168</v>
      </c>
      <c r="B47" s="229">
        <v>10048420.880000001</v>
      </c>
      <c r="C47" s="229">
        <v>8387674.5</v>
      </c>
      <c r="D47" s="185"/>
      <c r="E47" s="237"/>
      <c r="F47" s="237"/>
    </row>
    <row r="48" spans="1:6" s="153" customFormat="1" ht="18.75" customHeight="1">
      <c r="A48" s="180" t="s">
        <v>169</v>
      </c>
      <c r="B48" s="236">
        <v>0</v>
      </c>
      <c r="C48" s="236">
        <v>0</v>
      </c>
      <c r="D48" s="185"/>
      <c r="E48" s="237"/>
      <c r="F48" s="237"/>
    </row>
    <row r="49" spans="1:15" s="186" customFormat="1" ht="18.75" customHeight="1">
      <c r="A49" s="180" t="s">
        <v>170</v>
      </c>
      <c r="B49" s="236">
        <v>0</v>
      </c>
      <c r="C49" s="236">
        <v>0</v>
      </c>
      <c r="D49" s="185"/>
      <c r="E49" s="237"/>
      <c r="F49" s="237"/>
    </row>
    <row r="50" spans="1:15" s="186" customFormat="1" ht="18.75" customHeight="1">
      <c r="A50" s="180" t="s">
        <v>171</v>
      </c>
      <c r="B50" s="236">
        <v>0</v>
      </c>
      <c r="C50" s="236">
        <v>0</v>
      </c>
      <c r="D50" s="178"/>
      <c r="E50" s="237"/>
      <c r="F50" s="237"/>
    </row>
    <row r="51" spans="1:15" s="153" customFormat="1" ht="20.25" customHeight="1" thickBot="1">
      <c r="A51" s="181" t="s">
        <v>172</v>
      </c>
      <c r="B51" s="235">
        <v>1674.34</v>
      </c>
      <c r="C51" s="235">
        <v>4739.1499999999996</v>
      </c>
      <c r="D51" s="187"/>
      <c r="E51" s="237"/>
      <c r="F51" s="237"/>
    </row>
    <row r="52" spans="1:15" s="153" customFormat="1" ht="26.25" customHeight="1" thickBot="1">
      <c r="A52" s="188" t="s">
        <v>173</v>
      </c>
      <c r="B52" s="235">
        <f>B12+B31</f>
        <v>668457206.13</v>
      </c>
      <c r="C52" s="235">
        <f>C12+C31</f>
        <v>575322256.37</v>
      </c>
      <c r="D52" s="189" t="s">
        <v>174</v>
      </c>
      <c r="E52" s="235">
        <f>E12+E19+E20+E22</f>
        <v>668457206.13</v>
      </c>
      <c r="F52" s="235">
        <f>F12+F19+F20+F22</f>
        <v>575322256.37</v>
      </c>
      <c r="H52" s="190"/>
    </row>
    <row r="53" spans="1:15" s="194" customFormat="1" ht="15.75" customHeight="1">
      <c r="A53" s="192"/>
      <c r="B53" s="192"/>
      <c r="C53" s="192"/>
      <c r="D53" s="192"/>
      <c r="E53" s="192"/>
      <c r="F53" s="192"/>
      <c r="G53" s="193"/>
      <c r="H53" s="193"/>
      <c r="I53" s="193"/>
      <c r="J53" s="193"/>
      <c r="K53" s="193"/>
      <c r="L53" s="193"/>
      <c r="M53" s="193"/>
      <c r="N53" s="193"/>
      <c r="O53" s="193"/>
    </row>
    <row r="54" spans="1:15" s="194" customFormat="1" ht="106.5" customHeight="1">
      <c r="A54" s="195"/>
      <c r="B54" s="196"/>
      <c r="C54" s="197">
        <v>45006</v>
      </c>
      <c r="D54" s="198"/>
      <c r="E54" s="195"/>
      <c r="F54" s="195"/>
      <c r="G54" s="193"/>
      <c r="H54" s="193"/>
      <c r="I54" s="193"/>
      <c r="J54" s="193" t="s">
        <v>277</v>
      </c>
      <c r="K54" s="193"/>
      <c r="L54" s="193"/>
      <c r="M54" s="193"/>
      <c r="N54" s="193"/>
      <c r="O54" s="193"/>
    </row>
    <row r="55" spans="1:15" ht="15" customHeight="1">
      <c r="A55" s="199" t="s">
        <v>175</v>
      </c>
      <c r="B55" s="200"/>
      <c r="C55" s="223" t="s">
        <v>186</v>
      </c>
      <c r="D55" s="191"/>
      <c r="E55" s="243" t="s">
        <v>176</v>
      </c>
      <c r="F55" s="244"/>
      <c r="G55" s="201"/>
      <c r="H55" s="201"/>
      <c r="I55" s="201"/>
      <c r="J55" s="201"/>
      <c r="K55" s="201"/>
      <c r="L55" s="201"/>
      <c r="M55" s="201"/>
      <c r="N55" s="201"/>
      <c r="O55" s="201"/>
    </row>
    <row r="56" spans="1:15" ht="15.75" customHeight="1">
      <c r="A56" s="191"/>
      <c r="B56" s="191"/>
      <c r="C56" s="191"/>
      <c r="D56" s="191"/>
      <c r="E56" s="191"/>
      <c r="F56" s="191"/>
      <c r="G56" s="201"/>
      <c r="H56" s="201"/>
      <c r="I56" s="201"/>
      <c r="J56" s="201"/>
      <c r="K56" s="201"/>
      <c r="L56" s="201"/>
      <c r="M56" s="201"/>
      <c r="N56" s="201"/>
      <c r="O56" s="201"/>
    </row>
    <row r="57" spans="1:15" ht="16.5" customHeight="1">
      <c r="A57" s="191"/>
      <c r="B57" s="191"/>
      <c r="C57" s="191"/>
      <c r="D57" s="191"/>
      <c r="E57" s="191"/>
      <c r="F57" s="191"/>
      <c r="G57" s="201"/>
      <c r="H57" s="201"/>
      <c r="I57" s="201"/>
      <c r="J57" s="201"/>
      <c r="K57" s="201"/>
      <c r="L57" s="201"/>
      <c r="M57" s="201"/>
      <c r="N57" s="201"/>
      <c r="O57" s="201"/>
    </row>
    <row r="58" spans="1:15" ht="16.5" customHeight="1">
      <c r="A58" s="191"/>
      <c r="B58" s="191"/>
      <c r="C58" s="191"/>
      <c r="D58" s="191"/>
      <c r="E58" s="191"/>
      <c r="F58" s="191"/>
      <c r="G58" s="201"/>
      <c r="H58" s="201"/>
      <c r="I58" s="201"/>
      <c r="J58" s="201"/>
      <c r="K58" s="201"/>
      <c r="L58" s="201"/>
      <c r="M58" s="201"/>
      <c r="N58" s="201"/>
      <c r="O58" s="201"/>
    </row>
    <row r="59" spans="1:15" ht="25.5" customHeight="1">
      <c r="A59" s="191"/>
      <c r="B59" s="191"/>
      <c r="C59" s="191"/>
      <c r="D59" s="191"/>
      <c r="E59" s="191"/>
      <c r="F59" s="191"/>
      <c r="G59" s="201"/>
      <c r="H59" s="201"/>
      <c r="I59" s="201"/>
      <c r="J59" s="201"/>
      <c r="K59" s="201"/>
      <c r="L59" s="201"/>
      <c r="M59" s="201"/>
      <c r="N59" s="201"/>
      <c r="O59" s="201"/>
    </row>
    <row r="60" spans="1:15">
      <c r="A60" s="191"/>
      <c r="B60" s="191"/>
      <c r="C60" s="191"/>
      <c r="D60" s="191"/>
      <c r="E60" s="191"/>
      <c r="F60" s="191"/>
      <c r="G60" s="201"/>
      <c r="H60" s="201"/>
      <c r="I60" s="201"/>
      <c r="J60" s="201"/>
      <c r="K60" s="201"/>
      <c r="L60" s="201"/>
      <c r="M60" s="201"/>
      <c r="N60" s="201"/>
      <c r="O60" s="201"/>
    </row>
    <row r="61" spans="1:15">
      <c r="A61" s="191"/>
      <c r="B61" s="191"/>
      <c r="C61" s="191"/>
      <c r="D61" s="191"/>
      <c r="E61" s="191"/>
      <c r="F61" s="191"/>
      <c r="G61" s="201"/>
      <c r="H61" s="201"/>
      <c r="I61" s="201"/>
      <c r="J61" s="201"/>
      <c r="K61" s="201"/>
      <c r="L61" s="201"/>
      <c r="M61" s="201"/>
      <c r="N61" s="201"/>
      <c r="O61" s="201"/>
    </row>
    <row r="62" spans="1:15">
      <c r="A62" s="191"/>
      <c r="B62" s="191"/>
      <c r="C62" s="191"/>
      <c r="D62" s="191"/>
      <c r="E62" s="191"/>
      <c r="F62" s="191"/>
      <c r="G62" s="201"/>
      <c r="H62" s="201"/>
      <c r="I62" s="201"/>
      <c r="J62" s="201"/>
      <c r="K62" s="201"/>
      <c r="L62" s="201"/>
      <c r="M62" s="201"/>
      <c r="N62" s="201"/>
      <c r="O62" s="201"/>
    </row>
    <row r="63" spans="1:15">
      <c r="A63" s="191"/>
      <c r="B63" s="191"/>
      <c r="C63" s="191"/>
      <c r="D63" s="191"/>
      <c r="E63" s="191"/>
      <c r="F63" s="191"/>
      <c r="G63" s="201"/>
      <c r="H63" s="201"/>
      <c r="I63" s="201"/>
      <c r="J63" s="201"/>
      <c r="K63" s="201"/>
      <c r="L63" s="201"/>
      <c r="M63" s="201"/>
      <c r="N63" s="201"/>
      <c r="O63" s="201"/>
    </row>
    <row r="64" spans="1:15">
      <c r="A64" s="202"/>
      <c r="B64" s="202"/>
      <c r="C64" s="202"/>
      <c r="D64" s="202"/>
      <c r="E64" s="202"/>
      <c r="F64" s="202"/>
      <c r="G64" s="201"/>
      <c r="H64" s="201"/>
      <c r="I64" s="201"/>
      <c r="J64" s="201"/>
      <c r="K64" s="201"/>
      <c r="L64" s="201"/>
      <c r="M64" s="201"/>
      <c r="N64" s="201"/>
      <c r="O64" s="201"/>
    </row>
    <row r="65" spans="1:15">
      <c r="A65" s="202"/>
      <c r="B65" s="202"/>
      <c r="C65" s="202"/>
      <c r="D65" s="202"/>
      <c r="E65" s="202"/>
      <c r="F65" s="202"/>
      <c r="G65" s="201"/>
      <c r="H65" s="201"/>
      <c r="I65" s="201"/>
      <c r="J65" s="201"/>
      <c r="K65" s="201"/>
      <c r="L65" s="201"/>
      <c r="M65" s="201"/>
      <c r="N65" s="201"/>
      <c r="O65" s="201"/>
    </row>
    <row r="66" spans="1:15">
      <c r="A66" s="191"/>
      <c r="B66" s="191"/>
      <c r="C66" s="191"/>
      <c r="D66" s="191"/>
      <c r="E66" s="191"/>
      <c r="F66" s="191"/>
    </row>
    <row r="67" spans="1:15">
      <c r="A67" s="191"/>
      <c r="B67" s="191"/>
      <c r="C67" s="191"/>
      <c r="D67" s="191"/>
      <c r="E67" s="191"/>
      <c r="F67" s="191"/>
    </row>
    <row r="68" spans="1:15">
      <c r="A68" s="191"/>
      <c r="B68" s="191"/>
      <c r="C68" s="191"/>
      <c r="D68" s="191"/>
      <c r="E68" s="191"/>
      <c r="F68" s="191"/>
    </row>
    <row r="69" spans="1:15">
      <c r="A69" s="191"/>
      <c r="B69" s="191"/>
      <c r="C69" s="191"/>
      <c r="D69" s="191"/>
      <c r="E69" s="191"/>
      <c r="F69" s="191"/>
    </row>
    <row r="70" spans="1:15">
      <c r="A70" s="191"/>
      <c r="B70" s="191"/>
      <c r="C70" s="191"/>
      <c r="D70" s="191"/>
      <c r="E70" s="191"/>
      <c r="F70" s="191"/>
    </row>
    <row r="71" spans="1:15">
      <c r="A71" s="191"/>
      <c r="B71" s="191"/>
      <c r="C71" s="191"/>
      <c r="D71" s="191"/>
      <c r="E71" s="191"/>
      <c r="F71" s="191"/>
      <c r="I71" s="203"/>
    </row>
    <row r="72" spans="1:15">
      <c r="A72" s="191"/>
      <c r="B72" s="191"/>
      <c r="C72" s="191"/>
      <c r="D72" s="191"/>
      <c r="E72" s="191"/>
      <c r="F72" s="191"/>
      <c r="I72" s="203"/>
    </row>
    <row r="73" spans="1:15">
      <c r="A73" s="191"/>
      <c r="B73" s="191"/>
      <c r="C73" s="191"/>
      <c r="D73" s="191"/>
      <c r="E73" s="191"/>
      <c r="F73" s="191"/>
      <c r="I73" s="203"/>
    </row>
    <row r="74" spans="1:15">
      <c r="A74" s="191"/>
      <c r="B74" s="191"/>
      <c r="C74" s="191"/>
      <c r="D74" s="191"/>
      <c r="E74" s="191"/>
      <c r="F74" s="191"/>
      <c r="I74" s="203"/>
    </row>
    <row r="75" spans="1:15">
      <c r="A75" s="191"/>
      <c r="B75" s="191"/>
      <c r="C75" s="191"/>
      <c r="D75" s="191"/>
      <c r="E75" s="191"/>
      <c r="F75" s="191"/>
      <c r="I75" s="203"/>
    </row>
    <row r="76" spans="1:15">
      <c r="A76" s="191"/>
      <c r="B76" s="191"/>
      <c r="C76" s="191"/>
      <c r="D76" s="191"/>
      <c r="E76" s="191"/>
      <c r="F76" s="191"/>
    </row>
    <row r="77" spans="1:15">
      <c r="A77" s="191"/>
      <c r="B77" s="191"/>
      <c r="C77" s="191"/>
      <c r="D77" s="191"/>
      <c r="E77" s="191"/>
      <c r="F77" s="191"/>
    </row>
    <row r="78" spans="1:15">
      <c r="A78" s="191"/>
      <c r="B78" s="191"/>
      <c r="C78" s="191"/>
      <c r="D78" s="191"/>
      <c r="E78" s="191"/>
      <c r="F78" s="191"/>
    </row>
    <row r="79" spans="1:15">
      <c r="A79" s="191"/>
      <c r="B79" s="191"/>
      <c r="C79" s="191"/>
      <c r="D79" s="191"/>
      <c r="E79" s="191"/>
      <c r="F79" s="191"/>
    </row>
    <row r="80" spans="1:15">
      <c r="A80" s="191"/>
      <c r="B80" s="191"/>
      <c r="C80" s="191"/>
      <c r="D80" s="191"/>
      <c r="E80" s="191"/>
      <c r="F80" s="191"/>
    </row>
    <row r="81" spans="1:6">
      <c r="A81" s="191"/>
      <c r="B81" s="191"/>
      <c r="C81" s="191"/>
      <c r="D81" s="191"/>
      <c r="E81" s="191"/>
      <c r="F81" s="191"/>
    </row>
    <row r="82" spans="1:6">
      <c r="A82" s="191"/>
      <c r="B82" s="191"/>
      <c r="C82" s="191"/>
      <c r="D82" s="191"/>
      <c r="E82" s="191"/>
      <c r="F82" s="191"/>
    </row>
    <row r="83" spans="1:6">
      <c r="A83" s="191"/>
      <c r="B83" s="191"/>
      <c r="C83" s="191"/>
      <c r="D83" s="191"/>
      <c r="E83" s="191"/>
      <c r="F83" s="191"/>
    </row>
    <row r="84" spans="1:6">
      <c r="A84" s="191"/>
      <c r="B84" s="191"/>
      <c r="C84" s="191"/>
      <c r="D84" s="191"/>
      <c r="E84" s="191"/>
      <c r="F84" s="191"/>
    </row>
    <row r="85" spans="1:6">
      <c r="A85" s="191"/>
      <c r="B85" s="191"/>
      <c r="C85" s="191"/>
      <c r="D85" s="191"/>
      <c r="E85" s="191"/>
      <c r="F85" s="191"/>
    </row>
    <row r="86" spans="1:6">
      <c r="A86" s="191"/>
      <c r="B86" s="191"/>
      <c r="C86" s="191"/>
      <c r="D86" s="191"/>
      <c r="E86" s="191"/>
      <c r="F86" s="191"/>
    </row>
    <row r="87" spans="1:6">
      <c r="A87" s="191"/>
      <c r="B87" s="191"/>
      <c r="C87" s="191"/>
      <c r="D87" s="191"/>
      <c r="E87" s="191"/>
      <c r="F87" s="191"/>
    </row>
    <row r="88" spans="1:6">
      <c r="A88" s="191"/>
      <c r="B88" s="191"/>
      <c r="C88" s="191"/>
      <c r="D88" s="191"/>
      <c r="E88" s="191"/>
      <c r="F88" s="191"/>
    </row>
    <row r="89" spans="1:6">
      <c r="A89" s="191"/>
      <c r="B89" s="191"/>
      <c r="C89" s="191"/>
      <c r="D89" s="191"/>
      <c r="E89" s="191"/>
      <c r="F89" s="191"/>
    </row>
    <row r="90" spans="1:6">
      <c r="A90" s="191"/>
      <c r="B90" s="191"/>
      <c r="C90" s="191"/>
      <c r="D90" s="191"/>
      <c r="E90" s="191"/>
      <c r="F90" s="191"/>
    </row>
    <row r="91" spans="1:6">
      <c r="A91" s="191"/>
      <c r="B91" s="191"/>
      <c r="C91" s="191"/>
      <c r="D91" s="191"/>
      <c r="E91" s="191"/>
      <c r="F91" s="191"/>
    </row>
    <row r="92" spans="1:6">
      <c r="A92" s="191"/>
      <c r="B92" s="191"/>
      <c r="C92" s="191"/>
      <c r="D92" s="191"/>
      <c r="E92" s="191"/>
      <c r="F92" s="191"/>
    </row>
    <row r="93" spans="1:6">
      <c r="A93" s="191"/>
      <c r="B93" s="191"/>
      <c r="C93" s="191"/>
      <c r="D93" s="191"/>
      <c r="E93" s="191"/>
      <c r="F93" s="191"/>
    </row>
    <row r="94" spans="1:6">
      <c r="A94" s="191"/>
      <c r="B94" s="191"/>
      <c r="C94" s="191"/>
      <c r="D94" s="191"/>
      <c r="E94" s="191"/>
      <c r="F94" s="191"/>
    </row>
    <row r="95" spans="1:6">
      <c r="A95" s="191"/>
      <c r="B95" s="191"/>
      <c r="C95" s="191"/>
      <c r="D95" s="191"/>
      <c r="E95" s="191"/>
      <c r="F95" s="191"/>
    </row>
    <row r="96" spans="1:6">
      <c r="A96" s="191"/>
      <c r="B96" s="191"/>
      <c r="C96" s="191"/>
      <c r="D96" s="191"/>
      <c r="E96" s="191"/>
      <c r="F96" s="191"/>
    </row>
    <row r="97" spans="1:6">
      <c r="A97" s="191"/>
      <c r="B97" s="191"/>
      <c r="C97" s="191"/>
      <c r="D97" s="191"/>
      <c r="E97" s="191"/>
      <c r="F97" s="191"/>
    </row>
    <row r="98" spans="1:6">
      <c r="A98" s="191"/>
      <c r="B98" s="191"/>
      <c r="C98" s="191"/>
      <c r="D98" s="191"/>
      <c r="E98" s="191"/>
      <c r="F98" s="191"/>
    </row>
    <row r="99" spans="1:6">
      <c r="A99" s="191"/>
      <c r="B99" s="191"/>
      <c r="C99" s="191"/>
      <c r="D99" s="191"/>
      <c r="E99" s="191"/>
      <c r="F99" s="191"/>
    </row>
    <row r="100" spans="1:6">
      <c r="A100" s="191"/>
      <c r="B100" s="191"/>
      <c r="C100" s="191"/>
      <c r="D100" s="191"/>
      <c r="E100" s="191"/>
      <c r="F100" s="191"/>
    </row>
    <row r="101" spans="1:6">
      <c r="A101" s="191"/>
      <c r="B101" s="191"/>
      <c r="C101" s="191"/>
      <c r="D101" s="191"/>
      <c r="E101" s="191"/>
      <c r="F101" s="191"/>
    </row>
    <row r="102" spans="1:6">
      <c r="A102" s="191"/>
      <c r="B102" s="191"/>
      <c r="C102" s="191"/>
      <c r="D102" s="191"/>
      <c r="E102" s="191"/>
      <c r="F102" s="191"/>
    </row>
    <row r="103" spans="1:6">
      <c r="A103" s="191"/>
      <c r="B103" s="191"/>
      <c r="C103" s="191"/>
      <c r="D103" s="191"/>
      <c r="E103" s="191"/>
      <c r="F103" s="191"/>
    </row>
    <row r="104" spans="1:6">
      <c r="A104" s="191"/>
      <c r="B104" s="191"/>
      <c r="C104" s="191"/>
      <c r="D104" s="191"/>
      <c r="E104" s="191"/>
      <c r="F104" s="191"/>
    </row>
    <row r="105" spans="1:6">
      <c r="A105" s="191"/>
      <c r="B105" s="191"/>
      <c r="C105" s="191"/>
      <c r="D105" s="191"/>
      <c r="E105" s="191"/>
      <c r="F105" s="191"/>
    </row>
    <row r="106" spans="1:6">
      <c r="A106" s="191"/>
      <c r="B106" s="191"/>
      <c r="C106" s="191"/>
      <c r="D106" s="191"/>
      <c r="E106" s="191"/>
      <c r="F106" s="191"/>
    </row>
    <row r="107" spans="1:6">
      <c r="A107" s="191"/>
      <c r="B107" s="191"/>
      <c r="C107" s="191"/>
      <c r="D107" s="191"/>
      <c r="E107" s="191"/>
      <c r="F107" s="191"/>
    </row>
    <row r="108" spans="1:6">
      <c r="A108" s="191"/>
      <c r="B108" s="191"/>
      <c r="C108" s="191"/>
      <c r="D108" s="191"/>
      <c r="E108" s="191"/>
      <c r="F108" s="191"/>
    </row>
    <row r="109" spans="1:6">
      <c r="A109" s="191"/>
      <c r="B109" s="191"/>
      <c r="C109" s="191"/>
      <c r="D109" s="191"/>
      <c r="E109" s="191"/>
      <c r="F109" s="191"/>
    </row>
    <row r="110" spans="1:6">
      <c r="A110" s="191"/>
      <c r="B110" s="191"/>
      <c r="C110" s="191"/>
      <c r="D110" s="191"/>
      <c r="E110" s="191"/>
      <c r="F110" s="191"/>
    </row>
    <row r="111" spans="1:6">
      <c r="A111" s="191"/>
      <c r="B111" s="191"/>
      <c r="C111" s="191"/>
      <c r="D111" s="191"/>
      <c r="E111" s="191"/>
      <c r="F111" s="191"/>
    </row>
    <row r="112" spans="1:6">
      <c r="A112" s="191"/>
      <c r="B112" s="191"/>
      <c r="C112" s="191"/>
      <c r="D112" s="191"/>
      <c r="E112" s="191"/>
      <c r="F112" s="191"/>
    </row>
    <row r="113" spans="1:6">
      <c r="A113" s="191"/>
      <c r="B113" s="191"/>
      <c r="C113" s="191"/>
      <c r="D113" s="191"/>
      <c r="E113" s="191"/>
      <c r="F113" s="191"/>
    </row>
    <row r="114" spans="1:6">
      <c r="A114" s="191"/>
      <c r="B114" s="191"/>
      <c r="C114" s="191"/>
      <c r="D114" s="191"/>
      <c r="E114" s="191"/>
      <c r="F114" s="191"/>
    </row>
    <row r="115" spans="1:6">
      <c r="A115" s="191"/>
      <c r="B115" s="191"/>
      <c r="C115" s="191"/>
      <c r="D115" s="191"/>
      <c r="E115" s="191"/>
      <c r="F115" s="191"/>
    </row>
    <row r="116" spans="1:6">
      <c r="A116" s="191"/>
      <c r="B116" s="191"/>
      <c r="C116" s="191"/>
      <c r="D116" s="191"/>
      <c r="E116" s="191"/>
      <c r="F116" s="191"/>
    </row>
    <row r="117" spans="1:6">
      <c r="A117" s="191"/>
      <c r="B117" s="191"/>
      <c r="C117" s="191"/>
      <c r="D117" s="191"/>
      <c r="E117" s="191"/>
      <c r="F117" s="191"/>
    </row>
    <row r="118" spans="1:6">
      <c r="A118" s="191"/>
      <c r="B118" s="191"/>
      <c r="C118" s="191"/>
      <c r="D118" s="191"/>
      <c r="E118" s="191"/>
      <c r="F118" s="191"/>
    </row>
    <row r="119" spans="1:6">
      <c r="A119" s="191"/>
      <c r="B119" s="191"/>
      <c r="C119" s="191"/>
      <c r="D119" s="191"/>
      <c r="E119" s="191"/>
      <c r="F119" s="191"/>
    </row>
    <row r="120" spans="1:6">
      <c r="A120" s="191"/>
      <c r="B120" s="191"/>
      <c r="C120" s="191"/>
      <c r="D120" s="191"/>
      <c r="E120" s="191"/>
      <c r="F120" s="191"/>
    </row>
    <row r="121" spans="1:6">
      <c r="A121" s="191"/>
      <c r="B121" s="191"/>
      <c r="C121" s="191"/>
      <c r="D121" s="191"/>
      <c r="E121" s="191"/>
      <c r="F121" s="191"/>
    </row>
    <row r="122" spans="1:6">
      <c r="A122" s="191"/>
      <c r="B122" s="191"/>
      <c r="C122" s="191"/>
      <c r="D122" s="191"/>
      <c r="E122" s="191"/>
      <c r="F122" s="191"/>
    </row>
    <row r="123" spans="1:6">
      <c r="A123" s="191"/>
      <c r="B123" s="191"/>
      <c r="C123" s="191"/>
      <c r="D123" s="191"/>
      <c r="E123" s="191"/>
      <c r="F123" s="191"/>
    </row>
    <row r="124" spans="1:6">
      <c r="A124" s="191"/>
      <c r="B124" s="191"/>
      <c r="C124" s="191"/>
      <c r="D124" s="191"/>
      <c r="E124" s="191"/>
      <c r="F124" s="191"/>
    </row>
    <row r="125" spans="1:6">
      <c r="A125" s="191"/>
      <c r="B125" s="191"/>
      <c r="C125" s="191"/>
      <c r="D125" s="191"/>
      <c r="E125" s="191"/>
      <c r="F125" s="191"/>
    </row>
    <row r="126" spans="1:6">
      <c r="A126" s="191"/>
      <c r="B126" s="191"/>
      <c r="C126" s="191"/>
      <c r="D126" s="191"/>
      <c r="E126" s="191"/>
      <c r="F126" s="191"/>
    </row>
    <row r="127" spans="1:6">
      <c r="A127" s="191"/>
      <c r="B127" s="191"/>
      <c r="C127" s="191"/>
      <c r="D127" s="191"/>
      <c r="E127" s="191"/>
      <c r="F127" s="191"/>
    </row>
    <row r="128" spans="1:6">
      <c r="A128" s="191"/>
      <c r="B128" s="191"/>
      <c r="C128" s="191"/>
      <c r="D128" s="191"/>
      <c r="E128" s="191"/>
      <c r="F128" s="191"/>
    </row>
    <row r="129" spans="1:6">
      <c r="A129" s="191"/>
      <c r="B129" s="191"/>
      <c r="C129" s="191"/>
      <c r="D129" s="191"/>
      <c r="E129" s="191"/>
      <c r="F129" s="191"/>
    </row>
    <row r="130" spans="1:6">
      <c r="A130" s="191"/>
      <c r="B130" s="191"/>
      <c r="C130" s="191"/>
      <c r="D130" s="191"/>
      <c r="E130" s="191"/>
      <c r="F130" s="191"/>
    </row>
    <row r="131" spans="1:6">
      <c r="A131" s="191"/>
      <c r="B131" s="191"/>
      <c r="C131" s="191"/>
      <c r="D131" s="191"/>
      <c r="E131" s="191"/>
      <c r="F131" s="191"/>
    </row>
    <row r="132" spans="1:6">
      <c r="A132" s="191"/>
      <c r="B132" s="191"/>
      <c r="C132" s="191"/>
      <c r="D132" s="191"/>
      <c r="E132" s="191"/>
      <c r="F132" s="191"/>
    </row>
    <row r="133" spans="1:6">
      <c r="A133" s="191"/>
      <c r="B133" s="191"/>
      <c r="C133" s="191"/>
      <c r="D133" s="191"/>
      <c r="E133" s="191"/>
      <c r="F133" s="191"/>
    </row>
    <row r="134" spans="1:6">
      <c r="A134" s="191"/>
      <c r="B134" s="191"/>
      <c r="C134" s="191"/>
      <c r="D134" s="191"/>
      <c r="E134" s="191"/>
      <c r="F134" s="191"/>
    </row>
    <row r="135" spans="1:6">
      <c r="A135" s="191"/>
      <c r="B135" s="191"/>
      <c r="C135" s="191"/>
      <c r="D135" s="191"/>
      <c r="E135" s="191"/>
      <c r="F135" s="191"/>
    </row>
    <row r="136" spans="1:6">
      <c r="A136" s="191"/>
      <c r="B136" s="191"/>
      <c r="C136" s="191"/>
      <c r="D136" s="191"/>
      <c r="E136" s="191"/>
      <c r="F136" s="191"/>
    </row>
    <row r="137" spans="1:6">
      <c r="A137" s="191"/>
      <c r="B137" s="191"/>
      <c r="C137" s="191"/>
      <c r="D137" s="191"/>
      <c r="E137" s="191"/>
      <c r="F137" s="191"/>
    </row>
    <row r="138" spans="1:6">
      <c r="A138" s="191"/>
      <c r="B138" s="191"/>
      <c r="C138" s="191"/>
      <c r="D138" s="191"/>
      <c r="E138" s="191"/>
      <c r="F138" s="191"/>
    </row>
    <row r="139" spans="1:6">
      <c r="A139" s="191"/>
      <c r="B139" s="191"/>
      <c r="C139" s="191"/>
      <c r="D139" s="191"/>
      <c r="E139" s="191"/>
      <c r="F139" s="191"/>
    </row>
  </sheetData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0"/>
  <sheetViews>
    <sheetView workbookViewId="0">
      <selection activeCell="D29" sqref="D29"/>
    </sheetView>
  </sheetViews>
  <sheetFormatPr defaultRowHeight="12.75"/>
  <cols>
    <col min="1" max="1" width="1.85546875" style="58" customWidth="1"/>
    <col min="2" max="2" width="4.28515625" style="58" customWidth="1"/>
    <col min="3" max="3" width="10.42578125" style="58" customWidth="1"/>
    <col min="4" max="4" width="21.7109375" style="58" customWidth="1"/>
    <col min="5" max="5" width="11.7109375" style="58" bestFit="1" customWidth="1"/>
    <col min="6" max="6" width="8.28515625" style="58" customWidth="1"/>
    <col min="7" max="7" width="2.7109375" style="58" hidden="1" customWidth="1"/>
    <col min="8" max="8" width="0" style="58" hidden="1" customWidth="1"/>
    <col min="9" max="9" width="21.7109375" style="58" customWidth="1"/>
    <col min="10" max="10" width="9.140625" style="58" hidden="1" customWidth="1"/>
    <col min="11" max="11" width="22.85546875" style="58" customWidth="1"/>
    <col min="12" max="12" width="0" style="58" hidden="1" customWidth="1"/>
    <col min="13" max="13" width="15.28515625" style="58" customWidth="1"/>
    <col min="14" max="14" width="9.140625" style="58"/>
    <col min="15" max="16" width="0" style="58" hidden="1" customWidth="1"/>
    <col min="17" max="17" width="11.7109375" style="59" hidden="1" customWidth="1"/>
    <col min="18" max="18" width="0" style="58" hidden="1" customWidth="1"/>
    <col min="19" max="19" width="11.7109375" style="58" hidden="1" customWidth="1"/>
    <col min="20" max="20" width="0" style="58" hidden="1" customWidth="1"/>
    <col min="21" max="16384" width="9.140625" style="58"/>
  </cols>
  <sheetData>
    <row r="1" spans="2:17" ht="13.5" thickBot="1"/>
    <row r="2" spans="2:17">
      <c r="B2" s="256" t="s">
        <v>0</v>
      </c>
      <c r="C2" s="257"/>
      <c r="D2" s="258"/>
      <c r="E2" s="60"/>
      <c r="F2" s="60"/>
      <c r="G2" s="60"/>
      <c r="H2" s="60"/>
      <c r="I2" s="61"/>
      <c r="J2" s="60"/>
      <c r="K2" s="62" t="s">
        <v>1</v>
      </c>
    </row>
    <row r="3" spans="2:17">
      <c r="B3" s="63" t="s">
        <v>195</v>
      </c>
      <c r="C3" s="64"/>
      <c r="D3" s="65"/>
      <c r="E3" s="277" t="s">
        <v>23</v>
      </c>
      <c r="F3" s="275"/>
      <c r="G3" s="275"/>
      <c r="H3" s="275"/>
      <c r="I3" s="276"/>
      <c r="J3" s="64"/>
      <c r="K3" s="66"/>
    </row>
    <row r="4" spans="2:17">
      <c r="B4" s="238" t="s">
        <v>197</v>
      </c>
      <c r="C4" s="64"/>
      <c r="D4" s="65"/>
      <c r="E4" s="277" t="s">
        <v>95</v>
      </c>
      <c r="F4" s="275"/>
      <c r="G4" s="275"/>
      <c r="H4" s="275"/>
      <c r="I4" s="276"/>
      <c r="J4" s="64"/>
      <c r="K4" s="241" t="s">
        <v>109</v>
      </c>
    </row>
    <row r="5" spans="2:17">
      <c r="B5" s="67" t="s">
        <v>196</v>
      </c>
      <c r="C5" s="64"/>
      <c r="D5" s="65"/>
      <c r="E5" s="275" t="s">
        <v>24</v>
      </c>
      <c r="F5" s="275"/>
      <c r="G5" s="275"/>
      <c r="H5" s="275"/>
      <c r="I5" s="276"/>
      <c r="J5" s="64"/>
      <c r="K5" s="132" t="s">
        <v>631</v>
      </c>
    </row>
    <row r="6" spans="2:17">
      <c r="B6" s="67"/>
      <c r="C6" s="64"/>
      <c r="D6" s="65"/>
      <c r="E6" s="277" t="s">
        <v>103</v>
      </c>
      <c r="F6" s="275"/>
      <c r="G6" s="275"/>
      <c r="H6" s="275"/>
      <c r="I6" s="276"/>
      <c r="J6" s="64"/>
      <c r="K6" s="132" t="s">
        <v>630</v>
      </c>
    </row>
    <row r="7" spans="2:17">
      <c r="B7" s="69"/>
      <c r="C7" s="70"/>
      <c r="D7" s="71"/>
      <c r="E7" s="275" t="s">
        <v>24</v>
      </c>
      <c r="F7" s="275"/>
      <c r="G7" s="275"/>
      <c r="H7" s="275"/>
      <c r="I7" s="276"/>
      <c r="J7" s="64"/>
      <c r="K7" s="68"/>
    </row>
    <row r="8" spans="2:17">
      <c r="B8" s="73" t="s">
        <v>2</v>
      </c>
      <c r="C8" s="74"/>
      <c r="D8" s="75"/>
      <c r="E8" s="64"/>
      <c r="F8" s="64"/>
      <c r="G8" s="64"/>
      <c r="H8" s="64"/>
      <c r="I8" s="72"/>
      <c r="J8" s="64"/>
      <c r="K8" s="66"/>
    </row>
    <row r="9" spans="2:17">
      <c r="B9" s="67"/>
      <c r="C9" s="64"/>
      <c r="D9" s="65"/>
      <c r="E9" s="275" t="s">
        <v>626</v>
      </c>
      <c r="F9" s="275"/>
      <c r="G9" s="275"/>
      <c r="H9" s="275"/>
      <c r="I9" s="276"/>
      <c r="J9" s="64"/>
      <c r="K9" s="66"/>
    </row>
    <row r="10" spans="2:17">
      <c r="B10" s="76" t="s">
        <v>198</v>
      </c>
      <c r="C10" s="64"/>
      <c r="D10" s="65"/>
      <c r="E10" s="64"/>
      <c r="F10" s="64"/>
      <c r="G10" s="64"/>
      <c r="H10" s="64"/>
      <c r="I10" s="72"/>
      <c r="J10" s="64"/>
      <c r="K10" s="66"/>
    </row>
    <row r="11" spans="2:17" ht="24.6" customHeight="1" thickBot="1">
      <c r="B11" s="77"/>
      <c r="C11" s="78"/>
      <c r="D11" s="79"/>
      <c r="E11" s="78"/>
      <c r="F11" s="78"/>
      <c r="G11" s="78"/>
      <c r="H11" s="78"/>
      <c r="I11" s="80"/>
      <c r="J11" s="78"/>
      <c r="K11" s="81" t="s">
        <v>6</v>
      </c>
    </row>
    <row r="12" spans="2:17" ht="13.5" thickBot="1">
      <c r="B12" s="77"/>
      <c r="C12" s="78"/>
      <c r="D12" s="80"/>
      <c r="E12" s="82"/>
      <c r="F12" s="78"/>
      <c r="G12" s="78"/>
      <c r="H12" s="78"/>
      <c r="I12" s="80"/>
      <c r="J12" s="78"/>
      <c r="K12" s="83"/>
    </row>
    <row r="13" spans="2:17" s="118" customFormat="1" ht="34.5" customHeight="1" thickBot="1">
      <c r="B13" s="115"/>
      <c r="C13" s="116"/>
      <c r="D13" s="116"/>
      <c r="E13" s="116"/>
      <c r="F13" s="116"/>
      <c r="G13" s="117"/>
      <c r="I13" s="119" t="s">
        <v>5</v>
      </c>
      <c r="J13" s="120"/>
      <c r="K13" s="119" t="s">
        <v>4</v>
      </c>
      <c r="Q13" s="121"/>
    </row>
    <row r="14" spans="2:17">
      <c r="I14" s="84"/>
      <c r="J14" s="85"/>
      <c r="K14" s="84"/>
    </row>
    <row r="15" spans="2:17" ht="13.5" thickBot="1">
      <c r="I15" s="86"/>
      <c r="J15" s="87"/>
      <c r="K15" s="86"/>
    </row>
    <row r="16" spans="2:17" s="93" customFormat="1" ht="20.25" customHeight="1">
      <c r="B16" s="88" t="s">
        <v>25</v>
      </c>
      <c r="C16" s="89" t="s">
        <v>91</v>
      </c>
      <c r="D16" s="89"/>
      <c r="E16" s="89"/>
      <c r="F16" s="89"/>
      <c r="G16" s="90"/>
      <c r="H16" s="91"/>
      <c r="I16" s="92">
        <f>I17+I18+I22</f>
        <v>28711860.550000004</v>
      </c>
      <c r="J16" s="92">
        <f t="shared" ref="J16:K16" si="0">J17+J18+J22</f>
        <v>178302211.40000001</v>
      </c>
      <c r="K16" s="92">
        <f t="shared" si="0"/>
        <v>29819564.649999999</v>
      </c>
      <c r="M16" s="94"/>
      <c r="Q16" s="94"/>
    </row>
    <row r="17" spans="2:17" s="99" customFormat="1" ht="21" customHeight="1">
      <c r="B17" s="95" t="s">
        <v>26</v>
      </c>
      <c r="C17" s="96" t="s">
        <v>80</v>
      </c>
      <c r="D17" s="96"/>
      <c r="E17" s="96"/>
      <c r="F17" s="96"/>
      <c r="G17" s="97"/>
      <c r="H17" s="98"/>
      <c r="I17" s="225">
        <v>25777466.940000001</v>
      </c>
      <c r="J17" s="229">
        <v>30983911</v>
      </c>
      <c r="K17" s="225">
        <v>27272078.079999998</v>
      </c>
      <c r="M17" s="94"/>
      <c r="Q17" s="100"/>
    </row>
    <row r="18" spans="2:17" ht="26.25" customHeight="1">
      <c r="B18" s="69" t="s">
        <v>27</v>
      </c>
      <c r="C18" s="278" t="s">
        <v>202</v>
      </c>
      <c r="D18" s="251"/>
      <c r="E18" s="251"/>
      <c r="F18" s="251"/>
      <c r="G18" s="252"/>
      <c r="H18" s="64"/>
      <c r="I18" s="225">
        <v>-156.31</v>
      </c>
      <c r="J18" s="229">
        <v>0</v>
      </c>
      <c r="K18" s="225">
        <v>3064.81</v>
      </c>
      <c r="L18" s="58">
        <v>0</v>
      </c>
      <c r="M18" s="94"/>
    </row>
    <row r="19" spans="2:17" ht="20.100000000000001" customHeight="1">
      <c r="B19" s="69" t="s">
        <v>28</v>
      </c>
      <c r="C19" s="70" t="s">
        <v>29</v>
      </c>
      <c r="D19" s="70"/>
      <c r="E19" s="70"/>
      <c r="F19" s="70"/>
      <c r="G19" s="71"/>
      <c r="H19" s="64"/>
      <c r="I19" s="225">
        <v>0</v>
      </c>
      <c r="J19" s="229">
        <v>0</v>
      </c>
      <c r="K19" s="225">
        <v>0</v>
      </c>
      <c r="M19" s="94"/>
    </row>
    <row r="20" spans="2:17" ht="20.100000000000001" customHeight="1">
      <c r="B20" s="69" t="s">
        <v>30</v>
      </c>
      <c r="C20" s="70" t="s">
        <v>31</v>
      </c>
      <c r="D20" s="70"/>
      <c r="E20" s="70"/>
      <c r="F20" s="70"/>
      <c r="G20" s="71"/>
      <c r="H20" s="64"/>
      <c r="I20" s="225">
        <v>0</v>
      </c>
      <c r="J20" s="229">
        <v>0</v>
      </c>
      <c r="K20" s="225">
        <v>0</v>
      </c>
      <c r="M20" s="94"/>
    </row>
    <row r="21" spans="2:17" ht="20.100000000000001" customHeight="1">
      <c r="B21" s="69" t="s">
        <v>32</v>
      </c>
      <c r="C21" s="204" t="s">
        <v>33</v>
      </c>
      <c r="D21" s="204"/>
      <c r="E21" s="204"/>
      <c r="F21" s="204"/>
      <c r="G21" s="205"/>
      <c r="H21" s="206"/>
      <c r="I21" s="226">
        <v>0</v>
      </c>
      <c r="J21" s="229">
        <v>36589237.979999997</v>
      </c>
      <c r="K21" s="226">
        <v>0</v>
      </c>
      <c r="M21" s="94"/>
    </row>
    <row r="22" spans="2:17" ht="20.100000000000001" customHeight="1">
      <c r="B22" s="69" t="s">
        <v>34</v>
      </c>
      <c r="C22" s="204" t="s">
        <v>35</v>
      </c>
      <c r="D22" s="204"/>
      <c r="E22" s="204"/>
      <c r="F22" s="204"/>
      <c r="G22" s="205"/>
      <c r="H22" s="206"/>
      <c r="I22" s="226">
        <v>2934549.92</v>
      </c>
      <c r="J22" s="228">
        <v>147318300.40000001</v>
      </c>
      <c r="K22" s="226">
        <v>2544421.7599999998</v>
      </c>
      <c r="L22" s="58">
        <v>0</v>
      </c>
      <c r="M22" s="94"/>
    </row>
    <row r="23" spans="2:17" s="93" customFormat="1" ht="21.75" customHeight="1">
      <c r="B23" s="101" t="s">
        <v>36</v>
      </c>
      <c r="C23" s="279" t="s">
        <v>37</v>
      </c>
      <c r="D23" s="253"/>
      <c r="E23" s="253"/>
      <c r="F23" s="253"/>
      <c r="G23" s="254"/>
      <c r="H23" s="207"/>
      <c r="I23" s="208">
        <f>I24+I25+I26+I27+I28+I29+I30+I33+I34</f>
        <v>211466699.40000001</v>
      </c>
      <c r="J23" s="208">
        <f t="shared" ref="J23:K23" si="1">J24+J25+J26+J27+J28+J29+J30+J33+J34</f>
        <v>-9722013.9200000018</v>
      </c>
      <c r="K23" s="208">
        <f t="shared" si="1"/>
        <v>162252198.40000001</v>
      </c>
      <c r="M23" s="94"/>
      <c r="Q23" s="94"/>
    </row>
    <row r="24" spans="2:17" ht="20.100000000000001" customHeight="1">
      <c r="B24" s="69" t="s">
        <v>26</v>
      </c>
      <c r="C24" s="204" t="s">
        <v>38</v>
      </c>
      <c r="D24" s="204"/>
      <c r="E24" s="204"/>
      <c r="F24" s="204"/>
      <c r="G24" s="205"/>
      <c r="H24" s="206"/>
      <c r="I24" s="226">
        <v>7086257.29</v>
      </c>
      <c r="J24" s="229">
        <v>2572197.02</v>
      </c>
      <c r="K24" s="226">
        <v>6864585.8399999999</v>
      </c>
      <c r="L24" s="58">
        <v>0</v>
      </c>
      <c r="M24" s="94"/>
    </row>
    <row r="25" spans="2:17" ht="20.100000000000001" customHeight="1">
      <c r="B25" s="69" t="s">
        <v>27</v>
      </c>
      <c r="C25" s="204" t="s">
        <v>39</v>
      </c>
      <c r="D25" s="204"/>
      <c r="E25" s="204"/>
      <c r="F25" s="204"/>
      <c r="G25" s="205"/>
      <c r="H25" s="206"/>
      <c r="I25" s="226">
        <v>1744824.84</v>
      </c>
      <c r="J25" s="229">
        <v>23081684.829999998</v>
      </c>
      <c r="K25" s="226">
        <v>2475936.89</v>
      </c>
      <c r="L25" s="58">
        <v>0</v>
      </c>
      <c r="M25" s="94"/>
    </row>
    <row r="26" spans="2:17" ht="20.100000000000001" customHeight="1">
      <c r="B26" s="69" t="s">
        <v>28</v>
      </c>
      <c r="C26" s="204" t="s">
        <v>40</v>
      </c>
      <c r="D26" s="204"/>
      <c r="E26" s="204"/>
      <c r="F26" s="204"/>
      <c r="G26" s="205"/>
      <c r="H26" s="206"/>
      <c r="I26" s="226">
        <v>16242735.4</v>
      </c>
      <c r="J26" s="229">
        <v>508933.91</v>
      </c>
      <c r="K26" s="226">
        <v>20300201.66</v>
      </c>
      <c r="L26" s="58">
        <v>0</v>
      </c>
      <c r="M26" s="94"/>
    </row>
    <row r="27" spans="2:17" ht="20.100000000000001" customHeight="1">
      <c r="B27" s="69" t="s">
        <v>30</v>
      </c>
      <c r="C27" s="204" t="s">
        <v>41</v>
      </c>
      <c r="D27" s="204"/>
      <c r="E27" s="204"/>
      <c r="F27" s="204"/>
      <c r="G27" s="205"/>
      <c r="H27" s="206"/>
      <c r="I27" s="226">
        <v>608476.41</v>
      </c>
      <c r="J27" s="229">
        <v>23931940.190000001</v>
      </c>
      <c r="K27" s="226">
        <v>783032.44</v>
      </c>
      <c r="M27" s="94"/>
    </row>
    <row r="28" spans="2:17" s="99" customFormat="1" ht="20.100000000000001" customHeight="1">
      <c r="B28" s="95" t="s">
        <v>32</v>
      </c>
      <c r="C28" s="214" t="s">
        <v>42</v>
      </c>
      <c r="D28" s="214"/>
      <c r="E28" s="214"/>
      <c r="F28" s="214"/>
      <c r="G28" s="215"/>
      <c r="H28" s="216"/>
      <c r="I28" s="226">
        <v>23735699</v>
      </c>
      <c r="J28" s="229">
        <v>4146996.8</v>
      </c>
      <c r="K28" s="226">
        <v>26135042.93</v>
      </c>
      <c r="M28" s="94"/>
      <c r="Q28" s="100"/>
    </row>
    <row r="29" spans="2:17" s="99" customFormat="1" ht="20.100000000000001" customHeight="1">
      <c r="B29" s="95" t="s">
        <v>34</v>
      </c>
      <c r="C29" s="214" t="s">
        <v>43</v>
      </c>
      <c r="D29" s="214"/>
      <c r="E29" s="214"/>
      <c r="F29" s="214"/>
      <c r="G29" s="215"/>
      <c r="H29" s="216"/>
      <c r="I29" s="226">
        <v>4253166.9400000004</v>
      </c>
      <c r="J29" s="229">
        <v>2310265.35</v>
      </c>
      <c r="K29" s="226">
        <v>4767870.75</v>
      </c>
      <c r="M29" s="94"/>
      <c r="Q29" s="100"/>
    </row>
    <row r="30" spans="2:17" s="99" customFormat="1" ht="20.100000000000001" customHeight="1">
      <c r="B30" s="95" t="s">
        <v>44</v>
      </c>
      <c r="C30" s="214" t="s">
        <v>45</v>
      </c>
      <c r="D30" s="214"/>
      <c r="E30" s="216"/>
      <c r="F30" s="216"/>
      <c r="G30" s="217"/>
      <c r="H30" s="216"/>
      <c r="I30" s="226">
        <v>523317.27</v>
      </c>
      <c r="J30" s="229">
        <v>0</v>
      </c>
      <c r="K30" s="226">
        <v>895410.08</v>
      </c>
      <c r="M30" s="94"/>
      <c r="Q30" s="100"/>
    </row>
    <row r="31" spans="2:17" s="99" customFormat="1" ht="20.100000000000001" hidden="1" customHeight="1">
      <c r="B31" s="104"/>
      <c r="C31" s="216"/>
      <c r="D31" s="216"/>
      <c r="E31" s="214"/>
      <c r="F31" s="214"/>
      <c r="G31" s="215"/>
      <c r="H31" s="216"/>
      <c r="I31" s="226"/>
      <c r="J31" s="229">
        <v>84462109.430000007</v>
      </c>
      <c r="K31" s="226"/>
      <c r="M31" s="94"/>
      <c r="Q31" s="100"/>
    </row>
    <row r="32" spans="2:17" s="99" customFormat="1" ht="20.100000000000001" customHeight="1">
      <c r="B32" s="105" t="s">
        <v>46</v>
      </c>
      <c r="C32" s="218" t="s">
        <v>47</v>
      </c>
      <c r="D32" s="218"/>
      <c r="E32" s="218"/>
      <c r="F32" s="218"/>
      <c r="G32" s="219"/>
      <c r="H32" s="216"/>
      <c r="I32" s="226">
        <v>0</v>
      </c>
      <c r="J32" s="229">
        <v>0</v>
      </c>
      <c r="K32" s="226">
        <v>0</v>
      </c>
      <c r="L32" s="99">
        <v>0</v>
      </c>
      <c r="M32" s="94"/>
      <c r="Q32" s="100"/>
    </row>
    <row r="33" spans="2:19" s="99" customFormat="1" ht="20.100000000000001" customHeight="1">
      <c r="B33" s="95" t="s">
        <v>48</v>
      </c>
      <c r="C33" s="214" t="s">
        <v>49</v>
      </c>
      <c r="D33" s="214"/>
      <c r="E33" s="214"/>
      <c r="F33" s="214"/>
      <c r="G33" s="215"/>
      <c r="H33" s="216"/>
      <c r="I33" s="226">
        <v>157272222.25</v>
      </c>
      <c r="J33" s="228">
        <v>-79778239.730000004</v>
      </c>
      <c r="K33" s="226">
        <v>100030117.81</v>
      </c>
      <c r="M33" s="94"/>
      <c r="Q33" s="100"/>
    </row>
    <row r="34" spans="2:19" s="99" customFormat="1" ht="20.100000000000001" customHeight="1">
      <c r="B34" s="95" t="s">
        <v>50</v>
      </c>
      <c r="C34" s="96" t="s">
        <v>51</v>
      </c>
      <c r="D34" s="96"/>
      <c r="E34" s="96"/>
      <c r="F34" s="96"/>
      <c r="G34" s="97"/>
      <c r="H34" s="98"/>
      <c r="I34" s="225">
        <v>0</v>
      </c>
      <c r="J34" s="228">
        <v>13504207.710000001</v>
      </c>
      <c r="K34" s="225">
        <v>0</v>
      </c>
      <c r="M34" s="94"/>
      <c r="Q34" s="100"/>
    </row>
    <row r="35" spans="2:19" s="93" customFormat="1" ht="22.5" customHeight="1">
      <c r="B35" s="48" t="s">
        <v>52</v>
      </c>
      <c r="C35" s="106" t="s">
        <v>187</v>
      </c>
      <c r="D35" s="106"/>
      <c r="E35" s="106"/>
      <c r="F35" s="106"/>
      <c r="G35" s="107"/>
      <c r="H35" s="102"/>
      <c r="I35" s="228">
        <f>I16-I23</f>
        <v>-182754838.84999999</v>
      </c>
      <c r="J35" s="228">
        <f t="shared" ref="J35:K35" si="2">J16-J23</f>
        <v>188024225.31999999</v>
      </c>
      <c r="K35" s="228">
        <f t="shared" si="2"/>
        <v>-132432633.75</v>
      </c>
      <c r="M35" s="94"/>
      <c r="Q35" s="94"/>
    </row>
    <row r="36" spans="2:19" s="93" customFormat="1" ht="21.75" customHeight="1">
      <c r="B36" s="48" t="s">
        <v>53</v>
      </c>
      <c r="C36" s="106" t="s">
        <v>54</v>
      </c>
      <c r="D36" s="106"/>
      <c r="E36" s="106"/>
      <c r="F36" s="106"/>
      <c r="G36" s="107"/>
      <c r="H36" s="102"/>
      <c r="I36" s="103">
        <f t="shared" ref="I36:K36" si="3">SUM(I37:I39)</f>
        <v>39204694.420000002</v>
      </c>
      <c r="J36" s="103">
        <f t="shared" si="3"/>
        <v>17304231.23</v>
      </c>
      <c r="K36" s="103">
        <f t="shared" si="3"/>
        <v>12727043.890000001</v>
      </c>
      <c r="M36" s="94"/>
      <c r="Q36" s="94"/>
    </row>
    <row r="37" spans="2:19" s="99" customFormat="1" ht="20.100000000000001" customHeight="1">
      <c r="B37" s="95" t="s">
        <v>26</v>
      </c>
      <c r="C37" s="96" t="s">
        <v>55</v>
      </c>
      <c r="D37" s="96"/>
      <c r="E37" s="96"/>
      <c r="F37" s="96"/>
      <c r="G37" s="97"/>
      <c r="H37" s="98"/>
      <c r="I37" s="225">
        <v>9170779.9100000001</v>
      </c>
      <c r="J37" s="229">
        <v>8296980.9900000002</v>
      </c>
      <c r="K37" s="225">
        <v>6951478.04</v>
      </c>
      <c r="M37" s="94"/>
      <c r="Q37" s="100"/>
    </row>
    <row r="38" spans="2:19" s="99" customFormat="1" ht="16.5" customHeight="1">
      <c r="B38" s="95" t="s">
        <v>27</v>
      </c>
      <c r="C38" s="96" t="s">
        <v>56</v>
      </c>
      <c r="D38" s="96"/>
      <c r="E38" s="96"/>
      <c r="F38" s="96"/>
      <c r="G38" s="97"/>
      <c r="H38" s="98"/>
      <c r="I38" s="225">
        <v>0</v>
      </c>
      <c r="J38" s="228">
        <v>9007250.2400000002</v>
      </c>
      <c r="K38" s="225">
        <v>0</v>
      </c>
      <c r="M38" s="94"/>
      <c r="Q38" s="100"/>
    </row>
    <row r="39" spans="2:19" s="99" customFormat="1" ht="20.100000000000001" customHeight="1">
      <c r="B39" s="95" t="s">
        <v>28</v>
      </c>
      <c r="C39" s="96" t="s">
        <v>89</v>
      </c>
      <c r="D39" s="96"/>
      <c r="E39" s="96"/>
      <c r="F39" s="96"/>
      <c r="G39" s="97"/>
      <c r="H39" s="98"/>
      <c r="I39" s="225">
        <v>30033914.510000002</v>
      </c>
      <c r="J39" s="229">
        <v>0</v>
      </c>
      <c r="K39" s="225">
        <v>5775565.8499999996</v>
      </c>
      <c r="M39" s="94"/>
      <c r="P39" s="99" t="s">
        <v>77</v>
      </c>
      <c r="S39" s="100">
        <v>6680241.8799999999</v>
      </c>
    </row>
    <row r="40" spans="2:19" s="93" customFormat="1" ht="24.75" customHeight="1">
      <c r="B40" s="48" t="s">
        <v>57</v>
      </c>
      <c r="C40" s="106" t="s">
        <v>58</v>
      </c>
      <c r="D40" s="106"/>
      <c r="E40" s="106"/>
      <c r="F40" s="106"/>
      <c r="G40" s="107"/>
      <c r="H40" s="102"/>
      <c r="I40" s="103">
        <f>SUM(I41:I42)</f>
        <v>41047529.030000001</v>
      </c>
      <c r="J40" s="103">
        <f t="shared" ref="J40:K40" si="4">SUM(J41:J42)</f>
        <v>-69450850.270000011</v>
      </c>
      <c r="K40" s="103">
        <f t="shared" si="4"/>
        <v>13068737.67</v>
      </c>
      <c r="M40" s="94"/>
      <c r="Q40" s="94"/>
    </row>
    <row r="41" spans="2:19" s="99" customFormat="1" ht="52.5" customHeight="1">
      <c r="B41" s="95" t="s">
        <v>26</v>
      </c>
      <c r="C41" s="270" t="s">
        <v>201</v>
      </c>
      <c r="D41" s="251"/>
      <c r="E41" s="251"/>
      <c r="F41" s="251"/>
      <c r="G41" s="252"/>
      <c r="H41" s="98"/>
      <c r="I41" s="225">
        <v>0</v>
      </c>
      <c r="J41" s="228">
        <v>-75281282.260000005</v>
      </c>
      <c r="K41" s="225">
        <v>0</v>
      </c>
      <c r="M41" s="94"/>
      <c r="Q41" s="100"/>
    </row>
    <row r="42" spans="2:19" s="99" customFormat="1" ht="21" customHeight="1">
      <c r="B42" s="95" t="s">
        <v>27</v>
      </c>
      <c r="C42" s="96" t="s">
        <v>58</v>
      </c>
      <c r="D42" s="96"/>
      <c r="E42" s="96"/>
      <c r="F42" s="96"/>
      <c r="G42" s="97"/>
      <c r="H42" s="98"/>
      <c r="I42" s="225">
        <v>41047529.030000001</v>
      </c>
      <c r="J42" s="228">
        <v>5830431.9900000002</v>
      </c>
      <c r="K42" s="225">
        <v>13068737.67</v>
      </c>
      <c r="M42" s="94"/>
      <c r="Q42" s="100"/>
    </row>
    <row r="43" spans="2:19" s="93" customFormat="1" ht="23.25" customHeight="1">
      <c r="B43" s="48" t="s">
        <v>59</v>
      </c>
      <c r="C43" s="106" t="s">
        <v>60</v>
      </c>
      <c r="D43" s="106"/>
      <c r="E43" s="106"/>
      <c r="F43" s="106"/>
      <c r="G43" s="107"/>
      <c r="H43" s="102"/>
      <c r="I43" s="103">
        <f>I35+I36-I40</f>
        <v>-184597673.46000001</v>
      </c>
      <c r="J43" s="103">
        <f t="shared" ref="J43:K43" si="5">J35+J36-J40</f>
        <v>274779306.81999999</v>
      </c>
      <c r="K43" s="103">
        <f t="shared" si="5"/>
        <v>-132774327.53</v>
      </c>
      <c r="M43" s="94"/>
      <c r="Q43" s="94"/>
    </row>
    <row r="44" spans="2:19" s="93" customFormat="1" ht="21" customHeight="1">
      <c r="B44" s="48" t="s">
        <v>61</v>
      </c>
      <c r="C44" s="106" t="s">
        <v>81</v>
      </c>
      <c r="D44" s="106"/>
      <c r="E44" s="106"/>
      <c r="F44" s="106"/>
      <c r="G44" s="107"/>
      <c r="H44" s="102"/>
      <c r="I44" s="103">
        <v>3801267.72</v>
      </c>
      <c r="J44" s="229">
        <v>1340963.3700000001</v>
      </c>
      <c r="K44" s="103">
        <v>6833025.3099999996</v>
      </c>
      <c r="M44" s="94"/>
      <c r="Q44" s="94"/>
    </row>
    <row r="45" spans="2:19" s="99" customFormat="1" ht="15.75" customHeight="1">
      <c r="B45" s="95" t="s">
        <v>26</v>
      </c>
      <c r="C45" s="96" t="s">
        <v>62</v>
      </c>
      <c r="D45" s="96"/>
      <c r="E45" s="96"/>
      <c r="F45" s="96"/>
      <c r="G45" s="97"/>
      <c r="H45" s="98"/>
      <c r="I45" s="225">
        <v>0</v>
      </c>
      <c r="J45" s="229">
        <v>4489468.62</v>
      </c>
      <c r="K45" s="225">
        <v>0</v>
      </c>
      <c r="M45" s="94"/>
      <c r="Q45" s="100"/>
    </row>
    <row r="46" spans="2:19" s="99" customFormat="1" ht="16.5" customHeight="1">
      <c r="B46" s="95" t="s">
        <v>27</v>
      </c>
      <c r="C46" s="96" t="s">
        <v>63</v>
      </c>
      <c r="D46" s="96"/>
      <c r="E46" s="96"/>
      <c r="F46" s="96"/>
      <c r="G46" s="97"/>
      <c r="H46" s="98"/>
      <c r="I46" s="225">
        <v>3195878.86</v>
      </c>
      <c r="J46" s="228">
        <v>6062752.96</v>
      </c>
      <c r="K46" s="225">
        <v>6519803.6799999997</v>
      </c>
      <c r="M46" s="94"/>
      <c r="Q46" s="100"/>
    </row>
    <row r="47" spans="2:19" s="99" customFormat="1" ht="15.75" customHeight="1">
      <c r="B47" s="95" t="s">
        <v>28</v>
      </c>
      <c r="C47" s="96" t="s">
        <v>64</v>
      </c>
      <c r="D47" s="96"/>
      <c r="E47" s="96"/>
      <c r="F47" s="96"/>
      <c r="G47" s="97"/>
      <c r="H47" s="98"/>
      <c r="I47" s="225">
        <v>605388.86</v>
      </c>
      <c r="J47" s="229">
        <v>60606.37</v>
      </c>
      <c r="K47" s="225">
        <v>313221.63</v>
      </c>
      <c r="M47" s="94"/>
      <c r="Q47" s="100"/>
    </row>
    <row r="48" spans="2:19" s="93" customFormat="1" ht="21.75" customHeight="1">
      <c r="B48" s="48" t="s">
        <v>65</v>
      </c>
      <c r="C48" s="106" t="s">
        <v>66</v>
      </c>
      <c r="D48" s="106"/>
      <c r="E48" s="106"/>
      <c r="F48" s="106"/>
      <c r="G48" s="107"/>
      <c r="H48" s="102"/>
      <c r="I48" s="103">
        <f>SUM(I49:I50)</f>
        <v>2647097.54</v>
      </c>
      <c r="J48" s="103">
        <f t="shared" ref="J48:K48" si="6">SUM(J49:J50)</f>
        <v>-75513603.230000004</v>
      </c>
      <c r="K48" s="103">
        <f t="shared" si="6"/>
        <v>6100173.04</v>
      </c>
      <c r="M48" s="94"/>
      <c r="Q48" s="94"/>
    </row>
    <row r="49" spans="2:17" s="99" customFormat="1" ht="14.25" customHeight="1">
      <c r="B49" s="95" t="s">
        <v>26</v>
      </c>
      <c r="C49" s="96" t="s">
        <v>63</v>
      </c>
      <c r="D49" s="96"/>
      <c r="E49" s="96"/>
      <c r="F49" s="96"/>
      <c r="G49" s="97"/>
      <c r="H49" s="98"/>
      <c r="I49" s="225">
        <v>18180.8</v>
      </c>
      <c r="J49" s="228">
        <v>-75513603.230000004</v>
      </c>
      <c r="K49" s="225">
        <v>10166</v>
      </c>
      <c r="M49" s="94"/>
      <c r="Q49" s="100"/>
    </row>
    <row r="50" spans="2:17" s="99" customFormat="1" ht="14.25" customHeight="1">
      <c r="B50" s="95" t="s">
        <v>27</v>
      </c>
      <c r="C50" s="96" t="s">
        <v>64</v>
      </c>
      <c r="D50" s="96"/>
      <c r="E50" s="96"/>
      <c r="F50" s="96"/>
      <c r="G50" s="97"/>
      <c r="H50" s="98"/>
      <c r="I50" s="225">
        <v>2628916.7400000002</v>
      </c>
      <c r="J50" s="228">
        <v>0</v>
      </c>
      <c r="K50" s="225">
        <v>6090007.04</v>
      </c>
      <c r="M50" s="94"/>
      <c r="Q50" s="100"/>
    </row>
    <row r="51" spans="2:17" s="93" customFormat="1" ht="18.75" hidden="1" customHeight="1">
      <c r="B51" s="48" t="s">
        <v>26</v>
      </c>
      <c r="C51" s="106" t="s">
        <v>68</v>
      </c>
      <c r="D51" s="106"/>
      <c r="E51" s="106"/>
      <c r="F51" s="106"/>
      <c r="G51" s="107"/>
      <c r="H51" s="102"/>
      <c r="I51" s="103">
        <f>I43+I44-I48</f>
        <v>-183443503.28</v>
      </c>
      <c r="J51" s="103">
        <f t="shared" ref="J51:K51" si="7">J43+J44-J48</f>
        <v>351633873.42000002</v>
      </c>
      <c r="K51" s="103">
        <f t="shared" si="7"/>
        <v>-132041475.26000001</v>
      </c>
      <c r="M51" s="94"/>
      <c r="Q51" s="94"/>
    </row>
    <row r="52" spans="2:17" s="93" customFormat="1" ht="18.75" hidden="1" customHeight="1">
      <c r="B52" s="48" t="s">
        <v>67</v>
      </c>
      <c r="C52" s="106" t="s">
        <v>69</v>
      </c>
      <c r="D52" s="106"/>
      <c r="E52" s="106"/>
      <c r="F52" s="106"/>
      <c r="G52" s="107"/>
      <c r="H52" s="102"/>
      <c r="I52" s="103">
        <f>I53-I54</f>
        <v>0</v>
      </c>
      <c r="J52" s="228">
        <v>-75513603.230000004</v>
      </c>
      <c r="K52" s="103">
        <v>0</v>
      </c>
      <c r="M52" s="94"/>
      <c r="Q52" s="94"/>
    </row>
    <row r="53" spans="2:17" s="99" customFormat="1" ht="20.25" hidden="1" customHeight="1">
      <c r="B53" s="95" t="s">
        <v>26</v>
      </c>
      <c r="C53" s="96" t="s">
        <v>70</v>
      </c>
      <c r="D53" s="96"/>
      <c r="E53" s="96"/>
      <c r="F53" s="96"/>
      <c r="G53" s="97"/>
      <c r="H53" s="98"/>
      <c r="I53" s="225">
        <v>0</v>
      </c>
      <c r="J53" s="227"/>
      <c r="K53" s="225">
        <v>0</v>
      </c>
      <c r="M53" s="94"/>
      <c r="Q53" s="100"/>
    </row>
    <row r="54" spans="2:17" s="99" customFormat="1" ht="24" hidden="1" customHeight="1">
      <c r="B54" s="95" t="s">
        <v>27</v>
      </c>
      <c r="C54" s="96" t="s">
        <v>71</v>
      </c>
      <c r="D54" s="96"/>
      <c r="E54" s="96"/>
      <c r="F54" s="96"/>
      <c r="G54" s="97"/>
      <c r="H54" s="98"/>
      <c r="I54" s="225">
        <v>0</v>
      </c>
      <c r="J54" s="227"/>
      <c r="K54" s="225">
        <v>0</v>
      </c>
      <c r="M54" s="94"/>
      <c r="Q54" s="100"/>
    </row>
    <row r="55" spans="2:17" s="93" customFormat="1" ht="22.5" customHeight="1">
      <c r="B55" s="48" t="s">
        <v>26</v>
      </c>
      <c r="C55" s="106" t="s">
        <v>199</v>
      </c>
      <c r="D55" s="106"/>
      <c r="E55" s="106"/>
      <c r="F55" s="106"/>
      <c r="G55" s="107"/>
      <c r="H55" s="102"/>
      <c r="I55" s="103">
        <f>I51+I52</f>
        <v>-183443503.28</v>
      </c>
      <c r="J55" s="103">
        <f t="shared" ref="J55:K55" si="8">J51+J52</f>
        <v>276120270.19</v>
      </c>
      <c r="K55" s="103">
        <f t="shared" si="8"/>
        <v>-132041475.26000001</v>
      </c>
      <c r="M55" s="94"/>
      <c r="Q55" s="94"/>
    </row>
    <row r="56" spans="2:17" s="93" customFormat="1" ht="28.5" customHeight="1">
      <c r="B56" s="48" t="s">
        <v>67</v>
      </c>
      <c r="C56" s="106" t="s">
        <v>74</v>
      </c>
      <c r="D56" s="106"/>
      <c r="E56" s="106"/>
      <c r="F56" s="106"/>
      <c r="G56" s="107"/>
      <c r="H56" s="102"/>
      <c r="I56" s="225">
        <v>0</v>
      </c>
      <c r="J56" s="227"/>
      <c r="K56" s="225">
        <v>0</v>
      </c>
      <c r="M56" s="94"/>
      <c r="Q56" s="94"/>
    </row>
    <row r="57" spans="2:17" s="93" customFormat="1" ht="29.25" customHeight="1" thickBot="1">
      <c r="B57" s="48" t="s">
        <v>72</v>
      </c>
      <c r="C57" s="255" t="s">
        <v>188</v>
      </c>
      <c r="D57" s="251"/>
      <c r="E57" s="251"/>
      <c r="F57" s="251"/>
      <c r="G57" s="252"/>
      <c r="H57" s="102"/>
      <c r="I57" s="225">
        <v>0</v>
      </c>
      <c r="J57" s="227">
        <v>0</v>
      </c>
      <c r="K57" s="225">
        <v>0</v>
      </c>
      <c r="L57" s="93">
        <v>0</v>
      </c>
      <c r="M57" s="94"/>
      <c r="Q57" s="94"/>
    </row>
    <row r="58" spans="2:17" s="93" customFormat="1" ht="20.100000000000001" hidden="1" customHeight="1">
      <c r="B58" s="63"/>
      <c r="C58" s="102"/>
      <c r="D58" s="102"/>
      <c r="E58" s="102"/>
      <c r="F58" s="102"/>
      <c r="G58" s="108"/>
      <c r="H58" s="102"/>
      <c r="I58" s="109"/>
      <c r="J58" s="110"/>
      <c r="K58" s="109"/>
      <c r="M58" s="94"/>
      <c r="Q58" s="94"/>
    </row>
    <row r="59" spans="2:17" s="93" customFormat="1" ht="24" customHeight="1" thickBot="1">
      <c r="B59" s="209" t="s">
        <v>73</v>
      </c>
      <c r="C59" s="271" t="s">
        <v>189</v>
      </c>
      <c r="D59" s="210"/>
      <c r="E59" s="210"/>
      <c r="F59" s="210"/>
      <c r="G59" s="211"/>
      <c r="H59" s="210"/>
      <c r="I59" s="212">
        <f>I55+I56-I57</f>
        <v>-183443503.28</v>
      </c>
      <c r="J59" s="213">
        <v>0</v>
      </c>
      <c r="K59" s="212">
        <f>K55+K56-K57</f>
        <v>-132041475.26000001</v>
      </c>
      <c r="L59" s="93">
        <v>0</v>
      </c>
      <c r="M59" s="94"/>
      <c r="Q59" s="94"/>
    </row>
    <row r="60" spans="2:17" ht="14.25">
      <c r="B60" s="111"/>
      <c r="C60" s="93"/>
      <c r="D60" s="93"/>
      <c r="E60" s="94"/>
    </row>
    <row r="61" spans="2:17"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2:17"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2:17">
      <c r="B63" s="64"/>
      <c r="C63" s="250" t="s">
        <v>76</v>
      </c>
      <c r="D63" s="272"/>
      <c r="E63" s="64"/>
      <c r="F63" s="64"/>
      <c r="G63" s="64"/>
      <c r="H63" s="64"/>
      <c r="I63" s="64"/>
      <c r="J63" s="64"/>
      <c r="K63" s="112" t="s">
        <v>75</v>
      </c>
    </row>
    <row r="64" spans="2:17">
      <c r="B64" s="64"/>
      <c r="C64" s="64"/>
      <c r="D64" s="64"/>
      <c r="E64" s="64"/>
      <c r="F64" s="249" t="s">
        <v>629</v>
      </c>
      <c r="G64" s="250"/>
      <c r="H64" s="250"/>
      <c r="I64" s="250"/>
      <c r="J64" s="64"/>
      <c r="K64" s="64"/>
    </row>
    <row r="65" spans="2:13">
      <c r="B65" s="64"/>
      <c r="C65" s="64"/>
      <c r="D65" s="64"/>
      <c r="E65" s="64"/>
      <c r="F65" s="223" t="s">
        <v>186</v>
      </c>
      <c r="G65" s="64"/>
      <c r="H65" s="64"/>
      <c r="I65" s="64"/>
      <c r="J65" s="64"/>
      <c r="K65" s="64"/>
    </row>
    <row r="66" spans="2:13">
      <c r="B66" s="64"/>
      <c r="C66" s="250" t="s">
        <v>102</v>
      </c>
      <c r="D66" s="250"/>
      <c r="E66" s="64"/>
      <c r="J66" s="64"/>
      <c r="K66" s="64" t="s">
        <v>101</v>
      </c>
    </row>
    <row r="67" spans="2:13">
      <c r="B67" s="64"/>
      <c r="F67" s="273"/>
      <c r="G67" s="274"/>
      <c r="H67" s="274"/>
      <c r="I67" s="274"/>
      <c r="J67" s="64"/>
      <c r="L67" s="113"/>
      <c r="M67" s="113"/>
    </row>
    <row r="68" spans="2:13">
      <c r="B68" s="64"/>
      <c r="C68" s="64"/>
      <c r="M68" s="114"/>
    </row>
    <row r="69" spans="2:13">
      <c r="B69" s="64"/>
      <c r="C69" s="64"/>
    </row>
    <row r="70" spans="2:13">
      <c r="B70" s="64"/>
      <c r="C70" s="64"/>
    </row>
  </sheetData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topLeftCell="A6" workbookViewId="0">
      <selection activeCell="C17" sqref="C17"/>
    </sheetView>
  </sheetViews>
  <sheetFormatPr defaultRowHeight="12.75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6" max="6" width="10.140625" customWidth="1"/>
    <col min="7" max="7" width="5.42578125" customWidth="1"/>
    <col min="8" max="8" width="0" hidden="1" customWidth="1"/>
    <col min="9" max="9" width="24.140625" customWidth="1"/>
    <col min="10" max="10" width="9.140625" hidden="1" customWidth="1"/>
    <col min="11" max="11" width="27.5703125" customWidth="1"/>
    <col min="12" max="12" width="0" hidden="1" customWidth="1"/>
    <col min="13" max="13" width="20" customWidth="1"/>
    <col min="17" max="17" width="11.7109375" style="49" bestFit="1" customWidth="1"/>
  </cols>
  <sheetData>
    <row r="1" spans="2:17" ht="13.5" thickBot="1">
      <c r="K1" s="2"/>
    </row>
    <row r="2" spans="2:17">
      <c r="B2" s="262" t="s">
        <v>0</v>
      </c>
      <c r="C2" s="263"/>
      <c r="D2" s="264"/>
      <c r="E2" s="28"/>
      <c r="F2" s="28"/>
      <c r="G2" s="28"/>
      <c r="H2" s="28"/>
      <c r="I2" s="33"/>
      <c r="J2" s="28"/>
      <c r="K2" s="38" t="s">
        <v>1</v>
      </c>
    </row>
    <row r="3" spans="2:17">
      <c r="B3" s="35" t="s">
        <v>195</v>
      </c>
      <c r="C3" s="16"/>
      <c r="D3" s="22"/>
      <c r="E3" s="16"/>
      <c r="F3" s="16"/>
      <c r="G3" s="16"/>
      <c r="H3" s="16"/>
      <c r="I3" s="29"/>
      <c r="J3" s="16"/>
      <c r="K3" s="39"/>
    </row>
    <row r="4" spans="2:17">
      <c r="B4" s="17" t="s">
        <v>197</v>
      </c>
      <c r="C4" s="16"/>
      <c r="D4" s="22"/>
      <c r="E4" s="16"/>
      <c r="F4" s="16"/>
      <c r="G4" s="16"/>
      <c r="H4" s="16"/>
      <c r="I4" s="29"/>
      <c r="J4" s="16"/>
      <c r="K4" s="241" t="s">
        <v>109</v>
      </c>
    </row>
    <row r="5" spans="2:17">
      <c r="B5" s="17" t="s">
        <v>196</v>
      </c>
      <c r="C5" s="16"/>
      <c r="D5" s="22"/>
      <c r="E5" s="288" t="s">
        <v>97</v>
      </c>
      <c r="F5" s="274"/>
      <c r="G5" s="274"/>
      <c r="H5" s="274"/>
      <c r="I5" s="289"/>
      <c r="J5" s="16"/>
      <c r="K5" s="132" t="s">
        <v>631</v>
      </c>
    </row>
    <row r="6" spans="2:17">
      <c r="B6" s="15"/>
      <c r="C6" s="6"/>
      <c r="D6" s="21"/>
      <c r="E6" s="288" t="s">
        <v>96</v>
      </c>
      <c r="F6" s="281"/>
      <c r="G6" s="281"/>
      <c r="H6" s="281"/>
      <c r="I6" s="290"/>
      <c r="J6" s="16"/>
      <c r="K6" s="132" t="s">
        <v>630</v>
      </c>
    </row>
    <row r="7" spans="2:17">
      <c r="B7" s="30" t="s">
        <v>2</v>
      </c>
      <c r="C7" s="31"/>
      <c r="D7" s="37"/>
      <c r="E7" s="16"/>
      <c r="F7" s="16"/>
      <c r="G7" s="16"/>
      <c r="H7" s="16"/>
      <c r="I7" s="29"/>
      <c r="J7" s="16"/>
      <c r="K7" s="241"/>
    </row>
    <row r="8" spans="2:17">
      <c r="B8" s="17"/>
      <c r="C8" s="16"/>
      <c r="D8" s="22"/>
      <c r="E8" s="291" t="s">
        <v>627</v>
      </c>
      <c r="F8" s="274"/>
      <c r="G8" s="274"/>
      <c r="H8" s="274"/>
      <c r="I8" s="289"/>
      <c r="J8" s="16"/>
      <c r="K8" s="40"/>
    </row>
    <row r="9" spans="2:17">
      <c r="B9" s="36" t="s">
        <v>198</v>
      </c>
      <c r="C9" s="16"/>
      <c r="D9" s="22"/>
      <c r="E9" s="16"/>
      <c r="F9" s="16"/>
      <c r="G9" s="16"/>
      <c r="H9" s="16"/>
      <c r="I9" s="29"/>
      <c r="J9" s="16"/>
      <c r="K9" s="39"/>
    </row>
    <row r="10" spans="2:17" ht="13.5" thickBot="1">
      <c r="B10" s="24"/>
      <c r="C10" s="25"/>
      <c r="D10" s="26"/>
      <c r="E10" s="25"/>
      <c r="F10" s="25"/>
      <c r="G10" s="25"/>
      <c r="H10" s="25"/>
      <c r="I10" s="32"/>
      <c r="J10" s="25"/>
      <c r="K10" s="47" t="s">
        <v>6</v>
      </c>
    </row>
    <row r="11" spans="2:17" ht="13.5" hidden="1" thickBot="1">
      <c r="B11" s="24"/>
      <c r="C11" s="25"/>
      <c r="D11" s="32"/>
      <c r="E11" s="34"/>
      <c r="F11" s="25"/>
      <c r="G11" s="25"/>
      <c r="H11" s="25"/>
      <c r="I11" s="32"/>
      <c r="J11" s="25"/>
      <c r="K11" s="41"/>
    </row>
    <row r="12" spans="2:17" ht="26.25" thickBot="1">
      <c r="B12" s="24"/>
      <c r="C12" s="25"/>
      <c r="D12" s="25"/>
      <c r="E12" s="25"/>
      <c r="F12" s="25"/>
      <c r="G12" s="26"/>
      <c r="I12" s="27" t="s">
        <v>5</v>
      </c>
      <c r="J12" s="3"/>
      <c r="K12" s="27" t="s">
        <v>4</v>
      </c>
    </row>
    <row r="13" spans="2:17" ht="13.5" hidden="1" thickBot="1">
      <c r="I13" s="10"/>
      <c r="J13" s="1"/>
      <c r="K13" s="10"/>
    </row>
    <row r="14" spans="2:17" ht="13.5" hidden="1" thickBot="1">
      <c r="I14" s="11"/>
      <c r="J14" s="12"/>
      <c r="K14" s="11"/>
    </row>
    <row r="15" spans="2:17" s="2" customFormat="1" ht="20.100000000000001" customHeight="1">
      <c r="B15" s="42" t="s">
        <v>3</v>
      </c>
      <c r="C15" s="43"/>
      <c r="D15" s="43"/>
      <c r="E15" s="43"/>
      <c r="F15" s="43"/>
      <c r="G15" s="44"/>
      <c r="H15" s="13"/>
      <c r="I15" s="45">
        <v>833935159.83000004</v>
      </c>
      <c r="J15" s="228">
        <v>2940622385</v>
      </c>
      <c r="K15" s="45">
        <f>I39</f>
        <v>818563565.27999997</v>
      </c>
      <c r="M15" s="50"/>
      <c r="Q15" s="50"/>
    </row>
    <row r="16" spans="2:17" s="2" customFormat="1" ht="20.100000000000001" customHeight="1">
      <c r="B16" s="14" t="s">
        <v>90</v>
      </c>
      <c r="C16" s="7"/>
      <c r="D16" s="7"/>
      <c r="E16" s="7"/>
      <c r="F16" s="7"/>
      <c r="G16" s="20"/>
      <c r="H16" s="9"/>
      <c r="I16" s="46">
        <v>332854283.10000002</v>
      </c>
      <c r="J16" s="228">
        <v>344772796.31</v>
      </c>
      <c r="K16" s="46">
        <f>SUM(K17:K26)</f>
        <v>325503964.44999999</v>
      </c>
      <c r="M16" s="50"/>
      <c r="Q16" s="50"/>
    </row>
    <row r="17" spans="2:17" ht="20.100000000000001" customHeight="1">
      <c r="B17" s="15" t="s">
        <v>7</v>
      </c>
      <c r="C17" s="6"/>
      <c r="D17" s="6"/>
      <c r="E17" s="6"/>
      <c r="F17" s="6"/>
      <c r="G17" s="21"/>
      <c r="H17" s="16"/>
      <c r="I17" s="232">
        <v>0</v>
      </c>
      <c r="J17" s="229">
        <v>0</v>
      </c>
      <c r="K17" s="232">
        <v>0</v>
      </c>
      <c r="L17">
        <v>0</v>
      </c>
      <c r="M17" s="50"/>
    </row>
    <row r="18" spans="2:17" ht="20.100000000000001" customHeight="1">
      <c r="B18" s="15" t="s">
        <v>8</v>
      </c>
      <c r="C18" s="6"/>
      <c r="D18" s="6"/>
      <c r="E18" s="6"/>
      <c r="F18" s="6"/>
      <c r="G18" s="21"/>
      <c r="H18" s="16"/>
      <c r="I18" s="232">
        <v>291950004.86000001</v>
      </c>
      <c r="J18" s="229">
        <v>231464410.63</v>
      </c>
      <c r="K18" s="232">
        <v>266619625.53999999</v>
      </c>
      <c r="M18" s="50"/>
    </row>
    <row r="19" spans="2:17" ht="16.5" customHeight="1">
      <c r="B19" s="292" t="s">
        <v>82</v>
      </c>
      <c r="C19" s="293"/>
      <c r="D19" s="293"/>
      <c r="E19" s="293"/>
      <c r="F19" s="293"/>
      <c r="G19" s="294"/>
      <c r="H19" s="16"/>
      <c r="I19" s="232">
        <v>0</v>
      </c>
      <c r="J19" s="229">
        <v>0</v>
      </c>
      <c r="K19" s="232">
        <v>0</v>
      </c>
      <c r="M19" s="50"/>
    </row>
    <row r="20" spans="2:17" ht="20.100000000000001" customHeight="1">
      <c r="B20" s="15" t="s">
        <v>9</v>
      </c>
      <c r="C20" s="6"/>
      <c r="D20" s="6"/>
      <c r="E20" s="6"/>
      <c r="F20" s="6"/>
      <c r="G20" s="21"/>
      <c r="H20" s="16"/>
      <c r="I20" s="232">
        <v>18624403.489999998</v>
      </c>
      <c r="J20" s="229">
        <v>37567901.399999999</v>
      </c>
      <c r="K20" s="232">
        <v>29181215.670000002</v>
      </c>
      <c r="M20" s="50"/>
    </row>
    <row r="21" spans="2:17" ht="20.100000000000001" customHeight="1">
      <c r="B21" s="15" t="s">
        <v>83</v>
      </c>
      <c r="C21" s="6"/>
      <c r="D21" s="6"/>
      <c r="E21" s="6"/>
      <c r="F21" s="6"/>
      <c r="G21" s="21"/>
      <c r="H21" s="16"/>
      <c r="I21" s="232">
        <v>0</v>
      </c>
      <c r="J21" s="229">
        <v>0</v>
      </c>
      <c r="K21" s="232">
        <v>0</v>
      </c>
      <c r="L21">
        <v>0</v>
      </c>
      <c r="M21" s="50"/>
    </row>
    <row r="22" spans="2:17" ht="29.25" customHeight="1">
      <c r="B22" s="296" t="s">
        <v>203</v>
      </c>
      <c r="C22" s="259"/>
      <c r="D22" s="259"/>
      <c r="E22" s="259"/>
      <c r="F22" s="295"/>
      <c r="G22" s="260"/>
      <c r="H22" s="16"/>
      <c r="I22" s="232">
        <v>0</v>
      </c>
      <c r="J22" s="229">
        <v>0</v>
      </c>
      <c r="K22" s="232">
        <v>0</v>
      </c>
      <c r="M22" s="50"/>
    </row>
    <row r="23" spans="2:17" ht="20.100000000000001" customHeight="1">
      <c r="B23" s="15" t="s">
        <v>84</v>
      </c>
      <c r="C23" s="6"/>
      <c r="D23" s="6"/>
      <c r="E23" s="6"/>
      <c r="F23" s="6"/>
      <c r="G23" s="21"/>
      <c r="H23" s="16"/>
      <c r="I23" s="232">
        <v>0</v>
      </c>
      <c r="J23" s="229">
        <v>0</v>
      </c>
      <c r="K23" s="232">
        <v>0</v>
      </c>
      <c r="L23">
        <v>0</v>
      </c>
      <c r="M23" s="50"/>
    </row>
    <row r="24" spans="2:17" ht="20.100000000000001" customHeight="1">
      <c r="B24" s="15" t="s">
        <v>78</v>
      </c>
      <c r="C24" s="6"/>
      <c r="D24" s="6"/>
      <c r="E24" s="6"/>
      <c r="F24" s="6"/>
      <c r="G24" s="21"/>
      <c r="H24" s="16"/>
      <c r="I24" s="232">
        <v>0</v>
      </c>
      <c r="J24" s="229">
        <v>0</v>
      </c>
      <c r="K24" s="232">
        <v>0</v>
      </c>
      <c r="L24">
        <v>0</v>
      </c>
      <c r="M24" s="50"/>
    </row>
    <row r="25" spans="2:17" ht="20.100000000000001" customHeight="1">
      <c r="B25" s="15" t="s">
        <v>10</v>
      </c>
      <c r="C25" s="6"/>
      <c r="D25" s="6"/>
      <c r="E25" s="6"/>
      <c r="F25" s="6"/>
      <c r="G25" s="21"/>
      <c r="H25" s="16"/>
      <c r="I25" s="232">
        <v>0</v>
      </c>
      <c r="J25" s="229">
        <v>0</v>
      </c>
      <c r="K25" s="232">
        <v>0</v>
      </c>
      <c r="L25">
        <v>0</v>
      </c>
      <c r="M25" s="50"/>
    </row>
    <row r="26" spans="2:17" ht="20.100000000000001" customHeight="1">
      <c r="B26" s="15" t="s">
        <v>98</v>
      </c>
      <c r="C26" s="6"/>
      <c r="D26" s="6"/>
      <c r="E26" s="6"/>
      <c r="F26" s="6"/>
      <c r="G26" s="21"/>
      <c r="H26" s="16"/>
      <c r="I26" s="232">
        <v>22279874.75</v>
      </c>
      <c r="J26" s="229">
        <v>75740484.280000001</v>
      </c>
      <c r="K26" s="232">
        <v>29703123.239999998</v>
      </c>
      <c r="M26" s="50"/>
    </row>
    <row r="27" spans="2:17" s="2" customFormat="1" ht="20.100000000000001" customHeight="1">
      <c r="B27" s="14" t="s">
        <v>85</v>
      </c>
      <c r="C27" s="7"/>
      <c r="D27" s="7"/>
      <c r="E27" s="7"/>
      <c r="F27" s="7"/>
      <c r="G27" s="20"/>
      <c r="H27" s="9"/>
      <c r="I27" s="46">
        <v>348225877.65000004</v>
      </c>
      <c r="J27" s="228">
        <v>2753753552.1599998</v>
      </c>
      <c r="K27" s="46">
        <f>SUM(K28:K38)</f>
        <v>468872659.46999997</v>
      </c>
      <c r="M27" s="50"/>
      <c r="Q27" s="50"/>
    </row>
    <row r="28" spans="2:17" ht="20.100000000000001" customHeight="1">
      <c r="B28" s="15" t="s">
        <v>13</v>
      </c>
      <c r="C28" s="6"/>
      <c r="D28" s="6"/>
      <c r="E28" s="6"/>
      <c r="F28" s="6"/>
      <c r="G28" s="21"/>
      <c r="H28" s="16"/>
      <c r="I28" s="232">
        <v>206297339.18000001</v>
      </c>
      <c r="J28" s="229">
        <v>67335580.390000001</v>
      </c>
      <c r="K28" s="232">
        <v>183443503.28</v>
      </c>
      <c r="M28" s="50"/>
    </row>
    <row r="29" spans="2:17" ht="20.100000000000001" customHeight="1">
      <c r="B29" s="15" t="s">
        <v>11</v>
      </c>
      <c r="C29" s="6"/>
      <c r="D29" s="6"/>
      <c r="E29" s="16"/>
      <c r="F29" s="16"/>
      <c r="G29" s="22"/>
      <c r="H29" s="16"/>
      <c r="I29" s="232">
        <v>27858529.670000002</v>
      </c>
      <c r="J29" s="229">
        <v>74692833.569999993</v>
      </c>
      <c r="K29" s="232">
        <v>32304893.66</v>
      </c>
      <c r="M29" s="50"/>
    </row>
    <row r="30" spans="2:17" ht="20.100000000000001" hidden="1" customHeight="1">
      <c r="B30" s="17"/>
      <c r="C30" s="16"/>
      <c r="D30" s="16"/>
      <c r="E30" s="6"/>
      <c r="F30" s="6"/>
      <c r="G30" s="21"/>
      <c r="H30" s="16"/>
      <c r="I30" s="232">
        <v>0</v>
      </c>
      <c r="J30" s="229">
        <v>0</v>
      </c>
      <c r="K30" s="232">
        <v>0</v>
      </c>
      <c r="M30" s="50"/>
    </row>
    <row r="31" spans="2:17" ht="20.100000000000001" customHeight="1">
      <c r="B31" s="18" t="s">
        <v>12</v>
      </c>
      <c r="C31" s="8"/>
      <c r="D31" s="8"/>
      <c r="E31" s="8"/>
      <c r="F31" s="8"/>
      <c r="G31" s="23"/>
      <c r="H31" s="16"/>
      <c r="I31" s="232">
        <v>0</v>
      </c>
      <c r="J31" s="229">
        <v>90101402.349999994</v>
      </c>
      <c r="K31" s="232">
        <v>0</v>
      </c>
      <c r="L31">
        <v>0</v>
      </c>
      <c r="M31" s="50"/>
    </row>
    <row r="32" spans="2:17" ht="20.100000000000001" customHeight="1">
      <c r="B32" s="15" t="s">
        <v>14</v>
      </c>
      <c r="C32" s="6"/>
      <c r="D32" s="6"/>
      <c r="E32" s="6"/>
      <c r="F32" s="6"/>
      <c r="G32" s="21"/>
      <c r="H32" s="16"/>
      <c r="I32" s="232">
        <v>87095451.049999997</v>
      </c>
      <c r="J32" s="229">
        <v>0</v>
      </c>
      <c r="K32" s="232">
        <v>110856785.47</v>
      </c>
      <c r="M32" s="50"/>
    </row>
    <row r="33" spans="2:17" ht="20.100000000000001" customHeight="1">
      <c r="B33" s="15" t="s">
        <v>86</v>
      </c>
      <c r="C33" s="6"/>
      <c r="D33" s="6"/>
      <c r="E33" s="6"/>
      <c r="F33" s="6"/>
      <c r="G33" s="21"/>
      <c r="H33" s="16"/>
      <c r="I33" s="232">
        <v>0</v>
      </c>
      <c r="J33" s="229">
        <v>20248241.34</v>
      </c>
      <c r="K33" s="232">
        <v>0</v>
      </c>
      <c r="L33">
        <v>0</v>
      </c>
      <c r="M33" s="50"/>
    </row>
    <row r="34" spans="2:17" ht="20.100000000000001" hidden="1" customHeight="1">
      <c r="B34" s="15"/>
      <c r="C34" s="6"/>
      <c r="D34" s="6"/>
      <c r="E34" s="6"/>
      <c r="F34" s="6"/>
      <c r="G34" s="21"/>
      <c r="H34" s="16"/>
      <c r="I34" s="232">
        <v>0</v>
      </c>
      <c r="J34" s="229">
        <v>0</v>
      </c>
      <c r="K34" s="232">
        <v>0</v>
      </c>
      <c r="M34" s="50"/>
    </row>
    <row r="35" spans="2:17" ht="33" customHeight="1">
      <c r="B35" s="282" t="s">
        <v>99</v>
      </c>
      <c r="C35" s="283"/>
      <c r="D35" s="283"/>
      <c r="E35" s="283"/>
      <c r="F35" s="283"/>
      <c r="G35" s="284"/>
      <c r="H35" s="16"/>
      <c r="I35" s="232">
        <v>1919535.62</v>
      </c>
      <c r="J35" s="229">
        <v>0</v>
      </c>
      <c r="K35" s="232">
        <v>122061575.08</v>
      </c>
      <c r="M35" s="50"/>
    </row>
    <row r="36" spans="2:17" ht="20.100000000000001" customHeight="1">
      <c r="B36" s="15" t="s">
        <v>87</v>
      </c>
      <c r="C36" s="6"/>
      <c r="D36" s="6"/>
      <c r="E36" s="6"/>
      <c r="F36" s="6"/>
      <c r="G36" s="21"/>
      <c r="H36" s="16"/>
      <c r="I36" s="232">
        <v>0</v>
      </c>
      <c r="J36" s="229">
        <v>2501375494.5100002</v>
      </c>
      <c r="K36" s="232">
        <v>0</v>
      </c>
      <c r="L36">
        <v>0</v>
      </c>
      <c r="M36" s="50"/>
    </row>
    <row r="37" spans="2:17" ht="20.100000000000001" customHeight="1">
      <c r="B37" s="15" t="s">
        <v>15</v>
      </c>
      <c r="C37" s="6"/>
      <c r="D37" s="6"/>
      <c r="E37" s="6"/>
      <c r="F37" s="6"/>
      <c r="G37" s="21"/>
      <c r="H37" s="16"/>
      <c r="I37" s="232">
        <v>0</v>
      </c>
      <c r="J37" s="228">
        <v>531641629.14999998</v>
      </c>
      <c r="K37" s="232">
        <v>0</v>
      </c>
      <c r="L37">
        <v>0</v>
      </c>
      <c r="M37" s="50"/>
    </row>
    <row r="38" spans="2:17" ht="20.100000000000001" customHeight="1">
      <c r="B38" s="15" t="s">
        <v>100</v>
      </c>
      <c r="C38" s="6"/>
      <c r="D38" s="6"/>
      <c r="E38" s="6"/>
      <c r="F38" s="6"/>
      <c r="G38" s="21"/>
      <c r="H38" s="16"/>
      <c r="I38" s="232">
        <v>25055022.129999999</v>
      </c>
      <c r="J38" s="228">
        <v>-75513603.230000004</v>
      </c>
      <c r="K38" s="232">
        <v>20205901.98</v>
      </c>
      <c r="M38" s="50"/>
    </row>
    <row r="39" spans="2:17" s="2" customFormat="1" ht="20.100000000000001" customHeight="1">
      <c r="B39" s="14" t="s">
        <v>16</v>
      </c>
      <c r="C39" s="7"/>
      <c r="D39" s="7"/>
      <c r="E39" s="7"/>
      <c r="F39" s="7"/>
      <c r="G39" s="20"/>
      <c r="H39" s="9"/>
      <c r="I39" s="46">
        <v>818563565.27999997</v>
      </c>
      <c r="J39" s="229">
        <v>0</v>
      </c>
      <c r="K39" s="46">
        <v>675194870.25999999</v>
      </c>
      <c r="M39" s="50"/>
      <c r="Q39" s="50"/>
    </row>
    <row r="40" spans="2:17" s="2" customFormat="1" ht="20.100000000000001" customHeight="1">
      <c r="B40" s="14" t="s">
        <v>192</v>
      </c>
      <c r="C40" s="7"/>
      <c r="D40" s="7"/>
      <c r="E40" s="7"/>
      <c r="F40" s="7"/>
      <c r="G40" s="20"/>
      <c r="H40" s="9"/>
      <c r="I40" s="46">
        <v>-183443503.28</v>
      </c>
      <c r="J40" s="229">
        <v>-75513603.230000004</v>
      </c>
      <c r="K40" s="46">
        <v>-132041475.26000001</v>
      </c>
      <c r="M40" s="50"/>
      <c r="Q40" s="50"/>
    </row>
    <row r="41" spans="2:17" ht="20.100000000000001" customHeight="1">
      <c r="B41" s="15" t="s">
        <v>79</v>
      </c>
      <c r="C41" s="6"/>
      <c r="D41" s="6"/>
      <c r="E41" s="6"/>
      <c r="F41" s="6"/>
      <c r="G41" s="21"/>
      <c r="H41" s="16"/>
      <c r="I41" s="232">
        <v>0</v>
      </c>
      <c r="J41" s="229">
        <v>0</v>
      </c>
      <c r="K41" s="232">
        <v>0</v>
      </c>
      <c r="L41">
        <v>0</v>
      </c>
      <c r="M41" s="50"/>
    </row>
    <row r="42" spans="2:17" ht="20.100000000000001" customHeight="1">
      <c r="B42" s="15" t="s">
        <v>17</v>
      </c>
      <c r="C42" s="6"/>
      <c r="D42" s="6"/>
      <c r="E42" s="6"/>
      <c r="F42" s="6"/>
      <c r="G42" s="21"/>
      <c r="H42" s="16"/>
      <c r="I42" s="232">
        <v>-183443503.28</v>
      </c>
      <c r="J42" s="228">
        <v>456128025.92000002</v>
      </c>
      <c r="K42" s="232">
        <v>-132041475.26000001</v>
      </c>
      <c r="M42" s="50"/>
    </row>
    <row r="43" spans="2:17" s="2" customFormat="1" ht="18.75" customHeight="1" thickBot="1">
      <c r="B43" s="287" t="s">
        <v>190</v>
      </c>
      <c r="C43" s="285"/>
      <c r="D43" s="285"/>
      <c r="E43" s="285"/>
      <c r="F43" s="285"/>
      <c r="G43" s="286"/>
      <c r="H43" s="19"/>
      <c r="I43" s="224">
        <v>0</v>
      </c>
      <c r="J43" s="230"/>
      <c r="K43" s="224">
        <v>0</v>
      </c>
      <c r="M43" s="50"/>
      <c r="Q43" s="50"/>
    </row>
    <row r="44" spans="2:17" ht="20.100000000000001" hidden="1" customHeight="1">
      <c r="I44" s="233"/>
      <c r="J44" s="234"/>
      <c r="K44" s="233"/>
      <c r="M44" s="50"/>
    </row>
    <row r="45" spans="2:17" ht="20.100000000000001" hidden="1" customHeight="1">
      <c r="I45" s="233"/>
      <c r="J45" s="234"/>
      <c r="K45" s="233"/>
      <c r="M45" s="50"/>
    </row>
    <row r="46" spans="2:17" s="2" customFormat="1" ht="20.100000000000001" customHeight="1" thickBot="1">
      <c r="B46" s="4" t="s">
        <v>191</v>
      </c>
      <c r="C46" s="5"/>
      <c r="D46" s="5"/>
      <c r="E46" s="5"/>
      <c r="F46" s="5"/>
      <c r="G46" s="5"/>
      <c r="H46" s="5"/>
      <c r="I46" s="55">
        <f>I39+I40-I43</f>
        <v>635120062</v>
      </c>
      <c r="J46" s="231">
        <v>0</v>
      </c>
      <c r="K46" s="55">
        <f>K39+K40-K43</f>
        <v>543153395</v>
      </c>
      <c r="L46" s="2">
        <v>0</v>
      </c>
      <c r="M46" s="50"/>
      <c r="Q46" s="50"/>
    </row>
    <row r="47" spans="2:17" s="2" customFormat="1" ht="7.5" customHeight="1">
      <c r="B47" s="9"/>
      <c r="C47" s="9"/>
      <c r="D47" s="9"/>
      <c r="E47" s="9"/>
      <c r="F47" s="9"/>
      <c r="G47" s="9"/>
      <c r="H47" s="9"/>
      <c r="I47" s="53"/>
      <c r="J47" s="9"/>
      <c r="K47" s="52"/>
      <c r="Q47" s="50"/>
    </row>
    <row r="48" spans="2:17" ht="14.25" hidden="1">
      <c r="B48" s="54"/>
      <c r="C48" s="2"/>
      <c r="D48" s="2"/>
      <c r="E48" s="50"/>
      <c r="F48" s="51"/>
    </row>
    <row r="49" spans="2:13" hidden="1">
      <c r="B49" t="s">
        <v>18</v>
      </c>
    </row>
    <row r="50" spans="2:13" hidden="1"/>
    <row r="51" spans="2:13" hidden="1">
      <c r="B51" s="6" t="s">
        <v>88</v>
      </c>
      <c r="C51" s="6"/>
      <c r="D51" s="6"/>
      <c r="E51" s="6"/>
      <c r="F51" s="6"/>
      <c r="G51" s="6"/>
      <c r="H51" s="6"/>
      <c r="I51" s="6"/>
      <c r="J51" s="6"/>
      <c r="K51" s="6"/>
    </row>
    <row r="52" spans="2:13" hidden="1">
      <c r="B52" s="6" t="s">
        <v>19</v>
      </c>
      <c r="C52" s="6"/>
      <c r="D52" s="6"/>
      <c r="E52" s="6"/>
      <c r="F52" s="6"/>
      <c r="G52" s="6"/>
      <c r="H52" s="6"/>
      <c r="I52" s="6"/>
      <c r="J52" s="6"/>
      <c r="K52" s="6"/>
    </row>
    <row r="53" spans="2:13" hidden="1">
      <c r="B53" s="8" t="s">
        <v>20</v>
      </c>
      <c r="C53" s="8"/>
      <c r="D53" s="8"/>
      <c r="E53" s="8"/>
      <c r="F53" s="8"/>
      <c r="G53" s="8"/>
      <c r="H53" s="8"/>
      <c r="I53" s="8"/>
      <c r="J53" s="8"/>
      <c r="K53" s="8"/>
    </row>
    <row r="54" spans="2:13" hidden="1">
      <c r="B54" s="8" t="s">
        <v>21</v>
      </c>
      <c r="C54" s="8"/>
      <c r="D54" s="8"/>
      <c r="E54" s="8"/>
      <c r="F54" s="8"/>
      <c r="G54" s="8"/>
      <c r="H54" s="8"/>
      <c r="I54" s="8"/>
      <c r="J54" s="8"/>
      <c r="K54" s="8"/>
    </row>
    <row r="55" spans="2:13" hidden="1">
      <c r="B55" s="8" t="s">
        <v>22</v>
      </c>
      <c r="C55" s="8"/>
      <c r="D55" s="8"/>
      <c r="E55" s="8"/>
      <c r="F55" s="8"/>
      <c r="G55" s="8"/>
      <c r="H55" s="8"/>
      <c r="I55" s="8"/>
      <c r="J55" s="8"/>
      <c r="K55" s="8"/>
    </row>
    <row r="56" spans="2:13" hidden="1"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2:13"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2:13" ht="33.7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2:13" ht="14.25">
      <c r="B59" s="54"/>
      <c r="F59" s="280">
        <v>45006</v>
      </c>
      <c r="G59" s="281"/>
    </row>
    <row r="60" spans="2:13">
      <c r="B60" s="16"/>
      <c r="C60" s="261" t="s">
        <v>92</v>
      </c>
      <c r="D60" s="261"/>
      <c r="E60" s="16"/>
      <c r="F60" s="16" t="s">
        <v>93</v>
      </c>
      <c r="G60" s="16"/>
      <c r="H60" s="16"/>
      <c r="I60" s="16"/>
      <c r="J60" s="16"/>
      <c r="K60" s="16" t="s">
        <v>94</v>
      </c>
    </row>
    <row r="61" spans="2:13">
      <c r="B61" s="16"/>
      <c r="C61" s="261" t="s">
        <v>76</v>
      </c>
      <c r="D61" s="281"/>
      <c r="F61" s="223" t="s">
        <v>186</v>
      </c>
      <c r="G61" s="16"/>
      <c r="H61" s="16"/>
      <c r="J61" s="16"/>
      <c r="K61" s="57" t="s">
        <v>75</v>
      </c>
      <c r="L61" s="56"/>
      <c r="M61" s="56"/>
    </row>
  </sheetData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7"/>
  <sheetViews>
    <sheetView zoomScale="98" zoomScaleNormal="98" workbookViewId="0">
      <selection activeCell="C642" sqref="C642"/>
    </sheetView>
  </sheetViews>
  <sheetFormatPr defaultRowHeight="13.5"/>
  <cols>
    <col min="1" max="1" width="22.85546875" style="310" customWidth="1"/>
    <col min="2" max="2" width="19.140625" style="310" customWidth="1"/>
    <col min="3" max="3" width="20" style="310" customWidth="1"/>
    <col min="4" max="4" width="18" style="310" customWidth="1"/>
    <col min="5" max="5" width="19.7109375" style="310" customWidth="1"/>
    <col min="6" max="6" width="16.140625" style="310" customWidth="1"/>
    <col min="7" max="7" width="16.42578125" style="310" customWidth="1"/>
    <col min="8" max="8" width="14" style="310" customWidth="1"/>
    <col min="9" max="9" width="14.7109375" style="310" customWidth="1"/>
    <col min="10" max="10" width="13.7109375" style="310" customWidth="1"/>
    <col min="11" max="11" width="18.28515625" style="310" customWidth="1"/>
    <col min="12" max="16384" width="9.140625" style="310"/>
  </cols>
  <sheetData>
    <row r="2" spans="1:9" s="281" customFormat="1" ht="16.5">
      <c r="A2" s="300"/>
      <c r="D2" s="301"/>
      <c r="E2" s="302"/>
      <c r="F2" s="302" t="s">
        <v>204</v>
      </c>
      <c r="G2" s="302"/>
      <c r="H2" s="302"/>
      <c r="I2" s="302"/>
    </row>
    <row r="3" spans="1:9" s="281" customFormat="1" ht="40.5" customHeight="1">
      <c r="B3" s="303"/>
      <c r="C3" s="303"/>
      <c r="D3" s="304"/>
      <c r="E3" s="304"/>
      <c r="F3" s="305" t="s">
        <v>205</v>
      </c>
    </row>
    <row r="4" spans="1:9" s="308" customFormat="1" ht="15">
      <c r="A4" s="303"/>
      <c r="B4" s="306"/>
      <c r="C4" s="306"/>
      <c r="D4" s="307"/>
      <c r="E4" s="307"/>
    </row>
    <row r="5" spans="1:9" ht="15" customHeight="1">
      <c r="A5" s="309" t="s">
        <v>206</v>
      </c>
      <c r="B5" s="309"/>
      <c r="C5" s="309"/>
      <c r="D5" s="309"/>
      <c r="E5" s="309"/>
      <c r="F5" s="309"/>
      <c r="G5" s="309"/>
      <c r="H5" s="309"/>
      <c r="I5" s="309"/>
    </row>
    <row r="6" spans="1:9" ht="14.25" thickBot="1">
      <c r="A6" s="311"/>
      <c r="B6" s="312"/>
      <c r="C6" s="312"/>
      <c r="D6" s="312"/>
      <c r="E6" s="312"/>
      <c r="F6" s="312"/>
      <c r="G6" s="312"/>
      <c r="H6" s="311"/>
      <c r="I6" s="311"/>
    </row>
    <row r="7" spans="1:9" ht="15" customHeight="1" thickBot="1">
      <c r="A7" s="313"/>
      <c r="B7" s="314" t="s">
        <v>207</v>
      </c>
      <c r="C7" s="315"/>
      <c r="D7" s="315"/>
      <c r="E7" s="315"/>
      <c r="F7" s="315"/>
      <c r="G7" s="316"/>
      <c r="H7" s="317"/>
      <c r="I7" s="317"/>
    </row>
    <row r="8" spans="1:9" ht="98.25" customHeight="1">
      <c r="A8" s="1079" t="s">
        <v>208</v>
      </c>
      <c r="B8" s="1078" t="s">
        <v>209</v>
      </c>
      <c r="C8" s="1080" t="s">
        <v>210</v>
      </c>
      <c r="D8" s="1078" t="s">
        <v>211</v>
      </c>
      <c r="E8" s="1081" t="s">
        <v>212</v>
      </c>
      <c r="F8" s="1082" t="s">
        <v>213</v>
      </c>
      <c r="G8" s="1082" t="s">
        <v>214</v>
      </c>
      <c r="H8" s="1082" t="s">
        <v>215</v>
      </c>
      <c r="I8" s="1083" t="s">
        <v>216</v>
      </c>
    </row>
    <row r="9" spans="1:9" ht="13.5" customHeight="1">
      <c r="A9" s="318"/>
      <c r="B9" s="319"/>
      <c r="C9" s="320"/>
      <c r="D9" s="321"/>
      <c r="E9" s="322"/>
      <c r="F9" s="323"/>
      <c r="G9" s="323"/>
      <c r="H9" s="324"/>
      <c r="I9" s="325"/>
    </row>
    <row r="10" spans="1:9" s="330" customFormat="1" ht="12.75" customHeight="1">
      <c r="A10" s="326" t="s">
        <v>217</v>
      </c>
      <c r="B10" s="327"/>
      <c r="C10" s="327"/>
      <c r="D10" s="327"/>
      <c r="E10" s="328"/>
      <c r="F10" s="328"/>
      <c r="G10" s="328"/>
      <c r="H10" s="328"/>
      <c r="I10" s="329"/>
    </row>
    <row r="11" spans="1:9" s="330" customFormat="1" ht="12.75">
      <c r="A11" s="331" t="s">
        <v>218</v>
      </c>
      <c r="B11" s="332">
        <v>275283216.54000002</v>
      </c>
      <c r="C11" s="332">
        <v>4469226.6100000003</v>
      </c>
      <c r="D11" s="332">
        <v>199280781.93000001</v>
      </c>
      <c r="E11" s="332">
        <v>13106413.93</v>
      </c>
      <c r="F11" s="332">
        <v>100172.48</v>
      </c>
      <c r="G11" s="332">
        <v>9298334.7699999996</v>
      </c>
      <c r="H11" s="332">
        <v>217102254.25999999</v>
      </c>
      <c r="I11" s="333">
        <f>B11+SUM(D11:H11)</f>
        <v>714171173.91000009</v>
      </c>
    </row>
    <row r="12" spans="1:9">
      <c r="A12" s="331" t="s">
        <v>219</v>
      </c>
      <c r="B12" s="332">
        <f>SUM(B13:B15)</f>
        <v>1742722.19</v>
      </c>
      <c r="C12" s="332">
        <f t="shared" ref="C12:H12" si="0">SUM(C13:C15)</f>
        <v>10032.91</v>
      </c>
      <c r="D12" s="332">
        <f t="shared" si="0"/>
        <v>15640162.51</v>
      </c>
      <c r="E12" s="332">
        <f t="shared" si="0"/>
        <v>339695.23</v>
      </c>
      <c r="F12" s="332">
        <f t="shared" si="0"/>
        <v>0</v>
      </c>
      <c r="G12" s="332">
        <f t="shared" si="0"/>
        <v>217970.28</v>
      </c>
      <c r="H12" s="332">
        <f t="shared" si="0"/>
        <v>28685606.140000001</v>
      </c>
      <c r="I12" s="333">
        <f t="shared" ref="I12" si="1">SUM(I13:I15)</f>
        <v>46626156.350000001</v>
      </c>
    </row>
    <row r="13" spans="1:9">
      <c r="A13" s="334" t="s">
        <v>220</v>
      </c>
      <c r="B13" s="335">
        <v>0</v>
      </c>
      <c r="C13" s="335">
        <v>0</v>
      </c>
      <c r="D13" s="336">
        <v>15612102.51</v>
      </c>
      <c r="E13" s="336">
        <v>339695.23</v>
      </c>
      <c r="F13" s="335">
        <v>0</v>
      </c>
      <c r="G13" s="336">
        <v>217970.28</v>
      </c>
      <c r="H13" s="336">
        <v>0</v>
      </c>
      <c r="I13" s="337">
        <f>B13+SUM(D13:H13)</f>
        <v>16169768.02</v>
      </c>
    </row>
    <row r="14" spans="1:9">
      <c r="A14" s="334" t="s">
        <v>64</v>
      </c>
      <c r="B14" s="336">
        <v>1742722.19</v>
      </c>
      <c r="C14" s="336">
        <v>10032.91</v>
      </c>
      <c r="D14" s="336">
        <v>28060</v>
      </c>
      <c r="E14" s="336">
        <v>0</v>
      </c>
      <c r="F14" s="335">
        <v>0</v>
      </c>
      <c r="G14" s="336">
        <v>0</v>
      </c>
      <c r="H14" s="336">
        <v>28685606.140000001</v>
      </c>
      <c r="I14" s="337">
        <f>B14+SUM(D14:H14)</f>
        <v>30456388.330000002</v>
      </c>
    </row>
    <row r="15" spans="1:9">
      <c r="A15" s="334" t="s">
        <v>221</v>
      </c>
      <c r="B15" s="336">
        <v>0</v>
      </c>
      <c r="C15" s="335">
        <v>0</v>
      </c>
      <c r="D15" s="336">
        <v>0</v>
      </c>
      <c r="E15" s="336">
        <v>0</v>
      </c>
      <c r="F15" s="336">
        <v>0</v>
      </c>
      <c r="G15" s="336">
        <v>0</v>
      </c>
      <c r="H15" s="336">
        <v>0</v>
      </c>
      <c r="I15" s="337">
        <f>B15+SUM(D15:H15)</f>
        <v>0</v>
      </c>
    </row>
    <row r="16" spans="1:9">
      <c r="A16" s="331" t="s">
        <v>222</v>
      </c>
      <c r="B16" s="332">
        <f>SUM(B17:B18)</f>
        <v>0</v>
      </c>
      <c r="C16" s="332">
        <f t="shared" ref="C16:H16" si="2">SUM(C17:C18)</f>
        <v>128595.2</v>
      </c>
      <c r="D16" s="332">
        <f t="shared" si="2"/>
        <v>2611214.3199999998</v>
      </c>
      <c r="E16" s="332">
        <f t="shared" si="2"/>
        <v>259107.95</v>
      </c>
      <c r="F16" s="332">
        <f t="shared" si="2"/>
        <v>0</v>
      </c>
      <c r="G16" s="332">
        <f t="shared" si="2"/>
        <v>137342.26999999999</v>
      </c>
      <c r="H16" s="332">
        <f t="shared" si="2"/>
        <v>126455172.27</v>
      </c>
      <c r="I16" s="333">
        <f t="shared" ref="I16" si="3">SUM(I17:I18)</f>
        <v>129462836.80999999</v>
      </c>
    </row>
    <row r="17" spans="1:9">
      <c r="A17" s="334" t="s">
        <v>223</v>
      </c>
      <c r="B17" s="335">
        <v>0</v>
      </c>
      <c r="C17" s="335">
        <v>0</v>
      </c>
      <c r="D17" s="335">
        <v>2131386</v>
      </c>
      <c r="E17" s="336">
        <v>259107.95</v>
      </c>
      <c r="F17" s="336">
        <v>0</v>
      </c>
      <c r="G17" s="336">
        <v>137342.26999999999</v>
      </c>
      <c r="H17" s="335">
        <v>0</v>
      </c>
      <c r="I17" s="337">
        <f>B17+SUM(D17:H17)</f>
        <v>2527836.2200000002</v>
      </c>
    </row>
    <row r="18" spans="1:9">
      <c r="A18" s="334" t="s">
        <v>64</v>
      </c>
      <c r="B18" s="336">
        <v>0</v>
      </c>
      <c r="C18" s="336">
        <v>128595.2</v>
      </c>
      <c r="D18" s="336">
        <v>479828.32</v>
      </c>
      <c r="E18" s="336">
        <v>0</v>
      </c>
      <c r="F18" s="335">
        <v>0</v>
      </c>
      <c r="G18" s="336">
        <v>0</v>
      </c>
      <c r="H18" s="336">
        <v>126455172.27</v>
      </c>
      <c r="I18" s="337">
        <f>B18+SUM(D18:H18)</f>
        <v>126935000.58999999</v>
      </c>
    </row>
    <row r="19" spans="1:9">
      <c r="A19" s="331" t="s">
        <v>224</v>
      </c>
      <c r="B19" s="332">
        <f>B11+B12-B16</f>
        <v>277025938.73000002</v>
      </c>
      <c r="C19" s="332">
        <f t="shared" ref="C19:H19" si="4">C11+C12-C16</f>
        <v>4350664.32</v>
      </c>
      <c r="D19" s="332">
        <f t="shared" si="4"/>
        <v>212309730.12</v>
      </c>
      <c r="E19" s="332">
        <f t="shared" si="4"/>
        <v>13187001.210000001</v>
      </c>
      <c r="F19" s="332">
        <f t="shared" si="4"/>
        <v>100172.48</v>
      </c>
      <c r="G19" s="332">
        <f t="shared" si="4"/>
        <v>9378962.7799999993</v>
      </c>
      <c r="H19" s="332">
        <f t="shared" si="4"/>
        <v>119332688.12999998</v>
      </c>
      <c r="I19" s="333">
        <f t="shared" ref="I19" si="5">I11+I12-I16</f>
        <v>631334493.45000017</v>
      </c>
    </row>
    <row r="20" spans="1:9">
      <c r="A20" s="326" t="s">
        <v>225</v>
      </c>
      <c r="B20" s="328"/>
      <c r="C20" s="328"/>
      <c r="D20" s="328"/>
      <c r="E20" s="328"/>
      <c r="F20" s="328"/>
      <c r="G20" s="328"/>
      <c r="H20" s="328"/>
      <c r="I20" s="329"/>
    </row>
    <row r="21" spans="1:9">
      <c r="A21" s="331" t="s">
        <v>226</v>
      </c>
      <c r="B21" s="332">
        <v>156987</v>
      </c>
      <c r="C21" s="332">
        <v>0</v>
      </c>
      <c r="D21" s="332">
        <v>85415059.790000007</v>
      </c>
      <c r="E21" s="332">
        <v>12714947.73</v>
      </c>
      <c r="F21" s="332">
        <v>100172.48</v>
      </c>
      <c r="G21" s="332">
        <v>8882310.1799999997</v>
      </c>
      <c r="H21" s="332">
        <v>0</v>
      </c>
      <c r="I21" s="333">
        <f>B21+SUM(D21:H21)</f>
        <v>107269477.18000001</v>
      </c>
    </row>
    <row r="22" spans="1:9">
      <c r="A22" s="331" t="s">
        <v>219</v>
      </c>
      <c r="B22" s="332">
        <f>SUM(B23:B25)</f>
        <v>25300.15</v>
      </c>
      <c r="C22" s="332">
        <f t="shared" ref="C22:H22" si="6">SUM(C23:C25)</f>
        <v>0</v>
      </c>
      <c r="D22" s="332">
        <f t="shared" si="6"/>
        <v>6602053.6300000008</v>
      </c>
      <c r="E22" s="332">
        <f t="shared" si="6"/>
        <v>465611.04</v>
      </c>
      <c r="F22" s="332">
        <f t="shared" si="6"/>
        <v>0</v>
      </c>
      <c r="G22" s="332">
        <f t="shared" si="6"/>
        <v>355407.18</v>
      </c>
      <c r="H22" s="332">
        <f t="shared" si="6"/>
        <v>0</v>
      </c>
      <c r="I22" s="333">
        <f t="shared" ref="I22" si="7">SUM(I23:I25)</f>
        <v>7448372.0000000009</v>
      </c>
    </row>
    <row r="23" spans="1:9">
      <c r="A23" s="334" t="s">
        <v>227</v>
      </c>
      <c r="B23" s="336">
        <v>25300.15</v>
      </c>
      <c r="C23" s="336">
        <v>0</v>
      </c>
      <c r="D23" s="336">
        <v>6575932.9800000004</v>
      </c>
      <c r="E23" s="336">
        <v>125915.81</v>
      </c>
      <c r="F23" s="336">
        <v>0</v>
      </c>
      <c r="G23" s="336">
        <v>137436.9</v>
      </c>
      <c r="H23" s="335">
        <v>0</v>
      </c>
      <c r="I23" s="337">
        <f>B23+SUM(D23:H23)</f>
        <v>6864585.8400000008</v>
      </c>
    </row>
    <row r="24" spans="1:9">
      <c r="A24" s="334" t="s">
        <v>64</v>
      </c>
      <c r="B24" s="335">
        <v>0</v>
      </c>
      <c r="C24" s="335">
        <v>0</v>
      </c>
      <c r="D24" s="336">
        <v>26120.65</v>
      </c>
      <c r="E24" s="336">
        <v>339695.23</v>
      </c>
      <c r="F24" s="335">
        <v>0</v>
      </c>
      <c r="G24" s="336">
        <v>217970.28</v>
      </c>
      <c r="H24" s="335">
        <v>0</v>
      </c>
      <c r="I24" s="337">
        <f>B24+SUM(D24:H24)</f>
        <v>583786.16</v>
      </c>
    </row>
    <row r="25" spans="1:9">
      <c r="A25" s="334" t="s">
        <v>221</v>
      </c>
      <c r="B25" s="335">
        <v>0</v>
      </c>
      <c r="C25" s="335">
        <v>0</v>
      </c>
      <c r="D25" s="335">
        <v>0</v>
      </c>
      <c r="E25" s="335">
        <v>0</v>
      </c>
      <c r="F25" s="335">
        <v>0</v>
      </c>
      <c r="G25" s="335">
        <v>0</v>
      </c>
      <c r="H25" s="335">
        <v>0</v>
      </c>
      <c r="I25" s="337">
        <f>B25+SUM(D25:H25)</f>
        <v>0</v>
      </c>
    </row>
    <row r="26" spans="1:9">
      <c r="A26" s="331" t="s">
        <v>222</v>
      </c>
      <c r="B26" s="332">
        <f>SUM(B27:B28)</f>
        <v>0</v>
      </c>
      <c r="C26" s="332">
        <f t="shared" ref="C26:H26" si="8">SUM(C27:C28)</f>
        <v>0</v>
      </c>
      <c r="D26" s="332">
        <f t="shared" si="8"/>
        <v>126954.6</v>
      </c>
      <c r="E26" s="332">
        <f t="shared" si="8"/>
        <v>259107.95</v>
      </c>
      <c r="F26" s="332">
        <f t="shared" si="8"/>
        <v>0</v>
      </c>
      <c r="G26" s="332">
        <f t="shared" si="8"/>
        <v>137342.26999999999</v>
      </c>
      <c r="H26" s="332">
        <f t="shared" si="8"/>
        <v>0</v>
      </c>
      <c r="I26" s="333">
        <f t="shared" ref="I26" si="9">SUM(I27:I28)</f>
        <v>523404.82000000007</v>
      </c>
    </row>
    <row r="27" spans="1:9">
      <c r="A27" s="334" t="s">
        <v>223</v>
      </c>
      <c r="B27" s="335">
        <v>0</v>
      </c>
      <c r="C27" s="335">
        <v>0</v>
      </c>
      <c r="D27" s="335">
        <v>126954.6</v>
      </c>
      <c r="E27" s="336">
        <v>165332.19</v>
      </c>
      <c r="F27" s="336">
        <v>0</v>
      </c>
      <c r="G27" s="336">
        <v>137342.26999999999</v>
      </c>
      <c r="H27" s="335">
        <v>0</v>
      </c>
      <c r="I27" s="337">
        <f>B27+SUM(D27:H27)</f>
        <v>429629.06000000006</v>
      </c>
    </row>
    <row r="28" spans="1:9">
      <c r="A28" s="334" t="s">
        <v>64</v>
      </c>
      <c r="B28" s="335">
        <v>0</v>
      </c>
      <c r="C28" s="335">
        <v>0</v>
      </c>
      <c r="D28" s="336">
        <v>0</v>
      </c>
      <c r="E28" s="336">
        <v>93775.76</v>
      </c>
      <c r="F28" s="335">
        <v>0</v>
      </c>
      <c r="G28" s="336">
        <v>0</v>
      </c>
      <c r="H28" s="336">
        <v>0</v>
      </c>
      <c r="I28" s="337">
        <f>B28+SUM(D28:H28)</f>
        <v>93775.76</v>
      </c>
    </row>
    <row r="29" spans="1:9">
      <c r="A29" s="331" t="s">
        <v>224</v>
      </c>
      <c r="B29" s="332">
        <f>B21+B22-B26</f>
        <v>182287.15</v>
      </c>
      <c r="C29" s="332">
        <f t="shared" ref="C29:I29" si="10">C21+C22-C26</f>
        <v>0</v>
      </c>
      <c r="D29" s="332">
        <f t="shared" si="10"/>
        <v>91890158.820000008</v>
      </c>
      <c r="E29" s="332">
        <f t="shared" si="10"/>
        <v>12921450.82</v>
      </c>
      <c r="F29" s="332">
        <f t="shared" si="10"/>
        <v>100172.48</v>
      </c>
      <c r="G29" s="332">
        <f t="shared" si="10"/>
        <v>9100375.0899999999</v>
      </c>
      <c r="H29" s="332">
        <f t="shared" si="10"/>
        <v>0</v>
      </c>
      <c r="I29" s="333">
        <f t="shared" si="10"/>
        <v>114194444.36000001</v>
      </c>
    </row>
    <row r="30" spans="1:9">
      <c r="A30" s="326" t="s">
        <v>228</v>
      </c>
      <c r="B30" s="328"/>
      <c r="C30" s="328"/>
      <c r="D30" s="328"/>
      <c r="E30" s="328"/>
      <c r="F30" s="328"/>
      <c r="G30" s="328"/>
      <c r="H30" s="328"/>
      <c r="I30" s="329"/>
    </row>
    <row r="31" spans="1:9">
      <c r="A31" s="331" t="s">
        <v>226</v>
      </c>
      <c r="B31" s="332">
        <v>644468.56000000006</v>
      </c>
      <c r="C31" s="332">
        <v>644468.56000000006</v>
      </c>
      <c r="D31" s="332">
        <v>0</v>
      </c>
      <c r="E31" s="332">
        <v>0</v>
      </c>
      <c r="F31" s="332">
        <v>0</v>
      </c>
      <c r="G31" s="332">
        <v>0</v>
      </c>
      <c r="H31" s="332">
        <v>77280.259999999995</v>
      </c>
      <c r="I31" s="333">
        <f>B31+SUM(D31:H31)</f>
        <v>721748.82000000007</v>
      </c>
    </row>
    <row r="32" spans="1:9">
      <c r="A32" s="334" t="s">
        <v>229</v>
      </c>
      <c r="B32" s="336">
        <v>0</v>
      </c>
      <c r="C32" s="336">
        <v>0</v>
      </c>
      <c r="D32" s="336">
        <v>0</v>
      </c>
      <c r="E32" s="336">
        <v>0</v>
      </c>
      <c r="F32" s="336">
        <v>0</v>
      </c>
      <c r="G32" s="336">
        <v>0</v>
      </c>
      <c r="H32" s="335">
        <v>0</v>
      </c>
      <c r="I32" s="337">
        <f>B32+SUM(D32:H32)</f>
        <v>0</v>
      </c>
    </row>
    <row r="33" spans="1:9">
      <c r="A33" s="334" t="s">
        <v>230</v>
      </c>
      <c r="B33" s="338">
        <v>585046.06999999995</v>
      </c>
      <c r="C33" s="338">
        <v>585046.06999999995</v>
      </c>
      <c r="D33" s="338">
        <v>0</v>
      </c>
      <c r="E33" s="338">
        <v>0</v>
      </c>
      <c r="F33" s="338">
        <v>0</v>
      </c>
      <c r="G33" s="338">
        <v>0</v>
      </c>
      <c r="H33" s="336">
        <v>77280.259999999995</v>
      </c>
      <c r="I33" s="337">
        <f>B33+SUM(D33:H33)</f>
        <v>662326.32999999996</v>
      </c>
    </row>
    <row r="34" spans="1:9">
      <c r="A34" s="339" t="s">
        <v>224</v>
      </c>
      <c r="B34" s="340">
        <f>B31+B32-B33</f>
        <v>59422.490000000107</v>
      </c>
      <c r="C34" s="340">
        <f t="shared" ref="C34:I34" si="11">C31+C32-C33</f>
        <v>59422.490000000107</v>
      </c>
      <c r="D34" s="340">
        <f t="shared" si="11"/>
        <v>0</v>
      </c>
      <c r="E34" s="340">
        <f t="shared" si="11"/>
        <v>0</v>
      </c>
      <c r="F34" s="340">
        <f t="shared" si="11"/>
        <v>0</v>
      </c>
      <c r="G34" s="340">
        <f t="shared" si="11"/>
        <v>0</v>
      </c>
      <c r="H34" s="340">
        <f t="shared" si="11"/>
        <v>0</v>
      </c>
      <c r="I34" s="341">
        <f t="shared" si="11"/>
        <v>59422.490000000107</v>
      </c>
    </row>
    <row r="35" spans="1:9">
      <c r="A35" s="326" t="s">
        <v>231</v>
      </c>
      <c r="B35" s="327"/>
      <c r="C35" s="327"/>
      <c r="D35" s="327"/>
      <c r="E35" s="327"/>
      <c r="F35" s="327"/>
      <c r="G35" s="327"/>
      <c r="H35" s="327"/>
      <c r="I35" s="329"/>
    </row>
    <row r="36" spans="1:9">
      <c r="A36" s="342" t="s">
        <v>226</v>
      </c>
      <c r="B36" s="343">
        <f t="shared" ref="B36:I36" si="12">B11-B21-B31</f>
        <v>274481760.98000002</v>
      </c>
      <c r="C36" s="343">
        <f t="shared" si="12"/>
        <v>3824758.0500000003</v>
      </c>
      <c r="D36" s="343">
        <f t="shared" si="12"/>
        <v>113865722.14</v>
      </c>
      <c r="E36" s="343">
        <f t="shared" si="12"/>
        <v>391466.19999999925</v>
      </c>
      <c r="F36" s="343">
        <f t="shared" si="12"/>
        <v>0</v>
      </c>
      <c r="G36" s="343">
        <f t="shared" si="12"/>
        <v>416024.58999999985</v>
      </c>
      <c r="H36" s="343">
        <f t="shared" si="12"/>
        <v>217024974</v>
      </c>
      <c r="I36" s="344">
        <f t="shared" si="12"/>
        <v>606179947.90999997</v>
      </c>
    </row>
    <row r="37" spans="1:9" ht="14.25" thickBot="1">
      <c r="A37" s="345" t="s">
        <v>224</v>
      </c>
      <c r="B37" s="346">
        <f>B19-B29-B34</f>
        <v>276784229.09000003</v>
      </c>
      <c r="C37" s="346">
        <f t="shared" ref="C37:I37" si="13">C19-C29-C34</f>
        <v>4291241.83</v>
      </c>
      <c r="D37" s="346">
        <f t="shared" si="13"/>
        <v>120419571.3</v>
      </c>
      <c r="E37" s="346">
        <f t="shared" si="13"/>
        <v>265550.3900000006</v>
      </c>
      <c r="F37" s="346">
        <f t="shared" si="13"/>
        <v>0</v>
      </c>
      <c r="G37" s="346">
        <f t="shared" si="13"/>
        <v>278587.68999999948</v>
      </c>
      <c r="H37" s="346">
        <f t="shared" si="13"/>
        <v>119332688.12999998</v>
      </c>
      <c r="I37" s="347">
        <f t="shared" si="13"/>
        <v>517080626.60000014</v>
      </c>
    </row>
    <row r="38" spans="1:9">
      <c r="A38" s="348"/>
      <c r="B38" s="349"/>
      <c r="C38" s="349"/>
      <c r="D38" s="349"/>
      <c r="E38" s="349"/>
      <c r="F38" s="349"/>
      <c r="G38" s="349"/>
      <c r="H38" s="349"/>
      <c r="I38" s="349"/>
    </row>
    <row r="39" spans="1:9" ht="14.25">
      <c r="A39" s="350" t="s">
        <v>232</v>
      </c>
      <c r="B39" s="350"/>
    </row>
    <row r="40" spans="1:9" ht="14.25" thickBot="1">
      <c r="A40"/>
      <c r="B40"/>
    </row>
    <row r="41" spans="1:9" ht="21.75" customHeight="1">
      <c r="A41" s="351" t="s">
        <v>233</v>
      </c>
      <c r="B41" s="352"/>
      <c r="C41" s="353" t="s">
        <v>234</v>
      </c>
    </row>
    <row r="42" spans="1:9" ht="13.5" customHeight="1">
      <c r="A42" s="354"/>
      <c r="B42" s="355"/>
      <c r="C42" s="356"/>
    </row>
    <row r="43" spans="1:9" ht="29.25" customHeight="1">
      <c r="A43" s="357"/>
      <c r="B43" s="358"/>
      <c r="C43" s="359"/>
    </row>
    <row r="44" spans="1:9" ht="15">
      <c r="A44" s="360" t="s">
        <v>217</v>
      </c>
      <c r="B44" s="361"/>
      <c r="C44" s="362"/>
    </row>
    <row r="45" spans="1:9" ht="15">
      <c r="A45" s="363" t="s">
        <v>218</v>
      </c>
      <c r="B45" s="364"/>
      <c r="C45" s="365">
        <v>2049366.67</v>
      </c>
    </row>
    <row r="46" spans="1:9" ht="15">
      <c r="A46" s="366" t="s">
        <v>219</v>
      </c>
      <c r="B46" s="367"/>
      <c r="C46" s="368">
        <f>SUM(C47:C48)</f>
        <v>14628.5</v>
      </c>
    </row>
    <row r="47" spans="1:9" ht="15">
      <c r="A47" s="369" t="s">
        <v>220</v>
      </c>
      <c r="B47" s="370"/>
      <c r="C47" s="371">
        <v>14628.5</v>
      </c>
    </row>
    <row r="48" spans="1:9" ht="15">
      <c r="A48" s="369" t="s">
        <v>64</v>
      </c>
      <c r="B48" s="370"/>
      <c r="C48" s="371">
        <v>0</v>
      </c>
    </row>
    <row r="49" spans="1:3" ht="15">
      <c r="A49" s="372" t="s">
        <v>222</v>
      </c>
      <c r="B49" s="367"/>
      <c r="C49" s="368">
        <f>SUM(C50:C51)</f>
        <v>595232.22</v>
      </c>
    </row>
    <row r="50" spans="1:3" ht="15">
      <c r="A50" s="369" t="s">
        <v>223</v>
      </c>
      <c r="B50" s="370"/>
      <c r="C50" s="371">
        <v>595232.22</v>
      </c>
    </row>
    <row r="51" spans="1:3" ht="15">
      <c r="A51" s="369" t="s">
        <v>64</v>
      </c>
      <c r="B51" s="370"/>
      <c r="C51" s="371">
        <v>0</v>
      </c>
    </row>
    <row r="52" spans="1:3" ht="15">
      <c r="A52" s="372" t="s">
        <v>235</v>
      </c>
      <c r="B52" s="367"/>
      <c r="C52" s="368">
        <f>C45+C46-C49</f>
        <v>1468762.95</v>
      </c>
    </row>
    <row r="53" spans="1:3" ht="15">
      <c r="A53" s="360" t="s">
        <v>225</v>
      </c>
      <c r="B53" s="361"/>
      <c r="C53" s="362"/>
    </row>
    <row r="54" spans="1:3" ht="15">
      <c r="A54" s="363" t="s">
        <v>226</v>
      </c>
      <c r="B54" s="364"/>
      <c r="C54" s="365">
        <v>2049366.67</v>
      </c>
    </row>
    <row r="55" spans="1:3" ht="15">
      <c r="A55" s="372" t="s">
        <v>219</v>
      </c>
      <c r="B55" s="367"/>
      <c r="C55" s="368">
        <f>SUM(C56:C57)</f>
        <v>14628.5</v>
      </c>
    </row>
    <row r="56" spans="1:3" ht="15">
      <c r="A56" s="369" t="s">
        <v>227</v>
      </c>
      <c r="B56" s="370"/>
      <c r="C56" s="371">
        <v>14628.5</v>
      </c>
    </row>
    <row r="57" spans="1:3" ht="15">
      <c r="A57" s="369" t="s">
        <v>64</v>
      </c>
      <c r="B57" s="370"/>
      <c r="C57" s="373">
        <v>0</v>
      </c>
    </row>
    <row r="58" spans="1:3" ht="15">
      <c r="A58" s="372" t="s">
        <v>222</v>
      </c>
      <c r="B58" s="367"/>
      <c r="C58" s="368">
        <f>SUM(C59:C60)</f>
        <v>595232.22</v>
      </c>
    </row>
    <row r="59" spans="1:3" ht="15">
      <c r="A59" s="369" t="s">
        <v>223</v>
      </c>
      <c r="B59" s="370"/>
      <c r="C59" s="371">
        <v>595232.22</v>
      </c>
    </row>
    <row r="60" spans="1:3" ht="15">
      <c r="A60" s="374" t="s">
        <v>64</v>
      </c>
      <c r="B60" s="375"/>
      <c r="C60" s="376">
        <v>0</v>
      </c>
    </row>
    <row r="61" spans="1:3" ht="15">
      <c r="A61" s="377" t="s">
        <v>224</v>
      </c>
      <c r="B61" s="378"/>
      <c r="C61" s="379">
        <f>C54+C55-C58</f>
        <v>1468762.95</v>
      </c>
    </row>
    <row r="62" spans="1:3" ht="15">
      <c r="A62" s="380" t="s">
        <v>228</v>
      </c>
      <c r="B62" s="381"/>
      <c r="C62" s="362"/>
    </row>
    <row r="63" spans="1:3" ht="15">
      <c r="A63" s="363" t="s">
        <v>226</v>
      </c>
      <c r="B63" s="364"/>
      <c r="C63" s="365">
        <v>0</v>
      </c>
    </row>
    <row r="64" spans="1:3" ht="15">
      <c r="A64" s="382" t="s">
        <v>229</v>
      </c>
      <c r="B64" s="383"/>
      <c r="C64" s="384">
        <v>0</v>
      </c>
    </row>
    <row r="65" spans="1:5" ht="15">
      <c r="A65" s="382" t="s">
        <v>230</v>
      </c>
      <c r="B65" s="383"/>
      <c r="C65" s="384">
        <v>0</v>
      </c>
    </row>
    <row r="66" spans="1:5" ht="15">
      <c r="A66" s="385" t="s">
        <v>235</v>
      </c>
      <c r="B66" s="386"/>
      <c r="C66" s="387">
        <f>C63+C64-C65</f>
        <v>0</v>
      </c>
    </row>
    <row r="67" spans="1:5" ht="15">
      <c r="A67" s="360" t="s">
        <v>231</v>
      </c>
      <c r="B67" s="361"/>
      <c r="C67" s="362"/>
    </row>
    <row r="68" spans="1:5" ht="15">
      <c r="A68" s="363" t="s">
        <v>226</v>
      </c>
      <c r="B68" s="364"/>
      <c r="C68" s="365">
        <f>C45-C54-C63</f>
        <v>0</v>
      </c>
    </row>
    <row r="69" spans="1:5" ht="15.75" thickBot="1">
      <c r="A69" s="388" t="s">
        <v>224</v>
      </c>
      <c r="B69" s="389"/>
      <c r="C69" s="390">
        <f>C52-C61-C66</f>
        <v>0</v>
      </c>
    </row>
    <row r="77" spans="1:5" ht="15">
      <c r="A77" s="391" t="s">
        <v>236</v>
      </c>
      <c r="B77" s="392"/>
      <c r="C77" s="392"/>
      <c r="D77" s="392"/>
      <c r="E77" s="392"/>
    </row>
    <row r="78" spans="1:5" ht="14.25" thickBot="1">
      <c r="A78" s="393"/>
      <c r="B78" s="394"/>
      <c r="C78" s="394"/>
      <c r="D78" s="394"/>
      <c r="E78" s="394"/>
    </row>
    <row r="79" spans="1:5" ht="153.75" thickBot="1">
      <c r="A79" s="395" t="s">
        <v>237</v>
      </c>
      <c r="B79" s="396" t="s">
        <v>238</v>
      </c>
      <c r="C79" s="396" t="s">
        <v>239</v>
      </c>
      <c r="D79" s="396" t="s">
        <v>240</v>
      </c>
      <c r="E79" s="397" t="s">
        <v>241</v>
      </c>
    </row>
    <row r="80" spans="1:5" ht="14.25" thickBot="1">
      <c r="A80" s="398" t="s">
        <v>217</v>
      </c>
      <c r="B80" s="399"/>
      <c r="C80" s="399"/>
      <c r="D80" s="399"/>
      <c r="E80" s="400"/>
    </row>
    <row r="81" spans="1:5" ht="25.5">
      <c r="A81" s="401" t="s">
        <v>242</v>
      </c>
      <c r="B81" s="402"/>
      <c r="C81" s="402"/>
      <c r="D81" s="402"/>
      <c r="E81" s="403">
        <f>B81+C81+D81</f>
        <v>0</v>
      </c>
    </row>
    <row r="82" spans="1:5">
      <c r="A82" s="404" t="s">
        <v>229</v>
      </c>
      <c r="B82" s="405">
        <f>SUM(B83:B84)</f>
        <v>0</v>
      </c>
      <c r="C82" s="405">
        <f>SUM(C83:C84)</f>
        <v>0</v>
      </c>
      <c r="D82" s="405">
        <f>SUM(D83:D84)</f>
        <v>0</v>
      </c>
      <c r="E82" s="406">
        <f>SUM(E83:E84)</f>
        <v>0</v>
      </c>
    </row>
    <row r="83" spans="1:5">
      <c r="A83" s="407" t="s">
        <v>243</v>
      </c>
      <c r="B83" s="408"/>
      <c r="C83" s="408"/>
      <c r="D83" s="408"/>
      <c r="E83" s="409">
        <f>B83+C83+D83</f>
        <v>0</v>
      </c>
    </row>
    <row r="84" spans="1:5">
      <c r="A84" s="407" t="s">
        <v>244</v>
      </c>
      <c r="B84" s="408"/>
      <c r="C84" s="408"/>
      <c r="D84" s="408"/>
      <c r="E84" s="409">
        <f>B84+C84+D84</f>
        <v>0</v>
      </c>
    </row>
    <row r="85" spans="1:5">
      <c r="A85" s="404" t="s">
        <v>230</v>
      </c>
      <c r="B85" s="405">
        <f>SUM(B86:B88)</f>
        <v>0</v>
      </c>
      <c r="C85" s="405">
        <f>SUM(C86:C88)</f>
        <v>0</v>
      </c>
      <c r="D85" s="405">
        <f>SUM(D86:D88)</f>
        <v>0</v>
      </c>
      <c r="E85" s="406">
        <f>SUM(E86:E88)</f>
        <v>0</v>
      </c>
    </row>
    <row r="86" spans="1:5">
      <c r="A86" s="407" t="s">
        <v>245</v>
      </c>
      <c r="B86" s="408"/>
      <c r="C86" s="408"/>
      <c r="D86" s="408"/>
      <c r="E86" s="409">
        <f>B86+C86+D86</f>
        <v>0</v>
      </c>
    </row>
    <row r="87" spans="1:5">
      <c r="A87" s="407" t="s">
        <v>246</v>
      </c>
      <c r="B87" s="408"/>
      <c r="C87" s="408"/>
      <c r="D87" s="408"/>
      <c r="E87" s="409">
        <f>B87+C87+D87</f>
        <v>0</v>
      </c>
    </row>
    <row r="88" spans="1:5">
      <c r="A88" s="410" t="s">
        <v>247</v>
      </c>
      <c r="B88" s="408"/>
      <c r="C88" s="408"/>
      <c r="D88" s="408"/>
      <c r="E88" s="409">
        <f>B88+C88+D88</f>
        <v>0</v>
      </c>
    </row>
    <row r="89" spans="1:5" ht="26.25" thickBot="1">
      <c r="A89" s="411" t="s">
        <v>248</v>
      </c>
      <c r="B89" s="412">
        <f>B81+B82-B85</f>
        <v>0</v>
      </c>
      <c r="C89" s="412">
        <f>C81+C82-C85</f>
        <v>0</v>
      </c>
      <c r="D89" s="412">
        <f>D81+D82-D85</f>
        <v>0</v>
      </c>
      <c r="E89" s="413">
        <f>E81+E82-E85</f>
        <v>0</v>
      </c>
    </row>
    <row r="90" spans="1:5" ht="14.25" thickBot="1">
      <c r="A90" s="414" t="s">
        <v>249</v>
      </c>
      <c r="B90" s="415"/>
      <c r="C90" s="415"/>
      <c r="D90" s="415"/>
      <c r="E90" s="416"/>
    </row>
    <row r="91" spans="1:5">
      <c r="A91" s="401" t="s">
        <v>250</v>
      </c>
      <c r="B91" s="402"/>
      <c r="C91" s="402"/>
      <c r="D91" s="402"/>
      <c r="E91" s="403">
        <f>B91+C91+D91</f>
        <v>0</v>
      </c>
    </row>
    <row r="92" spans="1:5">
      <c r="A92" s="404" t="s">
        <v>229</v>
      </c>
      <c r="B92" s="417"/>
      <c r="C92" s="417"/>
      <c r="D92" s="417"/>
      <c r="E92" s="406">
        <f>SUM(B92:D92)</f>
        <v>0</v>
      </c>
    </row>
    <row r="93" spans="1:5">
      <c r="A93" s="404" t="s">
        <v>230</v>
      </c>
      <c r="B93" s="417"/>
      <c r="C93" s="417"/>
      <c r="D93" s="417"/>
      <c r="E93" s="406">
        <f>SUM(B93:D93)</f>
        <v>0</v>
      </c>
    </row>
    <row r="94" spans="1:5" ht="14.25" thickBot="1">
      <c r="A94" s="411" t="s">
        <v>251</v>
      </c>
      <c r="B94" s="412">
        <f>B91+B92-B93</f>
        <v>0</v>
      </c>
      <c r="C94" s="412">
        <f>C91+C92-C93</f>
        <v>0</v>
      </c>
      <c r="D94" s="412">
        <f>D91+D92-D93</f>
        <v>0</v>
      </c>
      <c r="E94" s="413">
        <f>E91+E92-E93</f>
        <v>0</v>
      </c>
    </row>
    <row r="102" spans="1:9" ht="48" customHeight="1">
      <c r="A102" s="309" t="s">
        <v>252</v>
      </c>
      <c r="B102" s="418"/>
      <c r="C102" s="418"/>
    </row>
    <row r="103" spans="1:9" ht="14.25" thickBot="1">
      <c r="A103" s="419"/>
      <c r="B103" s="420"/>
      <c r="C103" s="420"/>
    </row>
    <row r="104" spans="1:9">
      <c r="A104" s="421" t="s">
        <v>253</v>
      </c>
      <c r="B104" s="422" t="s">
        <v>115</v>
      </c>
      <c r="C104" s="422" t="s">
        <v>254</v>
      </c>
      <c r="D104" s="423" t="s">
        <v>255</v>
      </c>
    </row>
    <row r="105" spans="1:9">
      <c r="A105" s="424" t="s">
        <v>256</v>
      </c>
      <c r="B105" s="425">
        <v>0</v>
      </c>
      <c r="C105" s="425">
        <v>0</v>
      </c>
      <c r="D105" s="426"/>
    </row>
    <row r="106" spans="1:9">
      <c r="A106" s="427" t="s">
        <v>257</v>
      </c>
      <c r="B106" s="428"/>
      <c r="C106" s="428"/>
      <c r="D106" s="429"/>
    </row>
    <row r="107" spans="1:9" ht="14.25" thickBot="1">
      <c r="A107" s="430" t="s">
        <v>258</v>
      </c>
      <c r="B107" s="431">
        <v>0</v>
      </c>
      <c r="C107" s="432">
        <v>0</v>
      </c>
      <c r="D107" s="433"/>
    </row>
    <row r="110" spans="1:9" ht="15" customHeight="1">
      <c r="A110" s="309" t="s">
        <v>259</v>
      </c>
      <c r="B110" s="418"/>
      <c r="C110" s="418"/>
      <c r="D110" s="281"/>
      <c r="E110" s="281"/>
      <c r="F110" s="281"/>
      <c r="G110" s="281"/>
    </row>
    <row r="111" spans="1:9" ht="14.25" thickBot="1">
      <c r="A111" s="419"/>
      <c r="B111" s="420"/>
      <c r="C111" s="420"/>
    </row>
    <row r="112" spans="1:9" ht="13.5" customHeight="1">
      <c r="A112" s="434"/>
      <c r="B112" s="435" t="s">
        <v>260</v>
      </c>
      <c r="C112" s="436"/>
      <c r="D112" s="436"/>
      <c r="E112" s="436"/>
      <c r="F112" s="437"/>
      <c r="G112" s="435" t="s">
        <v>261</v>
      </c>
      <c r="H112" s="436"/>
      <c r="I112" s="437"/>
    </row>
    <row r="113" spans="1:9" ht="38.25">
      <c r="A113" s="438"/>
      <c r="B113" s="439" t="s">
        <v>262</v>
      </c>
      <c r="C113" s="440" t="s">
        <v>263</v>
      </c>
      <c r="D113" s="440" t="s">
        <v>264</v>
      </c>
      <c r="E113" s="440" t="s">
        <v>265</v>
      </c>
      <c r="F113" s="441" t="s">
        <v>266</v>
      </c>
      <c r="G113" s="442" t="s">
        <v>267</v>
      </c>
      <c r="H113" s="443" t="s">
        <v>268</v>
      </c>
      <c r="I113" s="444" t="s">
        <v>269</v>
      </c>
    </row>
    <row r="114" spans="1:9">
      <c r="A114" s="445" t="s">
        <v>115</v>
      </c>
      <c r="B114" s="446">
        <v>0</v>
      </c>
      <c r="C114" s="447">
        <v>721748.82</v>
      </c>
      <c r="D114" s="447">
        <v>0</v>
      </c>
      <c r="E114" s="448">
        <v>14456320.619999999</v>
      </c>
      <c r="F114" s="449">
        <v>0</v>
      </c>
      <c r="G114" s="450">
        <v>0</v>
      </c>
      <c r="H114" s="447">
        <v>0</v>
      </c>
      <c r="I114" s="451">
        <v>0</v>
      </c>
    </row>
    <row r="115" spans="1:9" ht="36">
      <c r="A115" s="452" t="s">
        <v>270</v>
      </c>
      <c r="B115" s="453">
        <v>0</v>
      </c>
      <c r="C115" s="454">
        <v>0</v>
      </c>
      <c r="D115" s="454">
        <v>0</v>
      </c>
      <c r="E115" s="455">
        <v>774065.45</v>
      </c>
      <c r="F115" s="456">
        <v>0</v>
      </c>
      <c r="G115" s="457">
        <v>0</v>
      </c>
      <c r="H115" s="454">
        <v>0</v>
      </c>
      <c r="I115" s="458">
        <v>0</v>
      </c>
    </row>
    <row r="116" spans="1:9" ht="36.75" thickBot="1">
      <c r="A116" s="459" t="s">
        <v>271</v>
      </c>
      <c r="B116" s="460">
        <v>0</v>
      </c>
      <c r="C116" s="1084">
        <v>662326.32999999996</v>
      </c>
      <c r="D116" s="461">
        <v>0</v>
      </c>
      <c r="E116" s="462">
        <v>0</v>
      </c>
      <c r="F116" s="463">
        <v>0</v>
      </c>
      <c r="G116" s="464">
        <v>0</v>
      </c>
      <c r="H116" s="461">
        <v>0</v>
      </c>
      <c r="I116" s="465">
        <v>0</v>
      </c>
    </row>
    <row r="117" spans="1:9" ht="15.75" thickBot="1">
      <c r="A117" s="466" t="s">
        <v>254</v>
      </c>
      <c r="B117" s="467">
        <f t="shared" ref="B117:I117" si="14">B114+B115-B116</f>
        <v>0</v>
      </c>
      <c r="C117" s="468">
        <f t="shared" si="14"/>
        <v>59422.489999999991</v>
      </c>
      <c r="D117" s="468">
        <f t="shared" si="14"/>
        <v>0</v>
      </c>
      <c r="E117" s="469">
        <f t="shared" si="14"/>
        <v>15230386.069999998</v>
      </c>
      <c r="F117" s="470">
        <f t="shared" si="14"/>
        <v>0</v>
      </c>
      <c r="G117" s="471">
        <f t="shared" si="14"/>
        <v>0</v>
      </c>
      <c r="H117" s="469">
        <f t="shared" si="14"/>
        <v>0</v>
      </c>
      <c r="I117" s="470">
        <f t="shared" si="14"/>
        <v>0</v>
      </c>
    </row>
    <row r="120" spans="1:9" ht="15" customHeight="1">
      <c r="A120" s="309" t="s">
        <v>272</v>
      </c>
      <c r="B120" s="418"/>
      <c r="C120" s="418"/>
    </row>
    <row r="121" spans="1:9" ht="14.25" thickBot="1">
      <c r="A121" s="419"/>
      <c r="B121" s="420"/>
      <c r="C121" s="420"/>
    </row>
    <row r="122" spans="1:9">
      <c r="A122" s="472" t="s">
        <v>253</v>
      </c>
      <c r="B122" s="422" t="s">
        <v>115</v>
      </c>
      <c r="C122" s="423" t="s">
        <v>254</v>
      </c>
    </row>
    <row r="123" spans="1:9" ht="26.25" thickBot="1">
      <c r="A123" s="473" t="s">
        <v>273</v>
      </c>
      <c r="B123" s="474">
        <v>855019.1</v>
      </c>
      <c r="C123" s="474">
        <v>829718.95</v>
      </c>
    </row>
    <row r="127" spans="1:9" ht="50.25" customHeight="1">
      <c r="A127" s="309" t="s">
        <v>274</v>
      </c>
      <c r="B127" s="309"/>
      <c r="C127" s="309"/>
      <c r="D127" s="309"/>
    </row>
    <row r="128" spans="1:9" ht="14.25" thickBot="1">
      <c r="A128" s="475"/>
      <c r="B128" s="476"/>
      <c r="C128" s="476"/>
    </row>
    <row r="129" spans="1:4">
      <c r="A129" s="477" t="s">
        <v>237</v>
      </c>
      <c r="B129" s="478"/>
      <c r="C129" s="422" t="s">
        <v>115</v>
      </c>
      <c r="D129" s="423" t="s">
        <v>254</v>
      </c>
    </row>
    <row r="130" spans="1:4" ht="66" customHeight="1">
      <c r="A130" s="479" t="s">
        <v>275</v>
      </c>
      <c r="B130" s="480"/>
      <c r="C130" s="425">
        <v>18074.919999999998</v>
      </c>
      <c r="D130" s="481">
        <v>18074.919999999998</v>
      </c>
    </row>
    <row r="131" spans="1:4">
      <c r="A131" s="482" t="s">
        <v>257</v>
      </c>
      <c r="B131" s="483"/>
      <c r="C131" s="484"/>
      <c r="D131" s="485"/>
    </row>
    <row r="132" spans="1:4">
      <c r="A132" s="486" t="s">
        <v>209</v>
      </c>
      <c r="B132" s="487"/>
      <c r="C132" s="488">
        <v>0</v>
      </c>
      <c r="D132" s="489">
        <v>0</v>
      </c>
    </row>
    <row r="133" spans="1:4" ht="13.5" customHeight="1">
      <c r="A133" s="490" t="s">
        <v>211</v>
      </c>
      <c r="B133" s="491"/>
      <c r="C133" s="492">
        <v>0</v>
      </c>
      <c r="D133" s="426">
        <v>0</v>
      </c>
    </row>
    <row r="134" spans="1:4" ht="13.5" customHeight="1">
      <c r="A134" s="490" t="s">
        <v>212</v>
      </c>
      <c r="B134" s="491"/>
      <c r="C134" s="492">
        <v>0</v>
      </c>
      <c r="D134" s="426">
        <v>0</v>
      </c>
    </row>
    <row r="135" spans="1:4">
      <c r="A135" s="490" t="s">
        <v>213</v>
      </c>
      <c r="B135" s="491"/>
      <c r="C135" s="492">
        <v>0</v>
      </c>
      <c r="D135" s="426">
        <v>0</v>
      </c>
    </row>
    <row r="136" spans="1:4">
      <c r="A136" s="490" t="s">
        <v>214</v>
      </c>
      <c r="B136" s="491"/>
      <c r="C136" s="492">
        <v>18074.919999999998</v>
      </c>
      <c r="D136" s="426">
        <v>18074.919999999998</v>
      </c>
    </row>
    <row r="154" spans="1:9" ht="13.5" customHeight="1">
      <c r="A154" s="493" t="s">
        <v>276</v>
      </c>
      <c r="B154" s="494"/>
      <c r="C154" s="494"/>
      <c r="D154" s="494"/>
      <c r="E154" s="494"/>
      <c r="F154" s="494"/>
      <c r="G154" s="494"/>
      <c r="H154" s="494"/>
      <c r="I154" s="494"/>
    </row>
    <row r="155" spans="1:9" ht="16.5" thickBot="1">
      <c r="A155" s="495"/>
      <c r="B155" s="496"/>
      <c r="C155" s="496"/>
      <c r="D155" s="496"/>
      <c r="E155" s="496" t="s">
        <v>277</v>
      </c>
      <c r="F155" s="497"/>
      <c r="G155" s="497"/>
      <c r="H155" s="497"/>
      <c r="I155" s="497"/>
    </row>
    <row r="156" spans="1:9" ht="89.25" customHeight="1" thickBot="1">
      <c r="A156" s="498" t="s">
        <v>278</v>
      </c>
      <c r="B156" s="499"/>
      <c r="C156" s="500" t="s">
        <v>279</v>
      </c>
      <c r="D156" s="501" t="s">
        <v>280</v>
      </c>
      <c r="E156" s="500" t="s">
        <v>281</v>
      </c>
      <c r="F156" s="502" t="s">
        <v>282</v>
      </c>
      <c r="G156" s="500" t="s">
        <v>283</v>
      </c>
      <c r="H156" s="500" t="s">
        <v>284</v>
      </c>
      <c r="I156" s="503" t="s">
        <v>285</v>
      </c>
    </row>
    <row r="157" spans="1:9">
      <c r="A157" s="504" t="s">
        <v>115</v>
      </c>
      <c r="B157" s="505"/>
      <c r="C157" s="506" t="s">
        <v>286</v>
      </c>
      <c r="D157" s="507"/>
      <c r="E157" s="508"/>
      <c r="F157" s="507"/>
      <c r="G157" s="508"/>
      <c r="H157" s="508"/>
      <c r="I157" s="509"/>
    </row>
    <row r="158" spans="1:9">
      <c r="A158" s="510"/>
      <c r="B158" s="511" t="s">
        <v>287</v>
      </c>
      <c r="C158" s="512"/>
      <c r="D158" s="513"/>
      <c r="E158" s="514"/>
      <c r="F158" s="513"/>
      <c r="G158" s="514"/>
      <c r="H158" s="514"/>
      <c r="I158" s="515"/>
    </row>
    <row r="159" spans="1:9">
      <c r="A159" s="516" t="s">
        <v>288</v>
      </c>
      <c r="B159" s="517"/>
      <c r="C159" s="518"/>
      <c r="D159" s="519"/>
      <c r="E159" s="520"/>
      <c r="F159" s="519"/>
      <c r="G159" s="520"/>
      <c r="H159" s="520"/>
      <c r="I159" s="521"/>
    </row>
    <row r="160" spans="1:9">
      <c r="A160" s="516" t="s">
        <v>19</v>
      </c>
      <c r="B160" s="517"/>
      <c r="C160" s="518"/>
      <c r="D160" s="519"/>
      <c r="E160" s="520"/>
      <c r="F160" s="519"/>
      <c r="G160" s="520"/>
      <c r="H160" s="520"/>
      <c r="I160" s="521"/>
    </row>
    <row r="161" spans="1:9" ht="14.25" thickBot="1">
      <c r="A161" s="522" t="s">
        <v>289</v>
      </c>
      <c r="B161" s="523"/>
      <c r="C161" s="524"/>
      <c r="D161" s="525"/>
      <c r="E161" s="526"/>
      <c r="F161" s="525"/>
      <c r="G161" s="526"/>
      <c r="H161" s="526"/>
      <c r="I161" s="527"/>
    </row>
    <row r="162" spans="1:9" ht="14.25" thickBot="1">
      <c r="A162" s="528"/>
      <c r="B162" s="529" t="s">
        <v>290</v>
      </c>
      <c r="C162" s="530"/>
      <c r="D162" s="530"/>
      <c r="E162" s="530">
        <f>SUM(E159:E161)</f>
        <v>0</v>
      </c>
      <c r="F162" s="530">
        <f>SUM(F159:F161)</f>
        <v>0</v>
      </c>
      <c r="G162" s="530">
        <f>SUM(G159:G161)</f>
        <v>0</v>
      </c>
      <c r="H162" s="530"/>
      <c r="I162" s="530"/>
    </row>
    <row r="163" spans="1:9" ht="87.75" customHeight="1" thickBot="1">
      <c r="A163" s="498" t="s">
        <v>278</v>
      </c>
      <c r="B163" s="531"/>
      <c r="C163" s="500" t="s">
        <v>279</v>
      </c>
      <c r="D163" s="501" t="s">
        <v>280</v>
      </c>
      <c r="E163" s="500" t="s">
        <v>281</v>
      </c>
      <c r="F163" s="502" t="s">
        <v>282</v>
      </c>
      <c r="G163" s="500" t="s">
        <v>283</v>
      </c>
      <c r="H163" s="500" t="s">
        <v>284</v>
      </c>
      <c r="I163" s="503" t="s">
        <v>285</v>
      </c>
    </row>
    <row r="164" spans="1:9">
      <c r="A164" s="504" t="s">
        <v>254</v>
      </c>
      <c r="B164" s="532"/>
      <c r="C164" s="533"/>
      <c r="D164" s="534"/>
      <c r="E164" s="535"/>
      <c r="F164" s="534"/>
      <c r="G164" s="535"/>
      <c r="H164" s="535"/>
      <c r="I164" s="536"/>
    </row>
    <row r="165" spans="1:9">
      <c r="A165" s="537"/>
      <c r="B165" s="538" t="s">
        <v>287</v>
      </c>
      <c r="C165" s="512"/>
      <c r="D165" s="513"/>
      <c r="E165" s="514"/>
      <c r="F165" s="513"/>
      <c r="G165" s="514"/>
      <c r="H165" s="514"/>
      <c r="I165" s="515"/>
    </row>
    <row r="166" spans="1:9">
      <c r="A166" s="516" t="s">
        <v>288</v>
      </c>
      <c r="B166" s="517"/>
      <c r="C166" s="518"/>
      <c r="D166" s="519"/>
      <c r="E166" s="520"/>
      <c r="F166" s="519"/>
      <c r="G166" s="520"/>
      <c r="H166" s="520"/>
      <c r="I166" s="521"/>
    </row>
    <row r="167" spans="1:9">
      <c r="A167" s="516" t="s">
        <v>19</v>
      </c>
      <c r="B167" s="517"/>
      <c r="C167" s="518"/>
      <c r="D167" s="519"/>
      <c r="E167" s="520"/>
      <c r="F167" s="519"/>
      <c r="G167" s="520"/>
      <c r="H167" s="520"/>
      <c r="I167" s="521"/>
    </row>
    <row r="168" spans="1:9" ht="14.25" thickBot="1">
      <c r="A168" s="522" t="s">
        <v>289</v>
      </c>
      <c r="B168" s="523"/>
      <c r="C168" s="524"/>
      <c r="D168" s="525"/>
      <c r="E168" s="526"/>
      <c r="F168" s="525"/>
      <c r="G168" s="526"/>
      <c r="H168" s="526"/>
      <c r="I168" s="527"/>
    </row>
    <row r="169" spans="1:9" ht="14.25" thickBot="1">
      <c r="A169" s="528"/>
      <c r="B169" s="529" t="s">
        <v>290</v>
      </c>
      <c r="C169" s="530"/>
      <c r="D169" s="539"/>
      <c r="E169" s="530">
        <f>SUM(E166:E168)</f>
        <v>0</v>
      </c>
      <c r="F169" s="530">
        <f>SUM(F166:F168)</f>
        <v>0</v>
      </c>
      <c r="G169" s="530">
        <f>SUM(G166:G168)</f>
        <v>0</v>
      </c>
      <c r="H169" s="530"/>
      <c r="I169" s="540"/>
    </row>
    <row r="172" spans="1:9" ht="15">
      <c r="A172" s="541" t="s">
        <v>291</v>
      </c>
      <c r="B172" s="542"/>
      <c r="C172" s="542"/>
      <c r="D172" s="542"/>
      <c r="E172" s="542"/>
      <c r="F172" s="542"/>
      <c r="G172" s="542"/>
      <c r="H172" s="542"/>
      <c r="I172" s="542"/>
    </row>
    <row r="173" spans="1:9" ht="14.25" thickBot="1">
      <c r="A173" s="543"/>
      <c r="B173" s="544"/>
      <c r="C173" s="544"/>
      <c r="D173" s="544"/>
      <c r="E173" s="543"/>
      <c r="F173" s="543"/>
      <c r="G173" s="543"/>
      <c r="H173" s="543"/>
      <c r="I173" s="543"/>
    </row>
    <row r="174" spans="1:9" ht="14.25" customHeight="1" thickBot="1">
      <c r="A174" s="545" t="s">
        <v>292</v>
      </c>
      <c r="B174" s="546"/>
      <c r="C174" s="546"/>
      <c r="D174" s="547"/>
      <c r="E174" s="548" t="s">
        <v>115</v>
      </c>
      <c r="F174" s="549" t="s">
        <v>293</v>
      </c>
      <c r="G174" s="550"/>
      <c r="H174" s="551"/>
      <c r="I174" s="552" t="s">
        <v>254</v>
      </c>
    </row>
    <row r="175" spans="1:9" ht="14.25" thickBot="1">
      <c r="A175" s="553"/>
      <c r="B175" s="554"/>
      <c r="C175" s="554"/>
      <c r="D175" s="555"/>
      <c r="E175" s="556"/>
      <c r="F175" s="557" t="s">
        <v>229</v>
      </c>
      <c r="G175" s="558" t="s">
        <v>294</v>
      </c>
      <c r="H175" s="557" t="s">
        <v>295</v>
      </c>
      <c r="I175" s="559"/>
    </row>
    <row r="176" spans="1:9" ht="13.5" customHeight="1">
      <c r="A176" s="560">
        <v>1</v>
      </c>
      <c r="B176" s="561" t="s">
        <v>264</v>
      </c>
      <c r="C176" s="562"/>
      <c r="D176" s="563"/>
      <c r="E176" s="564">
        <v>0</v>
      </c>
      <c r="F176" s="565">
        <v>0</v>
      </c>
      <c r="G176" s="565">
        <v>0</v>
      </c>
      <c r="H176" s="565">
        <v>0</v>
      </c>
      <c r="I176" s="566">
        <f>E176+F176-G176-H176</f>
        <v>0</v>
      </c>
    </row>
    <row r="177" spans="1:9" ht="13.5" customHeight="1">
      <c r="A177" s="567"/>
      <c r="B177" s="568" t="s">
        <v>296</v>
      </c>
      <c r="C177" s="569"/>
      <c r="D177" s="570"/>
      <c r="E177" s="571">
        <v>0</v>
      </c>
      <c r="F177" s="572">
        <v>0</v>
      </c>
      <c r="G177" s="572">
        <v>0</v>
      </c>
      <c r="H177" s="572">
        <v>0</v>
      </c>
      <c r="I177" s="573">
        <f>E177+F177-G177-H177</f>
        <v>0</v>
      </c>
    </row>
    <row r="178" spans="1:9" ht="13.5" customHeight="1">
      <c r="A178" s="574" t="s">
        <v>297</v>
      </c>
      <c r="B178" s="568" t="s">
        <v>298</v>
      </c>
      <c r="C178" s="569"/>
      <c r="D178" s="570"/>
      <c r="E178" s="575">
        <v>36571690.229999997</v>
      </c>
      <c r="F178" s="576">
        <v>24340578.370000001</v>
      </c>
      <c r="G178" s="576">
        <v>3437327.31</v>
      </c>
      <c r="H178" s="576">
        <v>11383594.73</v>
      </c>
      <c r="I178" s="577">
        <f>E178+F178-G178-H178</f>
        <v>46091346.559999987</v>
      </c>
    </row>
    <row r="179" spans="1:9" ht="13.5" customHeight="1">
      <c r="A179" s="574"/>
      <c r="B179" s="568" t="s">
        <v>296</v>
      </c>
      <c r="C179" s="569"/>
      <c r="D179" s="570"/>
      <c r="E179" s="578">
        <v>0</v>
      </c>
      <c r="F179" s="576">
        <v>0</v>
      </c>
      <c r="G179" s="576">
        <v>0</v>
      </c>
      <c r="H179" s="576">
        <v>0</v>
      </c>
      <c r="I179" s="576">
        <f>E179+F179-G179-H179</f>
        <v>0</v>
      </c>
    </row>
    <row r="180" spans="1:9" ht="14.25" customHeight="1" thickBot="1">
      <c r="A180" s="579" t="s">
        <v>299</v>
      </c>
      <c r="B180" s="580" t="s">
        <v>300</v>
      </c>
      <c r="C180" s="581"/>
      <c r="D180" s="582"/>
      <c r="E180" s="575">
        <v>46881806.600000001</v>
      </c>
      <c r="F180" s="576">
        <v>50931186.659999996</v>
      </c>
      <c r="G180" s="576">
        <v>0</v>
      </c>
      <c r="H180" s="576">
        <v>46881806.600000001</v>
      </c>
      <c r="I180" s="572">
        <f>E180+F180-G180-H180</f>
        <v>50931186.659999989</v>
      </c>
    </row>
    <row r="181" spans="1:9" ht="14.25" thickBot="1">
      <c r="A181" s="583" t="s">
        <v>301</v>
      </c>
      <c r="B181" s="584"/>
      <c r="C181" s="584"/>
      <c r="D181" s="585"/>
      <c r="E181" s="549">
        <f>E176+E178+E180</f>
        <v>83453496.829999998</v>
      </c>
      <c r="F181" s="549">
        <f>F176+F178+F180</f>
        <v>75271765.030000001</v>
      </c>
      <c r="G181" s="549">
        <f>G176+G178+G180</f>
        <v>3437327.31</v>
      </c>
      <c r="H181" s="549">
        <f>H176+H178+H180</f>
        <v>58265401.329999998</v>
      </c>
      <c r="I181" s="586">
        <f>I176+I178+I180</f>
        <v>97022533.219999969</v>
      </c>
    </row>
    <row r="182" spans="1:9">
      <c r="A182"/>
      <c r="B182"/>
      <c r="C182"/>
      <c r="D182"/>
      <c r="E182"/>
      <c r="F182"/>
      <c r="G182"/>
      <c r="H182"/>
      <c r="I182"/>
    </row>
    <row r="183" spans="1:9" ht="14.25">
      <c r="A183" s="587" t="s">
        <v>302</v>
      </c>
      <c r="B183"/>
      <c r="C183"/>
      <c r="D183"/>
      <c r="E183"/>
      <c r="F183"/>
      <c r="G183"/>
      <c r="H183"/>
      <c r="I183"/>
    </row>
    <row r="184" spans="1:9" ht="14.25">
      <c r="A184" s="587" t="s">
        <v>303</v>
      </c>
      <c r="B184"/>
      <c r="C184"/>
      <c r="D184"/>
      <c r="E184"/>
      <c r="F184"/>
      <c r="G184"/>
      <c r="H184"/>
      <c r="I184"/>
    </row>
    <row r="186" spans="1:9" ht="14.25">
      <c r="A186" s="588" t="s">
        <v>304</v>
      </c>
      <c r="B186" s="588"/>
      <c r="C186" s="588"/>
      <c r="D186" s="588"/>
      <c r="E186" s="588"/>
      <c r="F186" s="588"/>
      <c r="G186" s="588"/>
    </row>
    <row r="187" spans="1:9" ht="14.25" thickBot="1">
      <c r="A187" s="589"/>
      <c r="B187" s="590"/>
      <c r="C187" s="591"/>
      <c r="D187" s="591"/>
      <c r="E187" s="591"/>
      <c r="F187" s="591"/>
      <c r="G187" s="591"/>
    </row>
    <row r="188" spans="1:9" ht="26.25" thickBot="1">
      <c r="A188" s="592" t="s">
        <v>305</v>
      </c>
      <c r="B188" s="593"/>
      <c r="C188" s="594" t="s">
        <v>306</v>
      </c>
      <c r="D188" s="595" t="s">
        <v>307</v>
      </c>
      <c r="E188" s="596" t="s">
        <v>308</v>
      </c>
      <c r="F188" s="595" t="s">
        <v>309</v>
      </c>
      <c r="G188" s="597" t="s">
        <v>310</v>
      </c>
    </row>
    <row r="189" spans="1:9" ht="26.25" customHeight="1">
      <c r="A189" s="598" t="s">
        <v>311</v>
      </c>
      <c r="B189" s="599"/>
      <c r="C189" s="600">
        <v>0</v>
      </c>
      <c r="D189" s="600">
        <v>0</v>
      </c>
      <c r="E189" s="600">
        <v>0</v>
      </c>
      <c r="F189" s="600">
        <v>0</v>
      </c>
      <c r="G189" s="601">
        <f>C189+D189-E189-F189</f>
        <v>0</v>
      </c>
    </row>
    <row r="190" spans="1:9" ht="25.5" customHeight="1">
      <c r="A190" s="602" t="s">
        <v>312</v>
      </c>
      <c r="B190" s="603"/>
      <c r="C190" s="604">
        <v>0</v>
      </c>
      <c r="D190" s="604">
        <v>0</v>
      </c>
      <c r="E190" s="604">
        <v>0</v>
      </c>
      <c r="F190" s="604">
        <v>0</v>
      </c>
      <c r="G190" s="605">
        <f t="shared" ref="G190:G197" si="15">C190+D190-E190-F190</f>
        <v>0</v>
      </c>
    </row>
    <row r="191" spans="1:9" ht="13.5" customHeight="1">
      <c r="A191" s="602" t="s">
        <v>313</v>
      </c>
      <c r="B191" s="603"/>
      <c r="C191" s="604">
        <v>0</v>
      </c>
      <c r="D191" s="604">
        <v>0</v>
      </c>
      <c r="E191" s="604">
        <v>0</v>
      </c>
      <c r="F191" s="604">
        <v>0</v>
      </c>
      <c r="G191" s="605">
        <f t="shared" si="15"/>
        <v>0</v>
      </c>
    </row>
    <row r="192" spans="1:9" ht="13.5" customHeight="1">
      <c r="A192" s="602" t="s">
        <v>314</v>
      </c>
      <c r="B192" s="603"/>
      <c r="C192" s="604">
        <v>0</v>
      </c>
      <c r="D192" s="604">
        <v>0</v>
      </c>
      <c r="E192" s="604">
        <v>0</v>
      </c>
      <c r="F192" s="604">
        <v>0</v>
      </c>
      <c r="G192" s="605">
        <f t="shared" si="15"/>
        <v>0</v>
      </c>
    </row>
    <row r="193" spans="1:7" ht="38.25" customHeight="1">
      <c r="A193" s="602" t="s">
        <v>315</v>
      </c>
      <c r="B193" s="603"/>
      <c r="C193" s="604">
        <v>0</v>
      </c>
      <c r="D193" s="604">
        <v>0</v>
      </c>
      <c r="E193" s="604">
        <v>0</v>
      </c>
      <c r="F193" s="604">
        <v>0</v>
      </c>
      <c r="G193" s="605">
        <f t="shared" si="15"/>
        <v>0</v>
      </c>
    </row>
    <row r="194" spans="1:7" ht="25.5" customHeight="1">
      <c r="A194" s="606" t="s">
        <v>316</v>
      </c>
      <c r="B194" s="603"/>
      <c r="C194" s="604">
        <v>0</v>
      </c>
      <c r="D194" s="604">
        <v>0</v>
      </c>
      <c r="E194" s="604">
        <v>0</v>
      </c>
      <c r="F194" s="604">
        <v>0</v>
      </c>
      <c r="G194" s="605">
        <f t="shared" si="15"/>
        <v>0</v>
      </c>
    </row>
    <row r="195" spans="1:7" ht="13.5" customHeight="1">
      <c r="A195" s="606" t="s">
        <v>317</v>
      </c>
      <c r="B195" s="603"/>
      <c r="C195" s="604">
        <v>0</v>
      </c>
      <c r="D195" s="604">
        <v>0</v>
      </c>
      <c r="E195" s="604">
        <v>0</v>
      </c>
      <c r="F195" s="604">
        <v>0</v>
      </c>
      <c r="G195" s="605">
        <f t="shared" si="15"/>
        <v>0</v>
      </c>
    </row>
    <row r="196" spans="1:7" ht="24.75" customHeight="1">
      <c r="A196" s="606" t="s">
        <v>318</v>
      </c>
      <c r="B196" s="603"/>
      <c r="C196" s="604">
        <v>0</v>
      </c>
      <c r="D196" s="604">
        <v>0</v>
      </c>
      <c r="E196" s="604">
        <v>0</v>
      </c>
      <c r="F196" s="604">
        <v>0</v>
      </c>
      <c r="G196" s="605">
        <f t="shared" si="15"/>
        <v>0</v>
      </c>
    </row>
    <row r="197" spans="1:7" ht="27.75" customHeight="1" thickBot="1">
      <c r="A197" s="607" t="s">
        <v>319</v>
      </c>
      <c r="B197" s="608"/>
      <c r="C197" s="609">
        <v>0</v>
      </c>
      <c r="D197" s="609">
        <v>0</v>
      </c>
      <c r="E197" s="609">
        <v>0</v>
      </c>
      <c r="F197" s="609">
        <v>0</v>
      </c>
      <c r="G197" s="610">
        <f t="shared" si="15"/>
        <v>0</v>
      </c>
    </row>
    <row r="198" spans="1:7" ht="14.25" thickBot="1">
      <c r="A198" s="611" t="s">
        <v>320</v>
      </c>
      <c r="B198" s="612"/>
      <c r="C198" s="613">
        <v>6888689.9000000004</v>
      </c>
      <c r="D198" s="613">
        <v>994009.59999999998</v>
      </c>
      <c r="E198" s="613">
        <v>0</v>
      </c>
      <c r="F198" s="613">
        <v>1453457.94</v>
      </c>
      <c r="G198" s="614">
        <v>6429241.5599999996</v>
      </c>
    </row>
    <row r="199" spans="1:7" ht="14.25" thickBot="1">
      <c r="A199" s="549" t="s">
        <v>321</v>
      </c>
      <c r="B199" s="615"/>
      <c r="C199" s="616">
        <f>SUM(C189:C198)</f>
        <v>6888689.9000000004</v>
      </c>
      <c r="D199" s="616">
        <f>SUM(D189:D198)</f>
        <v>994009.59999999998</v>
      </c>
      <c r="E199" s="616">
        <f>SUM(E189:E198)</f>
        <v>0</v>
      </c>
      <c r="F199" s="616">
        <f>SUM(F189:F198)</f>
        <v>1453457.94</v>
      </c>
      <c r="G199" s="617">
        <f>SUM(G189:G198)</f>
        <v>6429241.5599999996</v>
      </c>
    </row>
    <row r="200" spans="1:7">
      <c r="A200"/>
      <c r="B200"/>
      <c r="C200"/>
      <c r="D200"/>
      <c r="E200"/>
      <c r="F200"/>
      <c r="G200"/>
    </row>
    <row r="201" spans="1:7" ht="14.25">
      <c r="A201" s="618"/>
      <c r="B201" s="618"/>
      <c r="C201" s="618"/>
      <c r="D201" s="618"/>
      <c r="E201" s="618"/>
      <c r="F201" s="618"/>
      <c r="G201" s="618"/>
    </row>
    <row r="202" spans="1:7" ht="14.25" customHeight="1">
      <c r="A202" s="619" t="s">
        <v>322</v>
      </c>
      <c r="B202" s="620"/>
      <c r="C202" s="620"/>
      <c r="D202" s="621"/>
      <c r="E202" s="621"/>
    </row>
    <row r="203" spans="1:7" ht="15.75" thickBot="1">
      <c r="A203" s="622"/>
      <c r="B203" s="622"/>
      <c r="C203" s="622"/>
    </row>
    <row r="204" spans="1:7" ht="14.25" thickBot="1">
      <c r="A204" s="549" t="s">
        <v>237</v>
      </c>
      <c r="B204" s="623"/>
      <c r="C204" s="624" t="s">
        <v>115</v>
      </c>
      <c r="D204" s="625" t="s">
        <v>254</v>
      </c>
    </row>
    <row r="205" spans="1:7" ht="14.25" thickBot="1">
      <c r="A205" s="549" t="s">
        <v>323</v>
      </c>
      <c r="B205" s="623"/>
      <c r="C205" s="626">
        <f>SUM(C206:C208)</f>
        <v>0</v>
      </c>
      <c r="D205" s="626">
        <f>SUM(D206:D208)</f>
        <v>0</v>
      </c>
    </row>
    <row r="206" spans="1:7" ht="13.5" customHeight="1">
      <c r="A206" s="627" t="s">
        <v>324</v>
      </c>
      <c r="B206" s="628"/>
      <c r="C206" s="629">
        <v>0</v>
      </c>
      <c r="D206" s="630">
        <v>0</v>
      </c>
    </row>
    <row r="207" spans="1:7">
      <c r="A207" s="631" t="s">
        <v>325</v>
      </c>
      <c r="B207" s="632"/>
      <c r="C207" s="633">
        <v>0</v>
      </c>
      <c r="D207" s="634">
        <v>0</v>
      </c>
    </row>
    <row r="208" spans="1:7" ht="14.25" thickBot="1">
      <c r="A208" s="635" t="s">
        <v>326</v>
      </c>
      <c r="B208" s="636"/>
      <c r="C208" s="633">
        <v>0</v>
      </c>
      <c r="D208" s="634">
        <v>0</v>
      </c>
    </row>
    <row r="209" spans="1:4" ht="26.25" customHeight="1" thickBot="1">
      <c r="A209" s="549" t="s">
        <v>327</v>
      </c>
      <c r="B209" s="623"/>
      <c r="C209" s="637">
        <f>SUM(C210:C212)</f>
        <v>0</v>
      </c>
      <c r="D209" s="626">
        <f>SUM(D210:D212)</f>
        <v>0</v>
      </c>
    </row>
    <row r="210" spans="1:4" ht="25.5" customHeight="1">
      <c r="A210" s="627" t="s">
        <v>324</v>
      </c>
      <c r="B210" s="628"/>
      <c r="C210" s="629">
        <v>0</v>
      </c>
      <c r="D210" s="630">
        <v>0</v>
      </c>
    </row>
    <row r="211" spans="1:4">
      <c r="A211" s="631" t="s">
        <v>325</v>
      </c>
      <c r="B211" s="632"/>
      <c r="C211" s="633">
        <v>0</v>
      </c>
      <c r="D211" s="634">
        <v>0</v>
      </c>
    </row>
    <row r="212" spans="1:4" ht="14.25" thickBot="1">
      <c r="A212" s="635" t="s">
        <v>326</v>
      </c>
      <c r="B212" s="636"/>
      <c r="C212" s="633">
        <v>0</v>
      </c>
      <c r="D212" s="634">
        <v>0</v>
      </c>
    </row>
    <row r="213" spans="1:4" ht="26.25" customHeight="1" thickBot="1">
      <c r="A213" s="549" t="s">
        <v>328</v>
      </c>
      <c r="B213" s="623"/>
      <c r="C213" s="638">
        <f>SUM(C214:C216)</f>
        <v>0</v>
      </c>
      <c r="D213" s="639">
        <f>SUM(D214:D216)</f>
        <v>0</v>
      </c>
    </row>
    <row r="214" spans="1:4" ht="25.5" customHeight="1">
      <c r="A214" s="627" t="s">
        <v>324</v>
      </c>
      <c r="B214" s="628"/>
      <c r="C214" s="629">
        <v>0</v>
      </c>
      <c r="D214" s="630">
        <v>0</v>
      </c>
    </row>
    <row r="215" spans="1:4">
      <c r="A215" s="631" t="s">
        <v>325</v>
      </c>
      <c r="B215" s="632"/>
      <c r="C215" s="633">
        <v>0</v>
      </c>
      <c r="D215" s="634">
        <v>0</v>
      </c>
    </row>
    <row r="216" spans="1:4" ht="14.25" thickBot="1">
      <c r="A216" s="635" t="s">
        <v>326</v>
      </c>
      <c r="B216" s="636"/>
      <c r="C216" s="633">
        <v>0</v>
      </c>
      <c r="D216" s="634">
        <v>0</v>
      </c>
    </row>
    <row r="217" spans="1:4" ht="14.25" thickBot="1">
      <c r="A217" s="549" t="s">
        <v>329</v>
      </c>
      <c r="B217" s="623"/>
      <c r="C217" s="640">
        <f>C209+C213+C205</f>
        <v>0</v>
      </c>
      <c r="D217" s="640">
        <v>0</v>
      </c>
    </row>
    <row r="220" spans="1:4" ht="60.75" customHeight="1">
      <c r="A220" s="493" t="s">
        <v>330</v>
      </c>
      <c r="B220" s="641"/>
      <c r="C220" s="641"/>
      <c r="D220" s="494"/>
    </row>
    <row r="221" spans="1:4" ht="14.25" thickBot="1">
      <c r="A221" s="642"/>
      <c r="B221" s="642"/>
      <c r="C221" s="642"/>
    </row>
    <row r="222" spans="1:4" ht="14.25" thickBot="1">
      <c r="A222" s="643" t="s">
        <v>331</v>
      </c>
      <c r="B222" s="540"/>
      <c r="C222" s="502" t="s">
        <v>306</v>
      </c>
      <c r="D222" s="644" t="s">
        <v>310</v>
      </c>
    </row>
    <row r="223" spans="1:4" ht="25.5" customHeight="1">
      <c r="A223" s="645" t="s">
        <v>332</v>
      </c>
      <c r="B223" s="646"/>
      <c r="C223" s="647">
        <v>0</v>
      </c>
      <c r="D223" s="648">
        <v>0</v>
      </c>
    </row>
    <row r="224" spans="1:4" ht="26.25" customHeight="1" thickBot="1">
      <c r="A224" s="649" t="s">
        <v>333</v>
      </c>
      <c r="B224" s="650"/>
      <c r="C224" s="651">
        <v>0</v>
      </c>
      <c r="D224" s="652">
        <v>0</v>
      </c>
    </row>
    <row r="225" spans="1:5" ht="14.25" thickBot="1">
      <c r="A225" s="653" t="s">
        <v>321</v>
      </c>
      <c r="B225" s="540"/>
      <c r="C225" s="654">
        <f>SUM(C223:C224)</f>
        <v>0</v>
      </c>
      <c r="D225" s="655">
        <f>SUM(D223:D224)</f>
        <v>0</v>
      </c>
    </row>
    <row r="231" spans="1:5" ht="14.25" customHeight="1">
      <c r="A231" s="656" t="s">
        <v>334</v>
      </c>
      <c r="B231" s="657"/>
      <c r="C231" s="657"/>
      <c r="D231" s="657"/>
      <c r="E231" s="657"/>
    </row>
    <row r="232" spans="1:5" ht="14.25" thickBot="1">
      <c r="A232" s="658"/>
      <c r="B232" s="659"/>
      <c r="C232" s="659"/>
      <c r="D232" s="659"/>
      <c r="E232" s="659"/>
    </row>
    <row r="233" spans="1:5" ht="14.25" thickBot="1">
      <c r="A233" s="660" t="s">
        <v>335</v>
      </c>
      <c r="B233" s="661" t="s">
        <v>336</v>
      </c>
      <c r="C233" s="662"/>
      <c r="D233" s="661" t="s">
        <v>337</v>
      </c>
      <c r="E233" s="662"/>
    </row>
    <row r="234" spans="1:5" ht="14.25" thickBot="1">
      <c r="A234" s="663"/>
      <c r="B234" s="664" t="s">
        <v>338</v>
      </c>
      <c r="C234" s="665" t="s">
        <v>339</v>
      </c>
      <c r="D234" s="666" t="s">
        <v>340</v>
      </c>
      <c r="E234" s="665" t="s">
        <v>341</v>
      </c>
    </row>
    <row r="235" spans="1:5" ht="14.25" thickBot="1">
      <c r="A235" s="667" t="s">
        <v>342</v>
      </c>
      <c r="B235" s="668"/>
      <c r="C235" s="669"/>
      <c r="D235" s="669"/>
      <c r="E235" s="593"/>
    </row>
    <row r="236" spans="1:5">
      <c r="A236" s="670" t="s">
        <v>343</v>
      </c>
      <c r="B236" s="671">
        <v>0</v>
      </c>
      <c r="C236" s="671">
        <v>0</v>
      </c>
      <c r="D236" s="672">
        <v>0</v>
      </c>
      <c r="E236" s="671">
        <v>0</v>
      </c>
    </row>
    <row r="237" spans="1:5" ht="25.5">
      <c r="A237" s="670" t="s">
        <v>344</v>
      </c>
      <c r="B237" s="671">
        <v>0</v>
      </c>
      <c r="C237" s="671">
        <v>0</v>
      </c>
      <c r="D237" s="672">
        <v>0</v>
      </c>
      <c r="E237" s="671">
        <v>0</v>
      </c>
    </row>
    <row r="238" spans="1:5">
      <c r="A238" s="670" t="s">
        <v>345</v>
      </c>
      <c r="B238" s="671">
        <v>0</v>
      </c>
      <c r="C238" s="671">
        <v>0</v>
      </c>
      <c r="D238" s="672">
        <v>0</v>
      </c>
      <c r="E238" s="671">
        <v>0</v>
      </c>
    </row>
    <row r="239" spans="1:5">
      <c r="A239" s="670" t="s">
        <v>346</v>
      </c>
      <c r="B239" s="673">
        <f>SUM(B240:B241)</f>
        <v>0</v>
      </c>
      <c r="C239" s="673">
        <f>SUM(C240:C241)</f>
        <v>0</v>
      </c>
      <c r="D239" s="673">
        <f>SUM(D240:D241)</f>
        <v>0</v>
      </c>
      <c r="E239" s="673">
        <f>SUM(E240:E241)</f>
        <v>0</v>
      </c>
    </row>
    <row r="240" spans="1:5">
      <c r="A240" s="674" t="s">
        <v>289</v>
      </c>
      <c r="B240" s="673"/>
      <c r="C240" s="673"/>
      <c r="D240" s="675"/>
      <c r="E240" s="673"/>
    </row>
    <row r="241" spans="1:7" ht="14.25" thickBot="1">
      <c r="A241" s="676" t="s">
        <v>289</v>
      </c>
      <c r="B241" s="677"/>
      <c r="C241" s="677"/>
      <c r="D241" s="678"/>
      <c r="E241" s="677"/>
    </row>
    <row r="242" spans="1:7" ht="14.25" thickBot="1">
      <c r="A242" s="679" t="s">
        <v>321</v>
      </c>
      <c r="B242" s="530">
        <f>SUM(B236:B239)</f>
        <v>0</v>
      </c>
      <c r="C242" s="530">
        <f>SUM(C236:C239)</f>
        <v>0</v>
      </c>
      <c r="D242" s="530">
        <f>SUM(D236:D239)</f>
        <v>0</v>
      </c>
      <c r="E242" s="530">
        <f>SUM(E236:E239)</f>
        <v>0</v>
      </c>
    </row>
    <row r="243" spans="1:7" ht="14.25" thickBot="1">
      <c r="A243" s="667" t="s">
        <v>347</v>
      </c>
      <c r="B243" s="668"/>
      <c r="C243" s="669"/>
      <c r="D243" s="669"/>
      <c r="E243" s="593"/>
    </row>
    <row r="244" spans="1:7">
      <c r="A244" s="670" t="s">
        <v>343</v>
      </c>
      <c r="B244" s="671">
        <v>0</v>
      </c>
      <c r="C244" s="671">
        <v>0</v>
      </c>
      <c r="D244" s="672">
        <v>0</v>
      </c>
      <c r="E244" s="671">
        <v>0</v>
      </c>
    </row>
    <row r="245" spans="1:7" ht="25.5">
      <c r="A245" s="670" t="s">
        <v>344</v>
      </c>
      <c r="B245" s="671">
        <v>0</v>
      </c>
      <c r="C245" s="671">
        <v>0</v>
      </c>
      <c r="D245" s="672">
        <v>0</v>
      </c>
      <c r="E245" s="671">
        <v>0</v>
      </c>
    </row>
    <row r="246" spans="1:7">
      <c r="A246" s="670" t="s">
        <v>345</v>
      </c>
      <c r="B246" s="671">
        <v>0</v>
      </c>
      <c r="C246" s="671">
        <v>0</v>
      </c>
      <c r="D246" s="672">
        <v>0</v>
      </c>
      <c r="E246" s="671">
        <v>0</v>
      </c>
    </row>
    <row r="247" spans="1:7">
      <c r="A247" s="670" t="s">
        <v>346</v>
      </c>
      <c r="B247" s="673">
        <f>SUM(B248:B249)</f>
        <v>0</v>
      </c>
      <c r="C247" s="673">
        <f>SUM(C248:C249)</f>
        <v>0</v>
      </c>
      <c r="D247" s="673">
        <f>SUM(D248:D249)</f>
        <v>0</v>
      </c>
      <c r="E247" s="673">
        <f>SUM(E248:E249)</f>
        <v>0</v>
      </c>
    </row>
    <row r="248" spans="1:7">
      <c r="A248" s="674" t="s">
        <v>289</v>
      </c>
      <c r="B248" s="673"/>
      <c r="C248" s="673"/>
      <c r="D248" s="675"/>
      <c r="E248" s="673"/>
    </row>
    <row r="249" spans="1:7" ht="14.25" thickBot="1">
      <c r="A249" s="676" t="s">
        <v>289</v>
      </c>
      <c r="B249" s="677"/>
      <c r="C249" s="677"/>
      <c r="D249" s="678"/>
      <c r="E249" s="677"/>
    </row>
    <row r="250" spans="1:7" ht="14.25" thickBot="1">
      <c r="A250" s="643" t="s">
        <v>321</v>
      </c>
      <c r="B250" s="530">
        <f>SUM(B244:B247)</f>
        <v>0</v>
      </c>
      <c r="C250" s="530">
        <f>SUM(C244:C247)</f>
        <v>0</v>
      </c>
      <c r="D250" s="530">
        <f>SUM(D244:D247)</f>
        <v>0</v>
      </c>
      <c r="E250" s="530">
        <f>SUM(E244:E247)</f>
        <v>0</v>
      </c>
    </row>
    <row r="254" spans="1:7" ht="29.25" customHeight="1">
      <c r="A254" s="493" t="s">
        <v>348</v>
      </c>
      <c r="B254" s="641"/>
      <c r="C254" s="641"/>
      <c r="D254" s="494"/>
      <c r="G254" s="680"/>
    </row>
    <row r="255" spans="1:7" ht="14.25" thickBot="1">
      <c r="A255" s="681"/>
      <c r="B255" s="682"/>
      <c r="C255" s="682"/>
      <c r="G255" s="680"/>
    </row>
    <row r="256" spans="1:7" ht="64.5" thickBot="1">
      <c r="A256" s="498" t="s">
        <v>349</v>
      </c>
      <c r="B256" s="531"/>
      <c r="C256" s="502" t="s">
        <v>306</v>
      </c>
      <c r="D256" s="644" t="s">
        <v>254</v>
      </c>
      <c r="E256" s="644" t="s">
        <v>350</v>
      </c>
      <c r="G256" s="683"/>
    </row>
    <row r="257" spans="1:7" ht="25.5" customHeight="1">
      <c r="A257" s="684" t="s">
        <v>351</v>
      </c>
      <c r="B257" s="685"/>
      <c r="C257" s="686">
        <v>0</v>
      </c>
      <c r="D257" s="687">
        <v>0</v>
      </c>
      <c r="E257" s="687"/>
      <c r="G257" s="683"/>
    </row>
    <row r="258" spans="1:7" ht="14.25">
      <c r="A258" s="688" t="s">
        <v>352</v>
      </c>
      <c r="B258" s="689"/>
      <c r="C258" s="690">
        <v>0</v>
      </c>
      <c r="D258" s="634">
        <v>0</v>
      </c>
      <c r="E258" s="634"/>
      <c r="G258" s="683"/>
    </row>
    <row r="259" spans="1:7" ht="25.5" customHeight="1">
      <c r="A259" s="691" t="s">
        <v>353</v>
      </c>
      <c r="B259" s="692"/>
      <c r="C259" s="693">
        <v>0</v>
      </c>
      <c r="D259" s="694">
        <v>0</v>
      </c>
      <c r="E259" s="694"/>
      <c r="G259" s="695"/>
    </row>
    <row r="260" spans="1:7" ht="14.25">
      <c r="A260" s="696" t="s">
        <v>354</v>
      </c>
      <c r="B260" s="697"/>
      <c r="C260" s="690">
        <v>0</v>
      </c>
      <c r="D260" s="634">
        <v>0</v>
      </c>
      <c r="E260" s="634"/>
      <c r="G260" s="683"/>
    </row>
    <row r="261" spans="1:7" ht="14.25">
      <c r="A261" s="688" t="s">
        <v>355</v>
      </c>
      <c r="B261" s="689"/>
      <c r="C261" s="698">
        <v>0</v>
      </c>
      <c r="D261" s="699">
        <v>0</v>
      </c>
      <c r="E261" s="699"/>
      <c r="G261" s="683"/>
    </row>
    <row r="262" spans="1:7" ht="14.25" customHeight="1">
      <c r="A262" s="688" t="s">
        <v>356</v>
      </c>
      <c r="B262" s="689"/>
      <c r="C262" s="698">
        <v>0</v>
      </c>
      <c r="D262" s="699">
        <v>0</v>
      </c>
      <c r="E262" s="699"/>
      <c r="G262" s="683"/>
    </row>
    <row r="263" spans="1:7" ht="14.25" customHeight="1">
      <c r="A263" s="688" t="s">
        <v>357</v>
      </c>
      <c r="B263" s="689"/>
      <c r="C263" s="700">
        <v>0</v>
      </c>
      <c r="D263" s="699">
        <v>0</v>
      </c>
      <c r="E263" s="699"/>
      <c r="G263" s="683"/>
    </row>
    <row r="264" spans="1:7">
      <c r="A264" s="688" t="s">
        <v>358</v>
      </c>
      <c r="B264" s="689"/>
      <c r="C264" s="701">
        <v>0</v>
      </c>
      <c r="D264" s="634">
        <v>0</v>
      </c>
      <c r="E264" s="634"/>
    </row>
    <row r="265" spans="1:7" ht="14.25" thickBot="1">
      <c r="A265" s="702" t="s">
        <v>64</v>
      </c>
      <c r="B265" s="703"/>
      <c r="C265" s="704">
        <v>0</v>
      </c>
      <c r="D265" s="705">
        <v>0</v>
      </c>
      <c r="E265" s="705"/>
    </row>
    <row r="266" spans="1:7" ht="14.25" thickBot="1">
      <c r="A266" s="706" t="s">
        <v>301</v>
      </c>
      <c r="B266" s="623"/>
      <c r="C266" s="707">
        <f>C257+C258+C260+C264+C261+C262+C263+C265</f>
        <v>0</v>
      </c>
      <c r="D266" s="707">
        <f>D257+D258+D260+D264+D261+D262+D263+D265</f>
        <v>0</v>
      </c>
      <c r="E266" s="708"/>
    </row>
    <row r="267" spans="1:7" ht="14.25">
      <c r="A267" s="588" t="s">
        <v>359</v>
      </c>
      <c r="B267" s="588"/>
      <c r="C267" s="588"/>
      <c r="D267" s="588"/>
    </row>
    <row r="268" spans="1:7" ht="14.25" thickBot="1">
      <c r="A268" s="589"/>
      <c r="B268" s="590"/>
      <c r="C268" s="591"/>
      <c r="D268" s="591"/>
    </row>
    <row r="269" spans="1:7" ht="14.25" thickBot="1">
      <c r="A269" s="709" t="s">
        <v>305</v>
      </c>
      <c r="B269" s="710"/>
      <c r="C269" s="594" t="s">
        <v>306</v>
      </c>
      <c r="D269" s="597" t="s">
        <v>310</v>
      </c>
    </row>
    <row r="270" spans="1:7" ht="32.25" customHeight="1" thickBot="1">
      <c r="A270" s="711" t="s">
        <v>360</v>
      </c>
      <c r="B270" s="710"/>
      <c r="C270" s="712">
        <v>0</v>
      </c>
      <c r="D270" s="713">
        <v>0</v>
      </c>
    </row>
    <row r="271" spans="1:7" ht="14.25" customHeight="1" thickBot="1">
      <c r="A271" s="711" t="s">
        <v>361</v>
      </c>
      <c r="B271" s="710"/>
      <c r="C271" s="712">
        <v>0</v>
      </c>
      <c r="D271" s="713">
        <v>0</v>
      </c>
    </row>
    <row r="272" spans="1:7" ht="14.25" customHeight="1" thickBot="1">
      <c r="A272" s="711" t="s">
        <v>362</v>
      </c>
      <c r="B272" s="710"/>
      <c r="C272" s="712">
        <v>0</v>
      </c>
      <c r="D272" s="713">
        <v>0</v>
      </c>
    </row>
    <row r="273" spans="1:4" ht="25.5" customHeight="1" thickBot="1">
      <c r="A273" s="711" t="s">
        <v>363</v>
      </c>
      <c r="B273" s="710"/>
      <c r="C273" s="712">
        <v>0</v>
      </c>
      <c r="D273" s="713">
        <v>0</v>
      </c>
    </row>
    <row r="274" spans="1:4" ht="27" customHeight="1" thickBot="1">
      <c r="A274" s="711" t="s">
        <v>364</v>
      </c>
      <c r="B274" s="710"/>
      <c r="C274" s="712">
        <v>0</v>
      </c>
      <c r="D274" s="713">
        <v>0</v>
      </c>
    </row>
    <row r="275" spans="1:4" ht="14.25" thickBot="1">
      <c r="A275" s="714" t="s">
        <v>365</v>
      </c>
      <c r="B275" s="710"/>
      <c r="C275" s="712">
        <v>0</v>
      </c>
      <c r="D275" s="713">
        <v>0</v>
      </c>
    </row>
    <row r="276" spans="1:4" ht="29.25" customHeight="1" thickBot="1">
      <c r="A276" s="714" t="s">
        <v>366</v>
      </c>
      <c r="B276" s="710"/>
      <c r="C276" s="712">
        <v>0</v>
      </c>
      <c r="D276" s="713">
        <v>0</v>
      </c>
    </row>
    <row r="277" spans="1:4" ht="25.5" customHeight="1" thickBot="1">
      <c r="A277" s="714" t="s">
        <v>367</v>
      </c>
      <c r="B277" s="710"/>
      <c r="C277" s="712">
        <v>0</v>
      </c>
      <c r="D277" s="713">
        <v>0</v>
      </c>
    </row>
    <row r="278" spans="1:4" ht="14.25" thickBot="1">
      <c r="A278" s="714" t="s">
        <v>368</v>
      </c>
      <c r="B278" s="715"/>
      <c r="C278" s="716">
        <f>SUM(C279:C298)</f>
        <v>0</v>
      </c>
      <c r="D278" s="717">
        <v>0</v>
      </c>
    </row>
    <row r="279" spans="1:4" ht="13.5" customHeight="1">
      <c r="A279" s="718" t="s">
        <v>369</v>
      </c>
      <c r="B279" s="719"/>
      <c r="C279" s="720">
        <v>0</v>
      </c>
      <c r="D279" s="721">
        <v>0</v>
      </c>
    </row>
    <row r="280" spans="1:4">
      <c r="A280" s="722" t="s">
        <v>370</v>
      </c>
      <c r="B280" s="723"/>
      <c r="C280" s="724">
        <v>0</v>
      </c>
      <c r="D280" s="721">
        <v>0</v>
      </c>
    </row>
    <row r="281" spans="1:4" ht="13.5" customHeight="1">
      <c r="A281" s="722" t="s">
        <v>371</v>
      </c>
      <c r="B281" s="723"/>
      <c r="C281" s="724">
        <v>0</v>
      </c>
      <c r="D281" s="721">
        <v>0</v>
      </c>
    </row>
    <row r="282" spans="1:4" ht="39.75" customHeight="1">
      <c r="A282" s="725" t="s">
        <v>372</v>
      </c>
      <c r="B282" s="723"/>
      <c r="C282" s="724">
        <v>0</v>
      </c>
      <c r="D282" s="721">
        <v>0</v>
      </c>
    </row>
    <row r="283" spans="1:4" ht="13.5" customHeight="1">
      <c r="A283" s="722" t="s">
        <v>373</v>
      </c>
      <c r="B283" s="723"/>
      <c r="C283" s="724">
        <v>0</v>
      </c>
      <c r="D283" s="721">
        <v>0</v>
      </c>
    </row>
    <row r="284" spans="1:4" ht="13.5" customHeight="1">
      <c r="A284" s="722" t="s">
        <v>374</v>
      </c>
      <c r="B284" s="723"/>
      <c r="C284" s="724">
        <v>0</v>
      </c>
      <c r="D284" s="721">
        <v>0</v>
      </c>
    </row>
    <row r="285" spans="1:4" ht="13.5" customHeight="1">
      <c r="A285" s="722" t="s">
        <v>375</v>
      </c>
      <c r="B285" s="723"/>
      <c r="C285" s="724">
        <v>0</v>
      </c>
      <c r="D285" s="721">
        <v>0</v>
      </c>
    </row>
    <row r="286" spans="1:4" ht="26.25" customHeight="1">
      <c r="A286" s="722" t="s">
        <v>376</v>
      </c>
      <c r="B286" s="723"/>
      <c r="C286" s="726">
        <v>0</v>
      </c>
      <c r="D286" s="727">
        <v>0</v>
      </c>
    </row>
    <row r="287" spans="1:4" ht="13.5" customHeight="1">
      <c r="A287" s="722" t="s">
        <v>377</v>
      </c>
      <c r="B287" s="723"/>
      <c r="C287" s="726">
        <v>0</v>
      </c>
      <c r="D287" s="727">
        <v>0</v>
      </c>
    </row>
    <row r="288" spans="1:4" ht="13.5" customHeight="1">
      <c r="A288" s="722" t="s">
        <v>378</v>
      </c>
      <c r="B288" s="723"/>
      <c r="C288" s="726">
        <v>0</v>
      </c>
      <c r="D288" s="727">
        <v>0</v>
      </c>
    </row>
    <row r="289" spans="1:4" ht="13.5" customHeight="1">
      <c r="A289" s="722" t="s">
        <v>379</v>
      </c>
      <c r="B289" s="723"/>
      <c r="C289" s="726">
        <v>0</v>
      </c>
      <c r="D289" s="727">
        <v>0</v>
      </c>
    </row>
    <row r="290" spans="1:4">
      <c r="A290" s="722" t="s">
        <v>380</v>
      </c>
      <c r="B290" s="723"/>
      <c r="C290" s="726">
        <v>0</v>
      </c>
      <c r="D290" s="727">
        <v>0</v>
      </c>
    </row>
    <row r="291" spans="1:4">
      <c r="A291" s="722" t="s">
        <v>381</v>
      </c>
      <c r="B291" s="723"/>
      <c r="C291" s="726">
        <v>0</v>
      </c>
      <c r="D291" s="727">
        <v>0</v>
      </c>
    </row>
    <row r="292" spans="1:4">
      <c r="A292" s="725" t="s">
        <v>382</v>
      </c>
      <c r="B292" s="723"/>
      <c r="C292" s="726">
        <v>0</v>
      </c>
      <c r="D292" s="727">
        <v>0</v>
      </c>
    </row>
    <row r="293" spans="1:4">
      <c r="A293" s="725" t="s">
        <v>383</v>
      </c>
      <c r="B293" s="723"/>
      <c r="C293" s="726">
        <v>0</v>
      </c>
      <c r="D293" s="727">
        <v>0</v>
      </c>
    </row>
    <row r="294" spans="1:4" ht="27" customHeight="1">
      <c r="A294" s="725" t="s">
        <v>384</v>
      </c>
      <c r="B294" s="723"/>
      <c r="C294" s="726">
        <v>0</v>
      </c>
      <c r="D294" s="727">
        <v>0</v>
      </c>
    </row>
    <row r="295" spans="1:4" ht="27" customHeight="1">
      <c r="A295" s="725" t="s">
        <v>385</v>
      </c>
      <c r="B295" s="723"/>
      <c r="C295" s="726">
        <v>0</v>
      </c>
      <c r="D295" s="727">
        <v>0</v>
      </c>
    </row>
    <row r="296" spans="1:4">
      <c r="A296" s="725" t="s">
        <v>386</v>
      </c>
      <c r="B296" s="723"/>
      <c r="C296" s="726">
        <v>0</v>
      </c>
      <c r="D296" s="727">
        <v>0</v>
      </c>
    </row>
    <row r="297" spans="1:4">
      <c r="A297" s="725" t="s">
        <v>387</v>
      </c>
      <c r="B297" s="723"/>
      <c r="C297" s="726">
        <v>0</v>
      </c>
      <c r="D297" s="727">
        <v>0</v>
      </c>
    </row>
    <row r="298" spans="1:4" ht="14.25" thickBot="1">
      <c r="A298" s="728" t="s">
        <v>388</v>
      </c>
      <c r="B298" s="729"/>
      <c r="C298" s="730">
        <v>0</v>
      </c>
      <c r="D298" s="727">
        <v>0</v>
      </c>
    </row>
    <row r="299" spans="1:4" ht="14.25" thickBot="1">
      <c r="A299" s="549" t="s">
        <v>321</v>
      </c>
      <c r="B299" s="710"/>
      <c r="C299" s="639">
        <f>SUM(C270:C298)</f>
        <v>0</v>
      </c>
      <c r="D299" s="639">
        <f>SUM(D270:D298)</f>
        <v>0</v>
      </c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 ht="14.25">
      <c r="A302" s="731"/>
      <c r="B302" s="732"/>
      <c r="C302" s="732"/>
      <c r="D302"/>
    </row>
    <row r="305" spans="1:4" ht="14.25">
      <c r="A305" s="541" t="s">
        <v>389</v>
      </c>
      <c r="B305" s="541"/>
      <c r="C305" s="541"/>
    </row>
    <row r="306" spans="1:4" ht="16.5" thickBot="1">
      <c r="A306" s="733"/>
      <c r="B306" s="591"/>
      <c r="C306" s="591"/>
    </row>
    <row r="307" spans="1:4" ht="14.25" customHeight="1" thickBot="1">
      <c r="A307" s="549" t="s">
        <v>390</v>
      </c>
      <c r="B307" s="710"/>
      <c r="C307" s="734" t="s">
        <v>115</v>
      </c>
      <c r="D307" s="597" t="s">
        <v>254</v>
      </c>
    </row>
    <row r="308" spans="1:4" ht="14.25" thickBot="1">
      <c r="A308" s="549" t="s">
        <v>391</v>
      </c>
      <c r="B308" s="551"/>
      <c r="C308" s="707">
        <f>SUM(C309:C318)</f>
        <v>0</v>
      </c>
      <c r="D308" s="735">
        <f>SUM(D309:D318)</f>
        <v>0</v>
      </c>
    </row>
    <row r="309" spans="1:4" ht="55.5" customHeight="1">
      <c r="A309" s="561" t="s">
        <v>392</v>
      </c>
      <c r="B309" s="563"/>
      <c r="C309" s="736">
        <v>0</v>
      </c>
      <c r="D309" s="737">
        <v>0</v>
      </c>
    </row>
    <row r="310" spans="1:4">
      <c r="A310" s="568" t="s">
        <v>393</v>
      </c>
      <c r="B310" s="570"/>
      <c r="C310" s="738">
        <v>0</v>
      </c>
      <c r="D310" s="739">
        <v>0</v>
      </c>
    </row>
    <row r="311" spans="1:4">
      <c r="A311" s="631" t="s">
        <v>394</v>
      </c>
      <c r="B311" s="632"/>
      <c r="C311" s="740">
        <v>0</v>
      </c>
      <c r="D311" s="741">
        <v>0</v>
      </c>
    </row>
    <row r="312" spans="1:4" ht="28.5" customHeight="1">
      <c r="A312" s="742" t="s">
        <v>395</v>
      </c>
      <c r="B312" s="743"/>
      <c r="C312" s="740">
        <v>0</v>
      </c>
      <c r="D312" s="741">
        <v>0</v>
      </c>
    </row>
    <row r="313" spans="1:4" ht="32.25" customHeight="1">
      <c r="A313" s="742" t="s">
        <v>396</v>
      </c>
      <c r="B313" s="743"/>
      <c r="C313" s="740">
        <v>0</v>
      </c>
      <c r="D313" s="741">
        <v>0</v>
      </c>
    </row>
    <row r="314" spans="1:4">
      <c r="A314" s="742" t="s">
        <v>397</v>
      </c>
      <c r="B314" s="743"/>
      <c r="C314" s="740">
        <v>0</v>
      </c>
      <c r="D314" s="741">
        <v>0</v>
      </c>
    </row>
    <row r="315" spans="1:4">
      <c r="A315" s="742" t="s">
        <v>398</v>
      </c>
      <c r="B315" s="743"/>
      <c r="C315" s="740">
        <v>0</v>
      </c>
      <c r="D315" s="741">
        <v>0</v>
      </c>
    </row>
    <row r="316" spans="1:4">
      <c r="A316" s="631" t="s">
        <v>399</v>
      </c>
      <c r="B316" s="632"/>
      <c r="C316" s="690">
        <v>0</v>
      </c>
      <c r="D316" s="744">
        <v>0</v>
      </c>
    </row>
    <row r="317" spans="1:4">
      <c r="A317" s="742" t="s">
        <v>400</v>
      </c>
      <c r="B317" s="743"/>
      <c r="C317" s="690">
        <v>0</v>
      </c>
      <c r="D317" s="744">
        <v>0</v>
      </c>
    </row>
    <row r="318" spans="1:4" ht="14.25" thickBot="1">
      <c r="A318" s="635" t="s">
        <v>64</v>
      </c>
      <c r="B318" s="636"/>
      <c r="C318" s="698">
        <v>0</v>
      </c>
      <c r="D318" s="745">
        <v>0</v>
      </c>
    </row>
    <row r="319" spans="1:4" ht="14.25" thickBot="1">
      <c r="A319" s="549" t="s">
        <v>401</v>
      </c>
      <c r="B319" s="551"/>
      <c r="C319" s="707">
        <v>1674.34</v>
      </c>
      <c r="D319" s="708">
        <v>4739.1499999999996</v>
      </c>
    </row>
    <row r="320" spans="1:4" ht="59.25" customHeight="1">
      <c r="A320" s="561" t="s">
        <v>392</v>
      </c>
      <c r="B320" s="563"/>
      <c r="C320" s="738"/>
      <c r="D320" s="739"/>
    </row>
    <row r="321" spans="1:5">
      <c r="A321" s="568" t="s">
        <v>393</v>
      </c>
      <c r="B321" s="570"/>
      <c r="C321" s="738">
        <v>0</v>
      </c>
      <c r="D321" s="739">
        <v>0</v>
      </c>
    </row>
    <row r="322" spans="1:5">
      <c r="A322" s="631" t="s">
        <v>394</v>
      </c>
      <c r="B322" s="632"/>
      <c r="C322" s="740">
        <v>0</v>
      </c>
      <c r="D322" s="741">
        <v>0</v>
      </c>
    </row>
    <row r="323" spans="1:5" ht="27.75" customHeight="1">
      <c r="A323" s="742" t="s">
        <v>395</v>
      </c>
      <c r="B323" s="743"/>
      <c r="C323" s="740"/>
      <c r="D323" s="741"/>
    </row>
    <row r="324" spans="1:5" ht="24.75" customHeight="1">
      <c r="A324" s="742" t="s">
        <v>396</v>
      </c>
      <c r="B324" s="743"/>
      <c r="C324" s="740">
        <v>147.6</v>
      </c>
      <c r="D324" s="741">
        <v>3188.79</v>
      </c>
    </row>
    <row r="325" spans="1:5">
      <c r="A325" s="742" t="s">
        <v>397</v>
      </c>
      <c r="B325" s="743"/>
      <c r="C325" s="740">
        <v>0</v>
      </c>
      <c r="D325" s="741">
        <v>0</v>
      </c>
    </row>
    <row r="326" spans="1:5">
      <c r="A326" s="742" t="s">
        <v>398</v>
      </c>
      <c r="B326" s="743"/>
      <c r="C326" s="740">
        <v>0</v>
      </c>
      <c r="D326" s="741">
        <v>0</v>
      </c>
    </row>
    <row r="327" spans="1:5">
      <c r="A327" s="742" t="s">
        <v>402</v>
      </c>
      <c r="B327" s="743"/>
      <c r="C327" s="690">
        <v>898.88</v>
      </c>
      <c r="D327" s="744">
        <v>898.88</v>
      </c>
    </row>
    <row r="328" spans="1:5">
      <c r="A328" s="742" t="s">
        <v>400</v>
      </c>
      <c r="B328" s="743"/>
      <c r="C328" s="690">
        <v>0</v>
      </c>
      <c r="D328" s="744">
        <v>0</v>
      </c>
    </row>
    <row r="329" spans="1:5" ht="63.75" customHeight="1" thickBot="1">
      <c r="A329" s="746" t="s">
        <v>403</v>
      </c>
      <c r="B329" s="747"/>
      <c r="C329" s="748">
        <v>627.86</v>
      </c>
      <c r="D329" s="749">
        <v>651.48</v>
      </c>
    </row>
    <row r="330" spans="1:5" ht="14.25" thickBot="1">
      <c r="A330" s="709" t="s">
        <v>216</v>
      </c>
      <c r="B330" s="750"/>
      <c r="C330" s="551">
        <f>C308+C319</f>
        <v>1674.34</v>
      </c>
      <c r="D330" s="586">
        <f>D308+D319</f>
        <v>4739.1499999999996</v>
      </c>
    </row>
    <row r="335" spans="1:5" ht="14.25">
      <c r="A335" s="751" t="s">
        <v>404</v>
      </c>
      <c r="B335" s="751"/>
      <c r="C335" s="751"/>
      <c r="D335" s="281"/>
      <c r="E335" s="281"/>
    </row>
    <row r="336" spans="1:5" ht="14.25" thickBot="1">
      <c r="A336" s="591"/>
      <c r="B336" s="591"/>
      <c r="C336" s="591"/>
      <c r="D336"/>
    </row>
    <row r="337" spans="1:4" ht="14.25" customHeight="1" thickBot="1">
      <c r="A337" s="549" t="s">
        <v>405</v>
      </c>
      <c r="B337" s="551"/>
      <c r="C337" s="752" t="s">
        <v>115</v>
      </c>
      <c r="D337" s="625" t="s">
        <v>310</v>
      </c>
    </row>
    <row r="338" spans="1:4">
      <c r="A338" s="564" t="s">
        <v>406</v>
      </c>
      <c r="B338" s="753"/>
      <c r="C338" s="754">
        <v>4741524.97</v>
      </c>
      <c r="D338" s="754">
        <v>4885440.4000000004</v>
      </c>
    </row>
    <row r="339" spans="1:4">
      <c r="A339" s="722" t="s">
        <v>407</v>
      </c>
      <c r="B339" s="755"/>
      <c r="C339" s="756">
        <v>4741524.97</v>
      </c>
      <c r="D339" s="757">
        <v>4885440.4000000004</v>
      </c>
    </row>
    <row r="340" spans="1:4">
      <c r="A340" s="722" t="s">
        <v>408</v>
      </c>
      <c r="B340" s="755"/>
      <c r="C340" s="756">
        <v>0</v>
      </c>
      <c r="D340" s="757">
        <v>0</v>
      </c>
    </row>
    <row r="341" spans="1:4" ht="27.75" customHeight="1">
      <c r="A341" s="722" t="s">
        <v>409</v>
      </c>
      <c r="B341" s="755"/>
      <c r="C341" s="756">
        <v>0</v>
      </c>
      <c r="D341" s="757">
        <v>0</v>
      </c>
    </row>
    <row r="342" spans="1:4">
      <c r="A342" s="722" t="s">
        <v>410</v>
      </c>
      <c r="B342" s="755"/>
      <c r="C342" s="756">
        <v>0</v>
      </c>
      <c r="D342" s="757">
        <v>0</v>
      </c>
    </row>
    <row r="343" spans="1:4" ht="17.25" customHeight="1">
      <c r="A343" s="722" t="s">
        <v>411</v>
      </c>
      <c r="B343" s="755"/>
      <c r="C343" s="756">
        <v>0</v>
      </c>
      <c r="D343" s="757">
        <v>0</v>
      </c>
    </row>
    <row r="344" spans="1:4" ht="16.5" customHeight="1">
      <c r="A344" s="722" t="s">
        <v>412</v>
      </c>
      <c r="B344" s="755"/>
      <c r="C344" s="756">
        <v>0</v>
      </c>
      <c r="D344" s="757">
        <v>0</v>
      </c>
    </row>
    <row r="345" spans="1:4">
      <c r="A345" s="722" t="s">
        <v>388</v>
      </c>
      <c r="B345" s="755"/>
      <c r="C345" s="756">
        <v>0</v>
      </c>
      <c r="D345" s="757">
        <v>0</v>
      </c>
    </row>
    <row r="346" spans="1:4">
      <c r="A346" s="606" t="s">
        <v>413</v>
      </c>
      <c r="B346" s="758"/>
      <c r="C346" s="754">
        <f>C347+C348+C350</f>
        <v>0</v>
      </c>
      <c r="D346" s="759">
        <f>D347+D348+D350</f>
        <v>0</v>
      </c>
    </row>
    <row r="347" spans="1:4">
      <c r="A347" s="722" t="s">
        <v>414</v>
      </c>
      <c r="B347" s="755"/>
      <c r="C347" s="760">
        <v>0</v>
      </c>
      <c r="D347" s="761">
        <v>0</v>
      </c>
    </row>
    <row r="348" spans="1:4">
      <c r="A348" s="722" t="s">
        <v>415</v>
      </c>
      <c r="B348" s="755"/>
      <c r="C348" s="760">
        <v>0</v>
      </c>
      <c r="D348" s="761">
        <v>0</v>
      </c>
    </row>
    <row r="349" spans="1:4">
      <c r="A349" s="722" t="s">
        <v>416</v>
      </c>
      <c r="B349" s="755"/>
      <c r="C349" s="760">
        <v>0</v>
      </c>
      <c r="D349" s="761">
        <v>0</v>
      </c>
    </row>
    <row r="350" spans="1:4" ht="14.25" thickBot="1">
      <c r="A350" s="728" t="s">
        <v>388</v>
      </c>
      <c r="B350" s="762"/>
      <c r="C350" s="760">
        <v>0</v>
      </c>
      <c r="D350" s="761">
        <v>0</v>
      </c>
    </row>
    <row r="351" spans="1:4" ht="14.25" thickBot="1">
      <c r="A351" s="709" t="s">
        <v>216</v>
      </c>
      <c r="B351" s="750"/>
      <c r="C351" s="763">
        <f>C338+C346</f>
        <v>4741524.97</v>
      </c>
      <c r="D351" s="763">
        <f>D338+D346</f>
        <v>4885440.4000000004</v>
      </c>
    </row>
    <row r="354" spans="1:5" ht="26.25" customHeight="1">
      <c r="A354" s="764" t="s">
        <v>417</v>
      </c>
      <c r="B354" s="765"/>
      <c r="C354" s="765"/>
      <c r="D354" s="765"/>
    </row>
    <row r="355" spans="1:5" ht="14.25" thickBot="1">
      <c r="A355" s="682"/>
      <c r="B355" s="766"/>
      <c r="C355" s="682"/>
      <c r="D355" s="682"/>
    </row>
    <row r="356" spans="1:5" ht="14.25" thickBot="1">
      <c r="A356" s="498"/>
      <c r="B356" s="531"/>
      <c r="C356" s="767" t="s">
        <v>306</v>
      </c>
      <c r="D356" s="644" t="s">
        <v>254</v>
      </c>
    </row>
    <row r="357" spans="1:5" ht="14.25" customHeight="1" thickBot="1">
      <c r="A357" s="768" t="s">
        <v>418</v>
      </c>
      <c r="B357" s="769"/>
      <c r="C357" s="634">
        <v>5248959.2300000004</v>
      </c>
      <c r="D357" s="634">
        <v>5016070.42</v>
      </c>
    </row>
    <row r="358" spans="1:5" ht="14.25" thickBot="1">
      <c r="A358" s="549" t="s">
        <v>301</v>
      </c>
      <c r="B358" s="551"/>
      <c r="C358" s="708">
        <f>SUM(C357:C357)</f>
        <v>5248959.2300000004</v>
      </c>
      <c r="D358" s="708">
        <f>SUM(D357:D357)</f>
        <v>5016070.42</v>
      </c>
    </row>
    <row r="361" spans="1:5" ht="13.5" customHeight="1">
      <c r="A361" s="619" t="s">
        <v>419</v>
      </c>
      <c r="B361" s="621"/>
      <c r="C361" s="621"/>
      <c r="D361" s="621"/>
      <c r="E361" s="770"/>
    </row>
    <row r="362" spans="1:5" ht="14.25" thickBot="1">
      <c r="A362" s="682"/>
      <c r="B362" s="682"/>
      <c r="C362" s="682"/>
      <c r="D362" s="682"/>
      <c r="E362"/>
    </row>
    <row r="363" spans="1:5" ht="26.25" thickBot="1">
      <c r="A363" s="771" t="s">
        <v>237</v>
      </c>
      <c r="B363" s="593"/>
      <c r="C363" s="500" t="s">
        <v>420</v>
      </c>
      <c r="D363" s="500" t="s">
        <v>421</v>
      </c>
      <c r="E363"/>
    </row>
    <row r="364" spans="1:5" ht="14.25" thickBot="1">
      <c r="A364" s="772" t="s">
        <v>422</v>
      </c>
      <c r="B364" s="773"/>
      <c r="C364" s="774">
        <v>808045.92</v>
      </c>
      <c r="D364" s="774">
        <v>696152.65</v>
      </c>
      <c r="E364"/>
    </row>
    <row r="365" spans="1:5">
      <c r="A365"/>
      <c r="B365"/>
      <c r="C365"/>
      <c r="D365"/>
      <c r="E365"/>
    </row>
    <row r="366" spans="1:5" ht="29.25" customHeight="1">
      <c r="A366" s="775" t="s">
        <v>423</v>
      </c>
      <c r="B366" s="250"/>
      <c r="C366" s="250"/>
      <c r="D366" s="272"/>
      <c r="E366" s="272"/>
    </row>
    <row r="371" spans="1:9" ht="14.25" customHeight="1">
      <c r="A371" s="776" t="s">
        <v>424</v>
      </c>
      <c r="B371" s="776"/>
      <c r="C371" s="776"/>
      <c r="D371" s="776"/>
      <c r="E371" s="776"/>
      <c r="F371" s="776"/>
      <c r="G371" s="776"/>
      <c r="H371" s="776"/>
      <c r="I371" s="776"/>
    </row>
    <row r="373" spans="1:9" ht="14.25" customHeight="1">
      <c r="A373" s="777" t="s">
        <v>425</v>
      </c>
      <c r="B373" s="777"/>
      <c r="C373" s="777"/>
      <c r="D373" s="777"/>
      <c r="E373" s="777"/>
      <c r="F373" s="777"/>
      <c r="G373" s="777"/>
      <c r="H373" s="777"/>
      <c r="I373" s="777"/>
    </row>
    <row r="374" spans="1:9" ht="17.25" thickBot="1">
      <c r="A374" s="778"/>
      <c r="B374" s="778"/>
      <c r="C374" s="778"/>
      <c r="D374" s="778"/>
      <c r="E374" s="778"/>
      <c r="F374" s="778"/>
      <c r="G374" s="778"/>
      <c r="H374" s="778"/>
      <c r="I374" s="779"/>
    </row>
    <row r="375" spans="1:9" s="1022" customFormat="1" ht="26.25" thickBot="1">
      <c r="A375" s="1086" t="s">
        <v>426</v>
      </c>
      <c r="B375" s="1088" t="s">
        <v>427</v>
      </c>
      <c r="C375" s="1089"/>
      <c r="D375" s="1090"/>
      <c r="E375" s="1020" t="s">
        <v>265</v>
      </c>
      <c r="F375" s="1088" t="s">
        <v>428</v>
      </c>
      <c r="G375" s="1089"/>
      <c r="H375" s="1090"/>
      <c r="I375" s="1021" t="s">
        <v>290</v>
      </c>
    </row>
    <row r="376" spans="1:9" s="1022" customFormat="1" ht="64.5" thickBot="1">
      <c r="A376" s="1087"/>
      <c r="B376" s="1023" t="s">
        <v>429</v>
      </c>
      <c r="C376" s="1024" t="s">
        <v>430</v>
      </c>
      <c r="D376" s="1025" t="s">
        <v>269</v>
      </c>
      <c r="E376" s="1026" t="s">
        <v>431</v>
      </c>
      <c r="F376" s="1023" t="s">
        <v>429</v>
      </c>
      <c r="G376" s="1024" t="s">
        <v>432</v>
      </c>
      <c r="H376" s="1025" t="s">
        <v>433</v>
      </c>
      <c r="I376" s="1027"/>
    </row>
    <row r="377" spans="1:9" s="1022" customFormat="1" ht="26.25" thickBot="1">
      <c r="A377" s="1028" t="s">
        <v>619</v>
      </c>
      <c r="B377" s="1029"/>
      <c r="C377" s="1030"/>
      <c r="D377" s="1031"/>
      <c r="E377" s="1032">
        <v>17851232.34</v>
      </c>
      <c r="F377" s="1029"/>
      <c r="G377" s="1033"/>
      <c r="H377" s="1031"/>
      <c r="I377" s="1032">
        <f>SUM(B377:H377)</f>
        <v>17851232.34</v>
      </c>
    </row>
    <row r="378" spans="1:9" s="1022" customFormat="1" thickBot="1">
      <c r="A378" s="1034" t="s">
        <v>229</v>
      </c>
      <c r="B378" s="1035">
        <f t="shared" ref="B378:I378" si="16">SUM(B379:B381)</f>
        <v>0</v>
      </c>
      <c r="C378" s="1036">
        <f t="shared" si="16"/>
        <v>0</v>
      </c>
      <c r="D378" s="1037">
        <f t="shared" si="16"/>
        <v>0</v>
      </c>
      <c r="E378" s="1034">
        <f t="shared" si="16"/>
        <v>0</v>
      </c>
      <c r="F378" s="1035">
        <f t="shared" si="16"/>
        <v>0</v>
      </c>
      <c r="G378" s="1035">
        <f t="shared" si="16"/>
        <v>0</v>
      </c>
      <c r="H378" s="1034">
        <f t="shared" si="16"/>
        <v>0</v>
      </c>
      <c r="I378" s="1034">
        <f t="shared" si="16"/>
        <v>0</v>
      </c>
    </row>
    <row r="379" spans="1:9" s="1022" customFormat="1" ht="12.75">
      <c r="A379" s="1038" t="s">
        <v>434</v>
      </c>
      <c r="B379" s="1039"/>
      <c r="C379" s="1040"/>
      <c r="D379" s="1041"/>
      <c r="E379" s="1042"/>
      <c r="F379" s="1039"/>
      <c r="G379" s="1043"/>
      <c r="H379" s="1041"/>
      <c r="I379" s="1044">
        <f>SUM(B379:H379)</f>
        <v>0</v>
      </c>
    </row>
    <row r="380" spans="1:9" s="1022" customFormat="1" ht="12.75">
      <c r="A380" s="1045" t="s">
        <v>435</v>
      </c>
      <c r="B380" s="1046"/>
      <c r="C380" s="1047"/>
      <c r="D380" s="1048"/>
      <c r="E380" s="1049"/>
      <c r="F380" s="1046"/>
      <c r="G380" s="1050"/>
      <c r="H380" s="1048"/>
      <c r="I380" s="1044">
        <f>SUM(B380:H380)</f>
        <v>0</v>
      </c>
    </row>
    <row r="381" spans="1:9" s="1022" customFormat="1" thickBot="1">
      <c r="A381" s="1051" t="s">
        <v>436</v>
      </c>
      <c r="B381" s="1046"/>
      <c r="C381" s="1047"/>
      <c r="D381" s="1048"/>
      <c r="E381" s="1049"/>
      <c r="F381" s="1046"/>
      <c r="G381" s="1050"/>
      <c r="H381" s="1048"/>
      <c r="I381" s="1044">
        <f>SUM(B381:H381)</f>
        <v>0</v>
      </c>
    </row>
    <row r="382" spans="1:9" s="1022" customFormat="1" thickBot="1">
      <c r="A382" s="1034" t="s">
        <v>230</v>
      </c>
      <c r="B382" s="1029">
        <f t="shared" ref="B382:I382" si="17">SUM(B383:B386)</f>
        <v>0</v>
      </c>
      <c r="C382" s="1030">
        <f t="shared" si="17"/>
        <v>0</v>
      </c>
      <c r="D382" s="1033">
        <f t="shared" si="17"/>
        <v>0</v>
      </c>
      <c r="E382" s="1032">
        <f t="shared" si="17"/>
        <v>0</v>
      </c>
      <c r="F382" s="1029">
        <f t="shared" si="17"/>
        <v>0</v>
      </c>
      <c r="G382" s="1029">
        <f t="shared" si="17"/>
        <v>0</v>
      </c>
      <c r="H382" s="1032">
        <f t="shared" si="17"/>
        <v>0</v>
      </c>
      <c r="I382" s="1032">
        <f t="shared" si="17"/>
        <v>0</v>
      </c>
    </row>
    <row r="383" spans="1:9" s="1022" customFormat="1" ht="13.5" customHeight="1">
      <c r="A383" s="1052" t="s">
        <v>437</v>
      </c>
      <c r="B383" s="1046"/>
      <c r="C383" s="1047"/>
      <c r="D383" s="1048"/>
      <c r="E383" s="1049"/>
      <c r="F383" s="1046"/>
      <c r="G383" s="1050"/>
      <c r="H383" s="1048"/>
      <c r="I383" s="1044">
        <f>SUM(B383:H383)</f>
        <v>0</v>
      </c>
    </row>
    <row r="384" spans="1:9" s="1022" customFormat="1" ht="12.75">
      <c r="A384" s="1052" t="s">
        <v>438</v>
      </c>
      <c r="B384" s="1046"/>
      <c r="C384" s="1047"/>
      <c r="D384" s="1048"/>
      <c r="E384" s="1049"/>
      <c r="F384" s="1046"/>
      <c r="G384" s="1050"/>
      <c r="H384" s="1048"/>
      <c r="I384" s="1044">
        <f>SUM(B384:H384)</f>
        <v>0</v>
      </c>
    </row>
    <row r="385" spans="1:9" s="1022" customFormat="1" ht="12.75">
      <c r="A385" s="1052" t="s">
        <v>439</v>
      </c>
      <c r="B385" s="1046"/>
      <c r="C385" s="1047"/>
      <c r="D385" s="1048"/>
      <c r="E385" s="1049"/>
      <c r="F385" s="1046"/>
      <c r="G385" s="1050"/>
      <c r="H385" s="1048"/>
      <c r="I385" s="1044">
        <f>SUM(B385:H385)</f>
        <v>0</v>
      </c>
    </row>
    <row r="386" spans="1:9" s="1022" customFormat="1" thickBot="1">
      <c r="A386" s="1053" t="s">
        <v>440</v>
      </c>
      <c r="B386" s="1046"/>
      <c r="C386" s="1047"/>
      <c r="D386" s="1048"/>
      <c r="E386" s="1049"/>
      <c r="F386" s="1046"/>
      <c r="G386" s="1050"/>
      <c r="H386" s="1048"/>
      <c r="I386" s="1044">
        <f>SUM(B386:H386)</f>
        <v>0</v>
      </c>
    </row>
    <row r="387" spans="1:9" s="1022" customFormat="1" ht="26.25" customHeight="1" thickBot="1">
      <c r="A387" s="1054" t="s">
        <v>620</v>
      </c>
      <c r="B387" s="1055">
        <f t="shared" ref="B387:I387" si="18">B377+B378-B382</f>
        <v>0</v>
      </c>
      <c r="C387" s="1055">
        <f t="shared" si="18"/>
        <v>0</v>
      </c>
      <c r="D387" s="1055">
        <f t="shared" si="18"/>
        <v>0</v>
      </c>
      <c r="E387" s="1056">
        <f t="shared" si="18"/>
        <v>17851232.34</v>
      </c>
      <c r="F387" s="1055">
        <f t="shared" si="18"/>
        <v>0</v>
      </c>
      <c r="G387" s="1055">
        <f t="shared" si="18"/>
        <v>0</v>
      </c>
      <c r="H387" s="1056">
        <f t="shared" si="18"/>
        <v>0</v>
      </c>
      <c r="I387" s="1056">
        <f t="shared" si="18"/>
        <v>17851232.34</v>
      </c>
    </row>
    <row r="388" spans="1:9" s="1022" customFormat="1" ht="40.5" customHeight="1" thickBot="1">
      <c r="A388" s="1028" t="s">
        <v>621</v>
      </c>
      <c r="B388" s="1057"/>
      <c r="C388" s="1058"/>
      <c r="D388" s="1059"/>
      <c r="E388" s="1060">
        <v>14456320.619999999</v>
      </c>
      <c r="F388" s="1057"/>
      <c r="G388" s="1061"/>
      <c r="H388" s="1059"/>
      <c r="I388" s="1060">
        <f>SUM(B388:H388)</f>
        <v>14456320.619999999</v>
      </c>
    </row>
    <row r="389" spans="1:9" s="1022" customFormat="1" ht="12.75">
      <c r="A389" s="1062" t="s">
        <v>229</v>
      </c>
      <c r="B389" s="1063"/>
      <c r="C389" s="1064"/>
      <c r="D389" s="1065"/>
      <c r="E389" s="1066">
        <v>774065.45</v>
      </c>
      <c r="F389" s="1063"/>
      <c r="G389" s="1067"/>
      <c r="H389" s="1065"/>
      <c r="I389" s="1066">
        <f>SUM(B389:H389)</f>
        <v>774065.45</v>
      </c>
    </row>
    <row r="390" spans="1:9" s="1022" customFormat="1" thickBot="1">
      <c r="A390" s="1068" t="s">
        <v>230</v>
      </c>
      <c r="B390" s="1069"/>
      <c r="C390" s="1070"/>
      <c r="D390" s="1071"/>
      <c r="E390" s="1072"/>
      <c r="F390" s="1069"/>
      <c r="G390" s="1073"/>
      <c r="H390" s="1071"/>
      <c r="I390" s="1072">
        <f>SUM(B390:H390)</f>
        <v>0</v>
      </c>
    </row>
    <row r="391" spans="1:9" s="1022" customFormat="1" ht="41.25" customHeight="1" thickBot="1">
      <c r="A391" s="1074" t="s">
        <v>622</v>
      </c>
      <c r="B391" s="1057">
        <f>B388+B389-B390</f>
        <v>0</v>
      </c>
      <c r="C391" s="1058">
        <f t="shared" ref="C391:I391" si="19">C388+C389-C390</f>
        <v>0</v>
      </c>
      <c r="D391" s="1059">
        <f t="shared" si="19"/>
        <v>0</v>
      </c>
      <c r="E391" s="1060">
        <f t="shared" si="19"/>
        <v>15230386.069999998</v>
      </c>
      <c r="F391" s="1057">
        <f t="shared" si="19"/>
        <v>0</v>
      </c>
      <c r="G391" s="1061">
        <f t="shared" si="19"/>
        <v>0</v>
      </c>
      <c r="H391" s="1059">
        <f t="shared" si="19"/>
        <v>0</v>
      </c>
      <c r="I391" s="1060">
        <f t="shared" si="19"/>
        <v>15230386.069999998</v>
      </c>
    </row>
    <row r="392" spans="1:9" s="1022" customFormat="1" ht="26.25" customHeight="1" thickBot="1">
      <c r="A392" s="1075" t="s">
        <v>623</v>
      </c>
      <c r="B392" s="1076">
        <f t="shared" ref="B392:I392" si="20">B377-B388</f>
        <v>0</v>
      </c>
      <c r="C392" s="1076">
        <f t="shared" si="20"/>
        <v>0</v>
      </c>
      <c r="D392" s="1076">
        <f t="shared" si="20"/>
        <v>0</v>
      </c>
      <c r="E392" s="1076">
        <f t="shared" si="20"/>
        <v>3394911.7200000007</v>
      </c>
      <c r="F392" s="1076">
        <f t="shared" si="20"/>
        <v>0</v>
      </c>
      <c r="G392" s="1076">
        <f t="shared" si="20"/>
        <v>0</v>
      </c>
      <c r="H392" s="1076">
        <f t="shared" si="20"/>
        <v>0</v>
      </c>
      <c r="I392" s="1076">
        <f t="shared" si="20"/>
        <v>3394911.7200000007</v>
      </c>
    </row>
    <row r="393" spans="1:9" s="1022" customFormat="1" ht="26.25" customHeight="1" thickBot="1">
      <c r="A393" s="1077" t="s">
        <v>624</v>
      </c>
      <c r="B393" s="1076">
        <f>B387-B391</f>
        <v>0</v>
      </c>
      <c r="C393" s="1076">
        <f t="shared" ref="C393:I393" si="21">C387-C391</f>
        <v>0</v>
      </c>
      <c r="D393" s="1076">
        <f t="shared" si="21"/>
        <v>0</v>
      </c>
      <c r="E393" s="1076">
        <f t="shared" si="21"/>
        <v>2620846.2700000014</v>
      </c>
      <c r="F393" s="1076">
        <f t="shared" si="21"/>
        <v>0</v>
      </c>
      <c r="G393" s="1076">
        <f t="shared" si="21"/>
        <v>0</v>
      </c>
      <c r="H393" s="1076">
        <f t="shared" si="21"/>
        <v>0</v>
      </c>
      <c r="I393" s="1076">
        <f t="shared" si="21"/>
        <v>2620846.2700000014</v>
      </c>
    </row>
    <row r="395" spans="1:9" ht="13.5" customHeight="1">
      <c r="A395" s="782" t="s">
        <v>441</v>
      </c>
      <c r="B395" s="330"/>
      <c r="C395" s="330"/>
    </row>
    <row r="396" spans="1:9" ht="15" thickBot="1">
      <c r="A396" s="783"/>
      <c r="B396" s="784"/>
      <c r="C396" s="784"/>
      <c r="E396" s="785"/>
      <c r="F396" s="785"/>
      <c r="G396" s="785"/>
      <c r="H396" s="785"/>
      <c r="I396" s="785"/>
    </row>
    <row r="397" spans="1:9" ht="32.25" thickBot="1">
      <c r="A397" s="786" t="s">
        <v>305</v>
      </c>
      <c r="B397" s="787"/>
      <c r="C397" s="788" t="s">
        <v>115</v>
      </c>
      <c r="D397" s="789" t="s">
        <v>310</v>
      </c>
      <c r="E397" s="682"/>
      <c r="F397" s="682"/>
      <c r="G397" s="682"/>
      <c r="H397" s="682"/>
      <c r="I397" s="682"/>
    </row>
    <row r="398" spans="1:9" ht="13.5" customHeight="1">
      <c r="A398" s="684" t="s">
        <v>442</v>
      </c>
      <c r="B398" s="685"/>
      <c r="C398" s="790">
        <v>41853.83</v>
      </c>
      <c r="D398" s="790">
        <v>199386.22</v>
      </c>
      <c r="E398" s="791"/>
      <c r="F398" s="791"/>
      <c r="G398" s="791"/>
      <c r="H398" s="791"/>
      <c r="I398" s="791"/>
    </row>
    <row r="399" spans="1:9">
      <c r="A399" s="688" t="s">
        <v>443</v>
      </c>
      <c r="B399" s="689"/>
      <c r="C399" s="792">
        <v>7279.05</v>
      </c>
      <c r="D399" s="792">
        <v>3529.42</v>
      </c>
      <c r="E399" s="793"/>
      <c r="F399" s="793"/>
      <c r="G399" s="793"/>
      <c r="H399" s="793"/>
      <c r="I399" s="793"/>
    </row>
    <row r="400" spans="1:9" ht="13.5" customHeight="1">
      <c r="A400" s="688" t="s">
        <v>444</v>
      </c>
      <c r="B400" s="689"/>
      <c r="C400" s="792">
        <v>0</v>
      </c>
      <c r="D400" s="792">
        <v>0</v>
      </c>
      <c r="E400" s="794"/>
      <c r="F400" s="794"/>
      <c r="G400" s="794"/>
      <c r="H400" s="794"/>
      <c r="I400" s="794"/>
    </row>
    <row r="401" spans="1:4" ht="13.5" customHeight="1">
      <c r="A401" s="606" t="s">
        <v>445</v>
      </c>
      <c r="B401" s="758"/>
      <c r="C401" s="795">
        <v>9661349.7899999991</v>
      </c>
      <c r="D401" s="795">
        <v>9294327.2400000002</v>
      </c>
    </row>
    <row r="402" spans="1:4" ht="13.5" customHeight="1">
      <c r="A402" s="796" t="s">
        <v>446</v>
      </c>
      <c r="B402" s="797"/>
      <c r="C402" s="798">
        <v>0</v>
      </c>
      <c r="D402" s="798">
        <v>0</v>
      </c>
    </row>
    <row r="403" spans="1:4">
      <c r="A403" s="799" t="s">
        <v>447</v>
      </c>
      <c r="B403" s="800"/>
      <c r="C403" s="781">
        <v>3592165.84</v>
      </c>
      <c r="D403" s="781">
        <v>6744277.71</v>
      </c>
    </row>
    <row r="404" spans="1:4" ht="25.5" customHeight="1">
      <c r="A404" s="799" t="s">
        <v>448</v>
      </c>
      <c r="B404" s="800"/>
      <c r="C404" s="781">
        <v>3592165.84</v>
      </c>
      <c r="D404" s="781">
        <v>6744277.71</v>
      </c>
    </row>
    <row r="405" spans="1:4" ht="13.5" customHeight="1">
      <c r="A405" s="801" t="s">
        <v>449</v>
      </c>
      <c r="B405" s="802"/>
      <c r="C405" s="634">
        <v>116386</v>
      </c>
      <c r="D405" s="634">
        <v>131288.32999999999</v>
      </c>
    </row>
    <row r="406" spans="1:4">
      <c r="A406" s="801" t="s">
        <v>450</v>
      </c>
      <c r="B406" s="802"/>
      <c r="C406" s="634">
        <v>5872886.2999999998</v>
      </c>
      <c r="D406" s="634">
        <v>5724541.6399999997</v>
      </c>
    </row>
    <row r="407" spans="1:4">
      <c r="A407" s="801" t="s">
        <v>451</v>
      </c>
      <c r="B407" s="802"/>
      <c r="C407" s="634">
        <v>0</v>
      </c>
      <c r="D407" s="634">
        <v>0</v>
      </c>
    </row>
    <row r="408" spans="1:4">
      <c r="A408" s="801" t="s">
        <v>64</v>
      </c>
      <c r="B408" s="802"/>
      <c r="C408" s="634">
        <v>3702077.49</v>
      </c>
      <c r="D408" s="634">
        <v>3438497.27</v>
      </c>
    </row>
    <row r="409" spans="1:4" ht="24.75" customHeight="1" thickBot="1">
      <c r="A409" s="702" t="s">
        <v>452</v>
      </c>
      <c r="B409" s="703"/>
      <c r="C409" s="792">
        <v>0</v>
      </c>
      <c r="D409" s="792">
        <v>0</v>
      </c>
    </row>
    <row r="410" spans="1:4" ht="16.5" thickBot="1">
      <c r="A410" s="803" t="s">
        <v>301</v>
      </c>
      <c r="B410" s="804"/>
      <c r="C410" s="639">
        <f>SUM(C398+C399+C400+C401+C409)</f>
        <v>9710482.6699999999</v>
      </c>
      <c r="D410" s="639">
        <f>SUM(D398+D399+D400+D401+D409)</f>
        <v>9497242.8800000008</v>
      </c>
    </row>
    <row r="411" spans="1:4" ht="14.25">
      <c r="A411" s="805" t="s">
        <v>453</v>
      </c>
      <c r="B411" s="785"/>
      <c r="C411" s="785"/>
      <c r="D411" s="785"/>
    </row>
    <row r="412" spans="1:4" ht="14.25" thickBot="1">
      <c r="A412" s="682"/>
      <c r="B412" s="682"/>
      <c r="C412" s="682"/>
      <c r="D412" s="682"/>
    </row>
    <row r="413" spans="1:4" ht="14.25" thickBot="1">
      <c r="A413" s="806" t="s">
        <v>454</v>
      </c>
      <c r="B413" s="807"/>
      <c r="C413" s="807"/>
      <c r="D413" s="808"/>
    </row>
    <row r="414" spans="1:4" ht="14.25" thickBot="1">
      <c r="A414" s="809" t="s">
        <v>115</v>
      </c>
      <c r="B414" s="810"/>
      <c r="C414" s="811" t="s">
        <v>455</v>
      </c>
      <c r="D414" s="812"/>
    </row>
    <row r="415" spans="1:4" ht="14.25" thickBot="1">
      <c r="A415" s="813">
        <v>0</v>
      </c>
      <c r="B415" s="710"/>
      <c r="C415" s="813">
        <v>0</v>
      </c>
      <c r="D415" s="710"/>
    </row>
    <row r="418" spans="1:4" ht="14.25" customHeight="1">
      <c r="A418" s="656" t="s">
        <v>456</v>
      </c>
      <c r="B418" s="656"/>
      <c r="C418" s="656"/>
      <c r="D418" s="330"/>
    </row>
    <row r="419" spans="1:4" ht="14.25" customHeight="1">
      <c r="A419" s="814" t="s">
        <v>457</v>
      </c>
      <c r="B419" s="814"/>
      <c r="C419" s="814"/>
    </row>
    <row r="420" spans="1:4" ht="14.25" thickBot="1">
      <c r="A420" s="815"/>
      <c r="B420" s="816"/>
      <c r="C420" s="816"/>
    </row>
    <row r="421" spans="1:4" ht="16.5" thickBot="1">
      <c r="A421" s="817" t="s">
        <v>253</v>
      </c>
      <c r="B421" s="818"/>
      <c r="C421" s="664" t="s">
        <v>458</v>
      </c>
      <c r="D421" s="664" t="s">
        <v>459</v>
      </c>
    </row>
    <row r="422" spans="1:4" ht="13.5" customHeight="1">
      <c r="A422" s="819" t="s">
        <v>460</v>
      </c>
      <c r="B422" s="820"/>
      <c r="C422" s="821">
        <v>0</v>
      </c>
      <c r="D422" s="822">
        <v>0</v>
      </c>
    </row>
    <row r="423" spans="1:4" ht="13.5" customHeight="1">
      <c r="A423" s="823" t="s">
        <v>461</v>
      </c>
      <c r="B423" s="824"/>
      <c r="C423" s="825">
        <v>0</v>
      </c>
      <c r="D423" s="826">
        <v>0</v>
      </c>
    </row>
    <row r="424" spans="1:4">
      <c r="A424" s="827" t="s">
        <v>462</v>
      </c>
      <c r="B424" s="828"/>
      <c r="C424" s="829"/>
      <c r="D424" s="830"/>
    </row>
    <row r="425" spans="1:4">
      <c r="A425" s="831" t="s">
        <v>463</v>
      </c>
      <c r="B425" s="832"/>
      <c r="C425" s="825">
        <v>0</v>
      </c>
      <c r="D425" s="826">
        <v>0</v>
      </c>
    </row>
    <row r="426" spans="1:4" ht="13.5" customHeight="1" thickBot="1">
      <c r="A426" s="833" t="s">
        <v>464</v>
      </c>
      <c r="B426" s="834"/>
      <c r="C426" s="835">
        <v>0</v>
      </c>
      <c r="D426" s="836">
        <v>0</v>
      </c>
    </row>
    <row r="434" spans="1:3" ht="14.25">
      <c r="A434" s="837" t="s">
        <v>465</v>
      </c>
      <c r="B434" s="837"/>
      <c r="C434" s="837"/>
    </row>
    <row r="435" spans="1:3" ht="14.25" thickBot="1">
      <c r="A435" s="838"/>
      <c r="B435" s="591"/>
      <c r="C435" s="591"/>
    </row>
    <row r="436" spans="1:3" ht="26.25" thickBot="1">
      <c r="A436" s="839"/>
      <c r="B436" s="840" t="s">
        <v>466</v>
      </c>
      <c r="C436" s="625" t="s">
        <v>467</v>
      </c>
    </row>
    <row r="437" spans="1:3" ht="14.25" thickBot="1">
      <c r="A437" s="841" t="s">
        <v>468</v>
      </c>
      <c r="B437" s="842">
        <v>0</v>
      </c>
      <c r="C437" s="842">
        <f>C438+C443</f>
        <v>0</v>
      </c>
    </row>
    <row r="438" spans="1:3">
      <c r="A438" s="843" t="s">
        <v>469</v>
      </c>
      <c r="B438" s="844">
        <f>SUM(B440:B442)</f>
        <v>0</v>
      </c>
      <c r="C438" s="844">
        <f>SUM(C440:C442)</f>
        <v>0</v>
      </c>
    </row>
    <row r="439" spans="1:3">
      <c r="A439" s="845" t="s">
        <v>257</v>
      </c>
      <c r="B439" s="846"/>
      <c r="C439" s="632"/>
    </row>
    <row r="440" spans="1:3">
      <c r="A440" s="845"/>
      <c r="B440" s="846"/>
      <c r="C440" s="632"/>
    </row>
    <row r="441" spans="1:3">
      <c r="A441" s="845"/>
      <c r="B441" s="846"/>
      <c r="C441" s="632"/>
    </row>
    <row r="442" spans="1:3" ht="14.25" thickBot="1">
      <c r="A442" s="847"/>
      <c r="B442" s="848"/>
      <c r="C442" s="636"/>
    </row>
    <row r="443" spans="1:3">
      <c r="A443" s="843" t="s">
        <v>470</v>
      </c>
      <c r="B443" s="844">
        <v>0</v>
      </c>
      <c r="C443" s="844">
        <f>SUM(C445:C447)</f>
        <v>0</v>
      </c>
    </row>
    <row r="444" spans="1:3">
      <c r="A444" s="845" t="s">
        <v>257</v>
      </c>
      <c r="B444" s="849"/>
      <c r="C444" s="850"/>
    </row>
    <row r="445" spans="1:3">
      <c r="A445" s="851" t="s">
        <v>471</v>
      </c>
      <c r="B445" s="849">
        <v>0</v>
      </c>
      <c r="C445" s="850">
        <v>0</v>
      </c>
    </row>
    <row r="446" spans="1:3">
      <c r="A446" s="851" t="s">
        <v>472</v>
      </c>
      <c r="B446" s="846">
        <v>0</v>
      </c>
      <c r="C446" s="632">
        <v>0</v>
      </c>
    </row>
    <row r="447" spans="1:3" ht="14.25" thickBot="1">
      <c r="A447" s="852"/>
      <c r="B447" s="848"/>
      <c r="C447" s="636"/>
    </row>
    <row r="448" spans="1:3" ht="14.25" thickBot="1">
      <c r="A448" s="841" t="s">
        <v>473</v>
      </c>
      <c r="B448" s="842">
        <v>27763.53</v>
      </c>
      <c r="C448" s="842">
        <v>16837240.949999999</v>
      </c>
    </row>
    <row r="449" spans="1:9">
      <c r="A449" s="853" t="s">
        <v>469</v>
      </c>
      <c r="B449" s="849">
        <v>27763.53</v>
      </c>
      <c r="C449" s="849">
        <v>16837240.949999999</v>
      </c>
    </row>
    <row r="450" spans="1:9">
      <c r="A450" s="851" t="s">
        <v>257</v>
      </c>
      <c r="B450" s="846"/>
      <c r="C450" s="632"/>
    </row>
    <row r="451" spans="1:9">
      <c r="A451" s="851" t="s">
        <v>474</v>
      </c>
      <c r="B451" s="846">
        <v>27763.53</v>
      </c>
      <c r="C451" s="632">
        <v>0</v>
      </c>
    </row>
    <row r="452" spans="1:9">
      <c r="A452" s="851" t="s">
        <v>628</v>
      </c>
      <c r="B452" s="846">
        <v>0</v>
      </c>
      <c r="C452" s="632">
        <v>16837240.949999999</v>
      </c>
    </row>
    <row r="453" spans="1:9" ht="14.25" thickBot="1">
      <c r="A453" s="852"/>
      <c r="B453" s="848"/>
      <c r="C453" s="636"/>
    </row>
    <row r="454" spans="1:9">
      <c r="A454" s="854" t="s">
        <v>470</v>
      </c>
      <c r="B454" s="855">
        <v>0</v>
      </c>
      <c r="C454" s="855">
        <f>SUM(C456:C458)</f>
        <v>0</v>
      </c>
    </row>
    <row r="455" spans="1:9">
      <c r="A455" s="851" t="s">
        <v>257</v>
      </c>
      <c r="B455" s="846"/>
      <c r="C455" s="846"/>
    </row>
    <row r="456" spans="1:9">
      <c r="A456" s="851" t="s">
        <v>471</v>
      </c>
      <c r="B456" s="846">
        <v>0</v>
      </c>
      <c r="C456" s="846">
        <v>0</v>
      </c>
    </row>
    <row r="457" spans="1:9">
      <c r="A457" s="851" t="s">
        <v>472</v>
      </c>
      <c r="B457" s="846">
        <v>0</v>
      </c>
      <c r="C457" s="846">
        <v>0</v>
      </c>
    </row>
    <row r="458" spans="1:9" ht="15.75" thickBot="1">
      <c r="A458" s="856"/>
      <c r="B458" s="857"/>
      <c r="C458" s="857"/>
    </row>
    <row r="459" spans="1:9" ht="14.25">
      <c r="A459" s="837"/>
      <c r="B459" s="837"/>
      <c r="C459" s="837"/>
    </row>
    <row r="460" spans="1:9" ht="14.25">
      <c r="A460" s="837"/>
      <c r="B460" s="837"/>
      <c r="C460" s="837"/>
    </row>
    <row r="461" spans="1:9" ht="43.5" customHeight="1">
      <c r="A461" s="493" t="s">
        <v>475</v>
      </c>
      <c r="B461" s="641"/>
      <c r="C461" s="641"/>
      <c r="D461" s="641"/>
      <c r="E461" s="494"/>
      <c r="F461" s="494"/>
      <c r="G461" s="494"/>
      <c r="H461" s="494"/>
      <c r="I461" s="494"/>
    </row>
    <row r="462" spans="1:9" ht="15" thickBot="1">
      <c r="A462" s="858"/>
      <c r="B462" s="858"/>
      <c r="C462" s="858"/>
      <c r="D462" s="858"/>
      <c r="E462" s="330"/>
      <c r="F462" s="330"/>
      <c r="G462" s="330"/>
      <c r="H462" s="330"/>
      <c r="I462" s="330"/>
    </row>
    <row r="463" spans="1:9" ht="55.5" customHeight="1" thickBot="1">
      <c r="A463" s="653" t="s">
        <v>476</v>
      </c>
      <c r="B463" s="859"/>
      <c r="C463" s="859"/>
      <c r="D463" s="710"/>
      <c r="E463" s="860" t="s">
        <v>255</v>
      </c>
    </row>
    <row r="464" spans="1:9" ht="24.75" customHeight="1" thickBot="1">
      <c r="A464" s="861" t="s">
        <v>115</v>
      </c>
      <c r="B464" s="862"/>
      <c r="C464" s="653" t="s">
        <v>254</v>
      </c>
      <c r="D464" s="863"/>
      <c r="E464" s="864"/>
    </row>
    <row r="465" spans="1:7" ht="20.25" customHeight="1" thickBot="1">
      <c r="A465" s="813">
        <v>0</v>
      </c>
      <c r="B465" s="865"/>
      <c r="C465" s="866">
        <v>0</v>
      </c>
      <c r="D465" s="867"/>
      <c r="E465" s="868"/>
    </row>
    <row r="466" spans="1:7" ht="14.25">
      <c r="A466" s="837"/>
      <c r="B466" s="837"/>
      <c r="C466" s="837"/>
    </row>
    <row r="467" spans="1:7" ht="14.25">
      <c r="A467" s="837"/>
      <c r="B467" s="837"/>
      <c r="C467" s="837"/>
    </row>
    <row r="468" spans="1:7" ht="14.25">
      <c r="A468" s="837"/>
      <c r="B468" s="837"/>
      <c r="C468" s="837"/>
    </row>
    <row r="469" spans="1:7" ht="14.25">
      <c r="A469" s="837"/>
      <c r="B469" s="837"/>
      <c r="C469" s="837"/>
    </row>
    <row r="470" spans="1:7" ht="14.25">
      <c r="A470" s="837"/>
      <c r="B470" s="837"/>
      <c r="C470" s="837"/>
    </row>
    <row r="471" spans="1:7" ht="14.25">
      <c r="A471" s="837"/>
      <c r="B471" s="837"/>
      <c r="C471" s="837"/>
    </row>
    <row r="472" spans="1:7" ht="14.25">
      <c r="A472" s="837"/>
      <c r="B472" s="837"/>
      <c r="C472" s="837"/>
    </row>
    <row r="473" spans="1:7" ht="14.25">
      <c r="A473" s="837"/>
      <c r="B473" s="837"/>
      <c r="C473" s="837"/>
    </row>
    <row r="474" spans="1:7" ht="14.25">
      <c r="A474" s="837"/>
      <c r="B474" s="837"/>
      <c r="C474" s="837"/>
    </row>
    <row r="475" spans="1:7" ht="14.25">
      <c r="A475" s="837" t="s">
        <v>477</v>
      </c>
      <c r="B475" s="837"/>
      <c r="C475" s="837"/>
    </row>
    <row r="476" spans="1:7" ht="14.25">
      <c r="A476" s="588" t="s">
        <v>478</v>
      </c>
      <c r="B476" s="588"/>
      <c r="C476" s="588"/>
    </row>
    <row r="477" spans="1:7" ht="15" thickBot="1">
      <c r="A477" s="837"/>
      <c r="B477" s="837"/>
      <c r="C477" s="837"/>
    </row>
    <row r="478" spans="1:7" ht="24.75" thickBot="1">
      <c r="A478" s="869" t="s">
        <v>479</v>
      </c>
      <c r="B478" s="870"/>
      <c r="C478" s="870"/>
      <c r="D478" s="871"/>
      <c r="E478" s="872" t="s">
        <v>466</v>
      </c>
      <c r="F478" s="873" t="s">
        <v>467</v>
      </c>
      <c r="G478" s="874"/>
    </row>
    <row r="479" spans="1:7" ht="14.25" customHeight="1" thickBot="1">
      <c r="A479" s="875" t="s">
        <v>480</v>
      </c>
      <c r="B479" s="876"/>
      <c r="C479" s="876"/>
      <c r="D479" s="877"/>
      <c r="E479" s="878">
        <f>SUM(E480:E487)</f>
        <v>25777466.939999998</v>
      </c>
      <c r="F479" s="878">
        <f>SUM(F480:F487)</f>
        <v>27272078.079999998</v>
      </c>
      <c r="G479" s="879"/>
    </row>
    <row r="480" spans="1:7">
      <c r="A480" s="880" t="s">
        <v>481</v>
      </c>
      <c r="B480" s="881"/>
      <c r="C480" s="881"/>
      <c r="D480" s="882"/>
      <c r="E480" s="883">
        <v>6100419.8799999999</v>
      </c>
      <c r="F480" s="883">
        <v>5895508.2800000003</v>
      </c>
      <c r="G480" s="543"/>
    </row>
    <row r="481" spans="1:7">
      <c r="A481" s="796" t="s">
        <v>482</v>
      </c>
      <c r="B481" s="884"/>
      <c r="C481" s="884"/>
      <c r="D481" s="797"/>
      <c r="E481" s="802">
        <v>18842447.780000001</v>
      </c>
      <c r="F481" s="802">
        <v>19480876.43</v>
      </c>
      <c r="G481" s="543"/>
    </row>
    <row r="482" spans="1:7">
      <c r="A482" s="796" t="s">
        <v>483</v>
      </c>
      <c r="B482" s="884"/>
      <c r="C482" s="884"/>
      <c r="D482" s="797"/>
      <c r="E482" s="802">
        <v>623465.80000000005</v>
      </c>
      <c r="F482" s="802">
        <v>1347983.58</v>
      </c>
      <c r="G482" s="543"/>
    </row>
    <row r="483" spans="1:7">
      <c r="A483" s="885" t="s">
        <v>484</v>
      </c>
      <c r="B483" s="886"/>
      <c r="C483" s="886"/>
      <c r="D483" s="887"/>
      <c r="E483" s="802">
        <v>0</v>
      </c>
      <c r="F483" s="802">
        <v>0</v>
      </c>
      <c r="G483" s="543"/>
    </row>
    <row r="484" spans="1:7">
      <c r="A484" s="796" t="s">
        <v>485</v>
      </c>
      <c r="B484" s="884"/>
      <c r="C484" s="884"/>
      <c r="D484" s="797"/>
      <c r="E484" s="802">
        <v>0</v>
      </c>
      <c r="F484" s="802">
        <v>0</v>
      </c>
      <c r="G484" s="543"/>
    </row>
    <row r="485" spans="1:7" ht="13.5" customHeight="1">
      <c r="A485" s="796" t="s">
        <v>486</v>
      </c>
      <c r="B485" s="884"/>
      <c r="C485" s="884"/>
      <c r="D485" s="797"/>
      <c r="E485" s="802">
        <v>0</v>
      </c>
      <c r="F485" s="802">
        <v>0</v>
      </c>
      <c r="G485" s="543"/>
    </row>
    <row r="486" spans="1:7" ht="13.5" customHeight="1">
      <c r="A486" s="796" t="s">
        <v>487</v>
      </c>
      <c r="B486" s="884"/>
      <c r="C486" s="884"/>
      <c r="D486" s="797"/>
      <c r="E486" s="802">
        <v>90750.83</v>
      </c>
      <c r="F486" s="802">
        <v>78582.63</v>
      </c>
      <c r="G486" s="543"/>
    </row>
    <row r="487" spans="1:7" ht="14.25" customHeight="1" thickBot="1">
      <c r="A487" s="888" t="s">
        <v>488</v>
      </c>
      <c r="B487" s="889"/>
      <c r="C487" s="889"/>
      <c r="D487" s="890"/>
      <c r="E487" s="891">
        <v>120382.65</v>
      </c>
      <c r="F487" s="891">
        <v>469127.16</v>
      </c>
      <c r="G487" s="543"/>
    </row>
    <row r="488" spans="1:7" ht="14.25" customHeight="1" thickBot="1">
      <c r="A488" s="875" t="s">
        <v>489</v>
      </c>
      <c r="B488" s="876"/>
      <c r="C488" s="876"/>
      <c r="D488" s="877"/>
      <c r="E488" s="892">
        <v>-156.31</v>
      </c>
      <c r="F488" s="892">
        <v>3064.81</v>
      </c>
      <c r="G488" s="893"/>
    </row>
    <row r="489" spans="1:7" ht="14.25" customHeight="1" thickBot="1">
      <c r="A489" s="894" t="s">
        <v>490</v>
      </c>
      <c r="B489" s="895"/>
      <c r="C489" s="895"/>
      <c r="D489" s="896"/>
      <c r="E489" s="897">
        <v>0</v>
      </c>
      <c r="F489" s="897">
        <v>0</v>
      </c>
      <c r="G489" s="893"/>
    </row>
    <row r="490" spans="1:7" ht="14.25" customHeight="1" thickBot="1">
      <c r="A490" s="894" t="s">
        <v>491</v>
      </c>
      <c r="B490" s="895"/>
      <c r="C490" s="895"/>
      <c r="D490" s="896"/>
      <c r="E490" s="892">
        <v>0</v>
      </c>
      <c r="F490" s="892">
        <v>0</v>
      </c>
      <c r="G490" s="893"/>
    </row>
    <row r="491" spans="1:7" ht="14.25" customHeight="1" thickBot="1">
      <c r="A491" s="875" t="s">
        <v>492</v>
      </c>
      <c r="B491" s="876"/>
      <c r="C491" s="876"/>
      <c r="D491" s="877"/>
      <c r="E491" s="892">
        <v>0</v>
      </c>
      <c r="F491" s="892">
        <v>0</v>
      </c>
      <c r="G491" s="893"/>
    </row>
    <row r="492" spans="1:7" ht="14.25" customHeight="1" thickBot="1">
      <c r="A492" s="875" t="s">
        <v>493</v>
      </c>
      <c r="B492" s="876"/>
      <c r="C492" s="876"/>
      <c r="D492" s="877"/>
      <c r="E492" s="878">
        <f>SUM(E493+E501+E504+E507)</f>
        <v>2934549.92</v>
      </c>
      <c r="F492" s="878">
        <v>2544421.7599999998</v>
      </c>
      <c r="G492" s="879"/>
    </row>
    <row r="493" spans="1:7">
      <c r="A493" s="880" t="s">
        <v>494</v>
      </c>
      <c r="B493" s="881"/>
      <c r="C493" s="881"/>
      <c r="D493" s="882"/>
      <c r="E493" s="898">
        <v>0</v>
      </c>
      <c r="F493" s="898">
        <v>0</v>
      </c>
      <c r="G493" s="899"/>
    </row>
    <row r="494" spans="1:7">
      <c r="A494" s="799" t="s">
        <v>495</v>
      </c>
      <c r="B494" s="900"/>
      <c r="C494" s="900"/>
      <c r="D494" s="800"/>
      <c r="E494" s="901">
        <v>0</v>
      </c>
      <c r="F494" s="901">
        <v>0</v>
      </c>
      <c r="G494" s="902"/>
    </row>
    <row r="495" spans="1:7">
      <c r="A495" s="799" t="s">
        <v>496</v>
      </c>
      <c r="B495" s="900"/>
      <c r="C495" s="900"/>
      <c r="D495" s="800"/>
      <c r="E495" s="901">
        <v>0</v>
      </c>
      <c r="F495" s="901">
        <v>0</v>
      </c>
      <c r="G495" s="902"/>
    </row>
    <row r="496" spans="1:7">
      <c r="A496" s="799" t="s">
        <v>497</v>
      </c>
      <c r="B496" s="900"/>
      <c r="C496" s="900"/>
      <c r="D496" s="800"/>
      <c r="E496" s="901">
        <v>0</v>
      </c>
      <c r="F496" s="901">
        <v>0</v>
      </c>
      <c r="G496" s="902"/>
    </row>
    <row r="497" spans="1:7">
      <c r="A497" s="799" t="s">
        <v>498</v>
      </c>
      <c r="B497" s="900"/>
      <c r="C497" s="900"/>
      <c r="D497" s="800"/>
      <c r="E497" s="901">
        <v>0</v>
      </c>
      <c r="F497" s="901">
        <v>0</v>
      </c>
      <c r="G497" s="902"/>
    </row>
    <row r="498" spans="1:7">
      <c r="A498" s="799" t="s">
        <v>499</v>
      </c>
      <c r="B498" s="900"/>
      <c r="C498" s="900"/>
      <c r="D498" s="800"/>
      <c r="E498" s="901">
        <v>0</v>
      </c>
      <c r="F498" s="901">
        <v>0</v>
      </c>
      <c r="G498" s="902"/>
    </row>
    <row r="499" spans="1:7">
      <c r="A499" s="799" t="s">
        <v>500</v>
      </c>
      <c r="B499" s="900"/>
      <c r="C499" s="900"/>
      <c r="D499" s="800"/>
      <c r="E499" s="901">
        <v>0</v>
      </c>
      <c r="F499" s="901">
        <v>0</v>
      </c>
      <c r="G499" s="902"/>
    </row>
    <row r="500" spans="1:7">
      <c r="A500" s="799" t="s">
        <v>501</v>
      </c>
      <c r="B500" s="900"/>
      <c r="C500" s="900"/>
      <c r="D500" s="800"/>
      <c r="E500" s="901">
        <v>0</v>
      </c>
      <c r="F500" s="901">
        <v>0</v>
      </c>
      <c r="G500" s="902"/>
    </row>
    <row r="501" spans="1:7" ht="13.5" customHeight="1">
      <c r="A501" s="796" t="s">
        <v>502</v>
      </c>
      <c r="B501" s="884"/>
      <c r="C501" s="884"/>
      <c r="D501" s="797"/>
      <c r="E501" s="903">
        <f>SUM(E502:E503)</f>
        <v>0</v>
      </c>
      <c r="F501" s="903">
        <f>SUM(F502:F503)</f>
        <v>0</v>
      </c>
      <c r="G501" s="899"/>
    </row>
    <row r="502" spans="1:7">
      <c r="A502" s="799" t="s">
        <v>503</v>
      </c>
      <c r="B502" s="900"/>
      <c r="C502" s="900"/>
      <c r="D502" s="800"/>
      <c r="E502" s="901">
        <v>0</v>
      </c>
      <c r="F502" s="901">
        <v>0</v>
      </c>
      <c r="G502" s="902"/>
    </row>
    <row r="503" spans="1:7">
      <c r="A503" s="799" t="s">
        <v>504</v>
      </c>
      <c r="B503" s="900"/>
      <c r="C503" s="900"/>
      <c r="D503" s="800"/>
      <c r="E503" s="901">
        <v>0</v>
      </c>
      <c r="F503" s="901">
        <v>0</v>
      </c>
      <c r="G503" s="902"/>
    </row>
    <row r="504" spans="1:7">
      <c r="A504" s="796" t="s">
        <v>505</v>
      </c>
      <c r="B504" s="884"/>
      <c r="C504" s="884"/>
      <c r="D504" s="797"/>
      <c r="E504" s="903">
        <f>SUM(E505:E506)</f>
        <v>0</v>
      </c>
      <c r="F504" s="903">
        <f>SUM(F505:F506)</f>
        <v>0</v>
      </c>
      <c r="G504" s="899"/>
    </row>
    <row r="505" spans="1:7">
      <c r="A505" s="799" t="s">
        <v>506</v>
      </c>
      <c r="B505" s="900"/>
      <c r="C505" s="900"/>
      <c r="D505" s="800"/>
      <c r="E505" s="901">
        <v>0</v>
      </c>
      <c r="F505" s="901">
        <v>0</v>
      </c>
      <c r="G505" s="902"/>
    </row>
    <row r="506" spans="1:7">
      <c r="A506" s="799" t="s">
        <v>507</v>
      </c>
      <c r="B506" s="900"/>
      <c r="C506" s="900"/>
      <c r="D506" s="800"/>
      <c r="E506" s="901">
        <v>0</v>
      </c>
      <c r="F506" s="901">
        <v>0</v>
      </c>
      <c r="G506" s="902"/>
    </row>
    <row r="507" spans="1:7">
      <c r="A507" s="796" t="s">
        <v>508</v>
      </c>
      <c r="B507" s="884"/>
      <c r="C507" s="884"/>
      <c r="D507" s="797"/>
      <c r="E507" s="903">
        <v>2934549.92</v>
      </c>
      <c r="F507" s="903">
        <v>2544421.7599999998</v>
      </c>
      <c r="G507" s="899"/>
    </row>
    <row r="508" spans="1:7">
      <c r="A508" s="799" t="s">
        <v>509</v>
      </c>
      <c r="B508" s="900"/>
      <c r="C508" s="900"/>
      <c r="D508" s="800"/>
      <c r="E508" s="802">
        <v>1984386.7</v>
      </c>
      <c r="F508" s="802">
        <v>1436091.16</v>
      </c>
      <c r="G508" s="543"/>
    </row>
    <row r="509" spans="1:7">
      <c r="A509" s="799" t="s">
        <v>510</v>
      </c>
      <c r="B509" s="900"/>
      <c r="C509" s="900"/>
      <c r="D509" s="800"/>
      <c r="E509" s="802">
        <v>0</v>
      </c>
      <c r="F509" s="802">
        <v>0</v>
      </c>
      <c r="G509" s="543"/>
    </row>
    <row r="510" spans="1:7">
      <c r="A510" s="799" t="s">
        <v>511</v>
      </c>
      <c r="B510" s="900"/>
      <c r="C510" s="900"/>
      <c r="D510" s="800"/>
      <c r="E510" s="797">
        <v>0</v>
      </c>
      <c r="F510" s="797">
        <v>0</v>
      </c>
      <c r="G510" s="543"/>
    </row>
    <row r="511" spans="1:7">
      <c r="A511" s="799" t="s">
        <v>512</v>
      </c>
      <c r="B511" s="900"/>
      <c r="C511" s="900"/>
      <c r="D511" s="800"/>
      <c r="E511" s="802">
        <v>0</v>
      </c>
      <c r="F511" s="802">
        <v>0</v>
      </c>
      <c r="G511" s="543"/>
    </row>
    <row r="512" spans="1:7">
      <c r="A512" s="799" t="s">
        <v>513</v>
      </c>
      <c r="B512" s="900"/>
      <c r="C512" s="900"/>
      <c r="D512" s="800"/>
      <c r="E512" s="802">
        <v>0</v>
      </c>
      <c r="F512" s="802">
        <v>0</v>
      </c>
      <c r="G512" s="543"/>
    </row>
    <row r="513" spans="1:7">
      <c r="A513" s="799" t="s">
        <v>514</v>
      </c>
      <c r="B513" s="900"/>
      <c r="C513" s="900"/>
      <c r="D513" s="800"/>
      <c r="E513" s="802">
        <v>0</v>
      </c>
      <c r="F513" s="802">
        <v>0</v>
      </c>
      <c r="G513" s="543"/>
    </row>
    <row r="514" spans="1:7">
      <c r="A514" s="799" t="s">
        <v>515</v>
      </c>
      <c r="B514" s="900"/>
      <c r="C514" s="900"/>
      <c r="D514" s="800"/>
      <c r="E514" s="802">
        <v>0</v>
      </c>
      <c r="F514" s="802">
        <v>0</v>
      </c>
      <c r="G514" s="543"/>
    </row>
    <row r="515" spans="1:7">
      <c r="A515" s="799" t="s">
        <v>516</v>
      </c>
      <c r="B515" s="900"/>
      <c r="C515" s="900"/>
      <c r="D515" s="800"/>
      <c r="E515" s="802">
        <v>0</v>
      </c>
      <c r="F515" s="802">
        <v>0</v>
      </c>
      <c r="G515" s="543"/>
    </row>
    <row r="516" spans="1:7">
      <c r="A516" s="799" t="s">
        <v>517</v>
      </c>
      <c r="B516" s="900"/>
      <c r="C516" s="900"/>
      <c r="D516" s="800"/>
      <c r="E516" s="802">
        <v>0</v>
      </c>
      <c r="F516" s="802">
        <v>0</v>
      </c>
      <c r="G516" s="543"/>
    </row>
    <row r="517" spans="1:7" ht="13.5" customHeight="1">
      <c r="A517" s="799" t="s">
        <v>518</v>
      </c>
      <c r="B517" s="900"/>
      <c r="C517" s="900"/>
      <c r="D517" s="800"/>
      <c r="E517" s="802">
        <v>856543.74</v>
      </c>
      <c r="F517" s="802">
        <v>967792.3</v>
      </c>
      <c r="G517" s="543"/>
    </row>
    <row r="518" spans="1:7" ht="13.5" customHeight="1">
      <c r="A518" s="799" t="s">
        <v>519</v>
      </c>
      <c r="B518" s="900"/>
      <c r="C518" s="900"/>
      <c r="D518" s="800"/>
      <c r="E518" s="802">
        <v>0</v>
      </c>
      <c r="F518" s="802">
        <v>0</v>
      </c>
      <c r="G518" s="543"/>
    </row>
    <row r="519" spans="1:7" ht="13.5" customHeight="1">
      <c r="A519" s="799" t="s">
        <v>520</v>
      </c>
      <c r="B519" s="900"/>
      <c r="C519" s="900"/>
      <c r="D519" s="800"/>
      <c r="E519" s="802">
        <v>0</v>
      </c>
      <c r="F519" s="802">
        <v>0</v>
      </c>
      <c r="G519" s="543"/>
    </row>
    <row r="520" spans="1:7">
      <c r="A520" s="904" t="s">
        <v>521</v>
      </c>
      <c r="B520" s="905"/>
      <c r="C520" s="905"/>
      <c r="D520" s="906"/>
      <c r="E520" s="802">
        <v>0</v>
      </c>
      <c r="F520" s="802">
        <v>0</v>
      </c>
      <c r="G520" s="543"/>
    </row>
    <row r="521" spans="1:7" ht="22.5" customHeight="1" thickBot="1">
      <c r="A521" s="907" t="s">
        <v>522</v>
      </c>
      <c r="B521" s="908"/>
      <c r="C521" s="908"/>
      <c r="D521" s="909"/>
      <c r="E521" s="802">
        <v>93619.48</v>
      </c>
      <c r="F521" s="802">
        <v>140538.29999999999</v>
      </c>
      <c r="G521" s="543"/>
    </row>
    <row r="522" spans="1:7" ht="14.25" thickBot="1">
      <c r="A522" s="869" t="s">
        <v>523</v>
      </c>
      <c r="B522" s="870"/>
      <c r="C522" s="870"/>
      <c r="D522" s="871"/>
      <c r="E522" s="910">
        <f>SUM(E479+E488+E489+E490+E491+E492)</f>
        <v>28711860.549999997</v>
      </c>
      <c r="F522" s="910">
        <f>SUM(F479+F488+F489+F490+F491+F492)</f>
        <v>29819564.649999999</v>
      </c>
      <c r="G522" s="879"/>
    </row>
    <row r="524" spans="1:7" ht="13.5" customHeight="1">
      <c r="A524" s="309" t="s">
        <v>524</v>
      </c>
      <c r="B524" s="281"/>
      <c r="C524" s="281"/>
      <c r="D524" s="281"/>
    </row>
    <row r="525" spans="1:7" ht="15.75" thickBot="1">
      <c r="A525" s="837"/>
      <c r="B525" s="837"/>
      <c r="C525" s="622"/>
    </row>
    <row r="526" spans="1:7" ht="15.75" customHeight="1">
      <c r="A526" s="911" t="s">
        <v>40</v>
      </c>
      <c r="B526" s="912"/>
      <c r="C526" s="913" t="s">
        <v>466</v>
      </c>
      <c r="D526" s="913" t="s">
        <v>467</v>
      </c>
    </row>
    <row r="527" spans="1:7" ht="15.75" customHeight="1" thickBot="1">
      <c r="A527" s="914"/>
      <c r="B527" s="915"/>
      <c r="C527" s="916"/>
      <c r="D527" s="917"/>
    </row>
    <row r="528" spans="1:7">
      <c r="A528" s="627" t="s">
        <v>525</v>
      </c>
      <c r="B528" s="628"/>
      <c r="C528" s="850">
        <v>7103726.0700000003</v>
      </c>
      <c r="D528" s="850">
        <v>9374081.6099999994</v>
      </c>
    </row>
    <row r="529" spans="1:6">
      <c r="A529" s="631" t="s">
        <v>526</v>
      </c>
      <c r="B529" s="632"/>
      <c r="C529" s="632">
        <v>0</v>
      </c>
      <c r="D529" s="632">
        <v>0</v>
      </c>
    </row>
    <row r="530" spans="1:6">
      <c r="A530" s="742" t="s">
        <v>527</v>
      </c>
      <c r="B530" s="743"/>
      <c r="C530" s="632">
        <v>9022540.0500000007</v>
      </c>
      <c r="D530" s="632">
        <v>10605723.83</v>
      </c>
    </row>
    <row r="531" spans="1:6" ht="13.5" customHeight="1">
      <c r="A531" s="631" t="s">
        <v>528</v>
      </c>
      <c r="B531" s="632"/>
      <c r="C531" s="632">
        <v>0</v>
      </c>
      <c r="D531" s="632">
        <v>0</v>
      </c>
    </row>
    <row r="532" spans="1:6" ht="13.5" customHeight="1">
      <c r="A532" s="742" t="s">
        <v>529</v>
      </c>
      <c r="B532" s="743"/>
      <c r="C532" s="632">
        <v>0</v>
      </c>
      <c r="D532" s="632">
        <v>0</v>
      </c>
    </row>
    <row r="533" spans="1:6" ht="13.5" customHeight="1">
      <c r="A533" s="742" t="s">
        <v>530</v>
      </c>
      <c r="B533" s="743"/>
      <c r="C533" s="632">
        <v>12983.23</v>
      </c>
      <c r="D533" s="632">
        <v>21109.18</v>
      </c>
    </row>
    <row r="534" spans="1:6" ht="13.5" customHeight="1">
      <c r="A534" s="742" t="s">
        <v>531</v>
      </c>
      <c r="B534" s="743"/>
      <c r="C534" s="632">
        <v>0</v>
      </c>
      <c r="D534" s="632">
        <v>0</v>
      </c>
    </row>
    <row r="535" spans="1:6" ht="21.75" customHeight="1">
      <c r="A535" s="796" t="s">
        <v>532</v>
      </c>
      <c r="B535" s="797"/>
      <c r="C535" s="632">
        <v>103486.05</v>
      </c>
      <c r="D535" s="632">
        <v>209905.45</v>
      </c>
    </row>
    <row r="536" spans="1:6" ht="13.5" customHeight="1">
      <c r="A536" s="631" t="s">
        <v>533</v>
      </c>
      <c r="B536" s="632"/>
      <c r="C536" s="632">
        <v>0</v>
      </c>
      <c r="D536" s="632">
        <v>0</v>
      </c>
    </row>
    <row r="537" spans="1:6" ht="14.25" thickBot="1">
      <c r="A537" s="746" t="s">
        <v>64</v>
      </c>
      <c r="B537" s="747"/>
      <c r="C537" s="918">
        <v>0</v>
      </c>
      <c r="D537" s="918">
        <v>89381.59</v>
      </c>
    </row>
    <row r="538" spans="1:6" ht="16.5" thickBot="1">
      <c r="A538" s="803" t="s">
        <v>290</v>
      </c>
      <c r="B538" s="804"/>
      <c r="C538" s="919">
        <f>SUM(C528:C537)</f>
        <v>16242735.400000002</v>
      </c>
      <c r="D538" s="919">
        <f>SUM(D528:D537)</f>
        <v>20300201.659999996</v>
      </c>
    </row>
    <row r="541" spans="1:6" ht="14.25">
      <c r="A541" s="588" t="s">
        <v>534</v>
      </c>
      <c r="B541" s="588"/>
      <c r="C541" s="588"/>
    </row>
    <row r="542" spans="1:6" ht="15" thickBot="1">
      <c r="A542" s="837"/>
      <c r="B542" s="837"/>
      <c r="C542" s="837"/>
    </row>
    <row r="543" spans="1:6" ht="26.25" thickBot="1">
      <c r="A543" s="920" t="s">
        <v>54</v>
      </c>
      <c r="B543" s="921"/>
      <c r="C543" s="921"/>
      <c r="D543" s="922"/>
      <c r="E543" s="840" t="s">
        <v>466</v>
      </c>
      <c r="F543" s="625" t="s">
        <v>467</v>
      </c>
    </row>
    <row r="544" spans="1:6" ht="14.25" customHeight="1" thickBot="1">
      <c r="A544" s="711" t="s">
        <v>535</v>
      </c>
      <c r="B544" s="923"/>
      <c r="C544" s="923"/>
      <c r="D544" s="924"/>
      <c r="E544" s="925">
        <f>E545+E546+E547</f>
        <v>9170779.9100000001</v>
      </c>
      <c r="F544" s="925">
        <f>F545+F546+F547</f>
        <v>6951478.04</v>
      </c>
    </row>
    <row r="545" spans="1:6" ht="13.5" customHeight="1">
      <c r="A545" s="926" t="s">
        <v>536</v>
      </c>
      <c r="B545" s="927"/>
      <c r="C545" s="927"/>
      <c r="D545" s="928"/>
      <c r="E545" s="929">
        <v>6985534</v>
      </c>
      <c r="F545" s="929">
        <v>7959462</v>
      </c>
    </row>
    <row r="546" spans="1:6" ht="13.5" customHeight="1">
      <c r="A546" s="851" t="s">
        <v>537</v>
      </c>
      <c r="B546" s="930"/>
      <c r="C546" s="930"/>
      <c r="D546" s="931"/>
      <c r="E546" s="692">
        <v>0</v>
      </c>
      <c r="F546" s="692">
        <v>0</v>
      </c>
    </row>
    <row r="547" spans="1:6" ht="14.25" customHeight="1" thickBot="1">
      <c r="A547" s="852" t="s">
        <v>538</v>
      </c>
      <c r="B547" s="932"/>
      <c r="C547" s="932"/>
      <c r="D547" s="933"/>
      <c r="E547" s="934">
        <v>2185245.91</v>
      </c>
      <c r="F547" s="934">
        <v>-1007983.96</v>
      </c>
    </row>
    <row r="548" spans="1:6" ht="14.25" thickBot="1">
      <c r="A548" s="711" t="s">
        <v>56</v>
      </c>
      <c r="B548" s="923"/>
      <c r="C548" s="923"/>
      <c r="D548" s="924"/>
      <c r="E548" s="1085">
        <v>0</v>
      </c>
      <c r="F548" s="1085">
        <v>0</v>
      </c>
    </row>
    <row r="549" spans="1:6" ht="14.25" thickBot="1">
      <c r="A549" s="935" t="s">
        <v>539</v>
      </c>
      <c r="B549" s="936"/>
      <c r="C549" s="936"/>
      <c r="D549" s="937"/>
      <c r="E549" s="842">
        <v>30033914.510000002</v>
      </c>
      <c r="F549" s="842">
        <v>5775565.8499999996</v>
      </c>
    </row>
    <row r="550" spans="1:6">
      <c r="A550" s="926" t="s">
        <v>540</v>
      </c>
      <c r="B550" s="927"/>
      <c r="C550" s="927"/>
      <c r="D550" s="928"/>
      <c r="E550" s="938">
        <v>0</v>
      </c>
      <c r="F550" s="938">
        <v>0</v>
      </c>
    </row>
    <row r="551" spans="1:6">
      <c r="A551" s="851" t="s">
        <v>541</v>
      </c>
      <c r="B551" s="930"/>
      <c r="C551" s="930"/>
      <c r="D551" s="931"/>
      <c r="E551" s="939">
        <v>0</v>
      </c>
      <c r="F551" s="939">
        <v>0</v>
      </c>
    </row>
    <row r="552" spans="1:6">
      <c r="A552" s="851" t="s">
        <v>542</v>
      </c>
      <c r="B552" s="930"/>
      <c r="C552" s="930"/>
      <c r="D552" s="931"/>
      <c r="E552" s="940">
        <v>240548.12</v>
      </c>
      <c r="F552" s="940">
        <v>270343.51</v>
      </c>
    </row>
    <row r="553" spans="1:6">
      <c r="A553" s="851" t="s">
        <v>543</v>
      </c>
      <c r="B553" s="930"/>
      <c r="C553" s="930"/>
      <c r="D553" s="931"/>
      <c r="E553" s="692">
        <v>0</v>
      </c>
      <c r="F553" s="692">
        <v>0</v>
      </c>
    </row>
    <row r="554" spans="1:6">
      <c r="A554" s="851" t="s">
        <v>544</v>
      </c>
      <c r="B554" s="930"/>
      <c r="C554" s="930"/>
      <c r="D554" s="931"/>
      <c r="E554" s="692">
        <v>0</v>
      </c>
      <c r="F554" s="692">
        <v>0</v>
      </c>
    </row>
    <row r="555" spans="1:6">
      <c r="A555" s="851" t="s">
        <v>545</v>
      </c>
      <c r="B555" s="930"/>
      <c r="C555" s="930"/>
      <c r="D555" s="931"/>
      <c r="E555" s="941">
        <v>27697158.5</v>
      </c>
      <c r="F555" s="941">
        <v>3988784.36</v>
      </c>
    </row>
    <row r="556" spans="1:6">
      <c r="A556" s="851" t="s">
        <v>546</v>
      </c>
      <c r="B556" s="930"/>
      <c r="C556" s="930"/>
      <c r="D556" s="931"/>
      <c r="E556" s="941">
        <v>1709926.93</v>
      </c>
      <c r="F556" s="941">
        <v>1073076.51</v>
      </c>
    </row>
    <row r="557" spans="1:6" ht="13.5" customHeight="1">
      <c r="A557" s="851" t="s">
        <v>547</v>
      </c>
      <c r="B557" s="930"/>
      <c r="C557" s="930"/>
      <c r="D557" s="931"/>
      <c r="E557" s="692">
        <v>0</v>
      </c>
      <c r="F557" s="692">
        <v>0</v>
      </c>
    </row>
    <row r="558" spans="1:6" ht="13.5" customHeight="1">
      <c r="A558" s="851" t="s">
        <v>548</v>
      </c>
      <c r="B558" s="930"/>
      <c r="C558" s="930"/>
      <c r="D558" s="931"/>
      <c r="E558" s="941">
        <v>0</v>
      </c>
      <c r="F558" s="941">
        <v>0</v>
      </c>
    </row>
    <row r="559" spans="1:6" ht="57.75" customHeight="1" thickBot="1">
      <c r="A559" s="852" t="s">
        <v>549</v>
      </c>
      <c r="B559" s="932"/>
      <c r="C559" s="932"/>
      <c r="D559" s="933"/>
      <c r="E559" s="941">
        <v>386280.96000000002</v>
      </c>
      <c r="F559" s="941">
        <v>443361.47</v>
      </c>
    </row>
    <row r="560" spans="1:6" ht="14.25" thickBot="1">
      <c r="A560" s="780" t="s">
        <v>290</v>
      </c>
      <c r="B560" s="942"/>
      <c r="C560" s="942"/>
      <c r="D560" s="943"/>
      <c r="E560" s="708">
        <f>SUM(E544+E548+E549)</f>
        <v>39204694.420000002</v>
      </c>
      <c r="F560" s="708">
        <f>SUM(F544+F548+F549)</f>
        <v>12727043.890000001</v>
      </c>
    </row>
    <row r="562" spans="1:6" ht="13.5" customHeight="1">
      <c r="A562" s="309" t="s">
        <v>550</v>
      </c>
      <c r="B562" s="281"/>
      <c r="C562" s="281"/>
      <c r="D562" s="281"/>
    </row>
    <row r="563" spans="1:6" ht="15.75" thickBot="1">
      <c r="A563" s="837"/>
      <c r="B563" s="837"/>
      <c r="C563" s="622"/>
      <c r="D563" s="622"/>
    </row>
    <row r="564" spans="1:6" ht="26.25" thickBot="1">
      <c r="A564" s="549" t="s">
        <v>58</v>
      </c>
      <c r="B564" s="550"/>
      <c r="C564" s="550"/>
      <c r="D564" s="551"/>
      <c r="E564" s="840" t="s">
        <v>466</v>
      </c>
      <c r="F564" s="625" t="s">
        <v>467</v>
      </c>
    </row>
    <row r="565" spans="1:6" ht="30.75" customHeight="1" thickBot="1">
      <c r="A565" s="944" t="s">
        <v>551</v>
      </c>
      <c r="B565" s="945"/>
      <c r="C565" s="945"/>
      <c r="D565" s="946"/>
      <c r="E565" s="947">
        <v>0</v>
      </c>
      <c r="F565" s="947">
        <v>0</v>
      </c>
    </row>
    <row r="566" spans="1:6" ht="14.25" customHeight="1" thickBot="1">
      <c r="A566" s="711" t="s">
        <v>552</v>
      </c>
      <c r="B566" s="923"/>
      <c r="C566" s="923"/>
      <c r="D566" s="924"/>
      <c r="E566" s="842">
        <v>41047529.030000001</v>
      </c>
      <c r="F566" s="842">
        <v>13068737.67</v>
      </c>
    </row>
    <row r="567" spans="1:6" ht="13.5" customHeight="1">
      <c r="A567" s="564" t="s">
        <v>553</v>
      </c>
      <c r="B567" s="948"/>
      <c r="C567" s="948"/>
      <c r="D567" s="753"/>
      <c r="E567" s="754">
        <v>0</v>
      </c>
      <c r="F567" s="754">
        <v>0</v>
      </c>
    </row>
    <row r="568" spans="1:6" ht="13.5" customHeight="1">
      <c r="A568" s="606" t="s">
        <v>554</v>
      </c>
      <c r="B568" s="949"/>
      <c r="C568" s="949"/>
      <c r="D568" s="758"/>
      <c r="E568" s="950">
        <v>40018423.32</v>
      </c>
      <c r="F568" s="950">
        <v>12625929.300000001</v>
      </c>
    </row>
    <row r="569" spans="1:6" ht="21.75" customHeight="1">
      <c r="A569" s="722" t="s">
        <v>555</v>
      </c>
      <c r="B569" s="951"/>
      <c r="C569" s="951"/>
      <c r="D569" s="755"/>
      <c r="E569" s="952">
        <v>0</v>
      </c>
      <c r="F569" s="952">
        <v>0</v>
      </c>
    </row>
    <row r="570" spans="1:6" ht="13.5" customHeight="1">
      <c r="A570" s="722" t="s">
        <v>556</v>
      </c>
      <c r="B570" s="951"/>
      <c r="C570" s="951"/>
      <c r="D570" s="755"/>
      <c r="E570" s="952">
        <v>774065.45</v>
      </c>
      <c r="F570" s="952">
        <v>774065.45</v>
      </c>
    </row>
    <row r="571" spans="1:6" ht="13.5" customHeight="1">
      <c r="A571" s="722" t="s">
        <v>557</v>
      </c>
      <c r="B571" s="951"/>
      <c r="C571" s="951"/>
      <c r="D571" s="755"/>
      <c r="E571" s="846">
        <v>39244357.869999997</v>
      </c>
      <c r="F571" s="846">
        <v>11851863.85</v>
      </c>
    </row>
    <row r="572" spans="1:6" ht="13.5" customHeight="1">
      <c r="A572" s="722" t="s">
        <v>558</v>
      </c>
      <c r="B572" s="951"/>
      <c r="C572" s="951"/>
      <c r="D572" s="755"/>
      <c r="E572" s="846">
        <v>0</v>
      </c>
      <c r="F572" s="846">
        <v>0</v>
      </c>
    </row>
    <row r="573" spans="1:6">
      <c r="A573" s="606" t="s">
        <v>559</v>
      </c>
      <c r="B573" s="949"/>
      <c r="C573" s="949"/>
      <c r="D573" s="758"/>
      <c r="E573" s="950">
        <v>1029105.71</v>
      </c>
      <c r="F573" s="950">
        <v>442808.37</v>
      </c>
    </row>
    <row r="574" spans="1:6" ht="13.5" customHeight="1">
      <c r="A574" s="722" t="s">
        <v>560</v>
      </c>
      <c r="B574" s="951"/>
      <c r="C574" s="951"/>
      <c r="D574" s="755"/>
      <c r="E574" s="846">
        <v>0</v>
      </c>
      <c r="F574" s="846">
        <v>0</v>
      </c>
    </row>
    <row r="575" spans="1:6" ht="13.5" customHeight="1">
      <c r="A575" s="722" t="s">
        <v>561</v>
      </c>
      <c r="B575" s="951"/>
      <c r="C575" s="951"/>
      <c r="D575" s="755"/>
      <c r="E575" s="846">
        <v>241541.14</v>
      </c>
      <c r="F575" s="846">
        <v>23274.799999999999</v>
      </c>
    </row>
    <row r="576" spans="1:6" ht="13.5" customHeight="1">
      <c r="A576" s="725" t="s">
        <v>562</v>
      </c>
      <c r="B576" s="953"/>
      <c r="C576" s="953"/>
      <c r="D576" s="954"/>
      <c r="E576" s="846">
        <v>92466.21</v>
      </c>
      <c r="F576" s="846">
        <v>16660.580000000002</v>
      </c>
    </row>
    <row r="577" spans="1:6" ht="13.5" customHeight="1">
      <c r="A577" s="725" t="s">
        <v>563</v>
      </c>
      <c r="B577" s="953"/>
      <c r="C577" s="953"/>
      <c r="D577" s="954"/>
      <c r="E577" s="846">
        <v>0</v>
      </c>
      <c r="F577" s="846">
        <v>0</v>
      </c>
    </row>
    <row r="578" spans="1:6" ht="40.5" customHeight="1" thickBot="1">
      <c r="A578" s="728" t="s">
        <v>564</v>
      </c>
      <c r="B578" s="955"/>
      <c r="C578" s="955"/>
      <c r="D578" s="762"/>
      <c r="E578" s="848">
        <v>695098.36</v>
      </c>
      <c r="F578" s="848">
        <v>402872.99</v>
      </c>
    </row>
    <row r="579" spans="1:6" ht="14.25" thickBot="1">
      <c r="A579" s="780" t="s">
        <v>565</v>
      </c>
      <c r="B579" s="942"/>
      <c r="C579" s="942"/>
      <c r="D579" s="943"/>
      <c r="E579" s="708">
        <f>SUM(E565+E566)</f>
        <v>41047529.030000001</v>
      </c>
      <c r="F579" s="708">
        <f>SUM(F565+F566)</f>
        <v>13068737.67</v>
      </c>
    </row>
    <row r="582" spans="1:6" ht="14.25">
      <c r="A582" s="956" t="s">
        <v>566</v>
      </c>
      <c r="B582" s="272"/>
      <c r="C582" s="272"/>
      <c r="D582" s="957"/>
      <c r="E582" s="957"/>
      <c r="F582" s="957"/>
    </row>
    <row r="583" spans="1:6" ht="14.25" thickBot="1">
      <c r="A583"/>
      <c r="B583"/>
      <c r="C583"/>
    </row>
    <row r="584" spans="1:6" ht="32.25" thickBot="1">
      <c r="A584" s="958"/>
      <c r="B584" s="959"/>
      <c r="C584" s="959"/>
      <c r="D584" s="960"/>
      <c r="E584" s="788" t="s">
        <v>466</v>
      </c>
      <c r="F584" s="961" t="s">
        <v>467</v>
      </c>
    </row>
    <row r="585" spans="1:6" ht="14.25" customHeight="1" thickBot="1">
      <c r="A585" s="935" t="s">
        <v>62</v>
      </c>
      <c r="B585" s="936"/>
      <c r="C585" s="936"/>
      <c r="D585" s="937"/>
      <c r="E585" s="842">
        <v>0</v>
      </c>
      <c r="F585" s="842">
        <v>0</v>
      </c>
    </row>
    <row r="586" spans="1:6" ht="14.25" thickBot="1">
      <c r="A586" s="875" t="s">
        <v>567</v>
      </c>
      <c r="B586" s="876"/>
      <c r="C586" s="876"/>
      <c r="D586" s="877"/>
      <c r="E586" s="842">
        <v>3195878.86</v>
      </c>
      <c r="F586" s="842">
        <v>6519803.6799999997</v>
      </c>
    </row>
    <row r="587" spans="1:6" ht="22.5" customHeight="1">
      <c r="A587" s="962" t="s">
        <v>568</v>
      </c>
      <c r="B587" s="963"/>
      <c r="C587" s="963"/>
      <c r="D587" s="964"/>
      <c r="E587" s="850">
        <v>3195878.86</v>
      </c>
      <c r="F587" s="850">
        <v>6519803.6799999997</v>
      </c>
    </row>
    <row r="588" spans="1:6" ht="15.75" customHeight="1" thickBot="1">
      <c r="A588" s="965" t="s">
        <v>569</v>
      </c>
      <c r="B588" s="966"/>
      <c r="C588" s="966"/>
      <c r="D588" s="967"/>
      <c r="E588" s="918">
        <v>0</v>
      </c>
      <c r="F588" s="918">
        <v>0</v>
      </c>
    </row>
    <row r="589" spans="1:6" ht="14.25" thickBot="1">
      <c r="A589" s="875" t="s">
        <v>570</v>
      </c>
      <c r="B589" s="876"/>
      <c r="C589" s="876"/>
      <c r="D589" s="877"/>
      <c r="E589" s="842">
        <v>605388.86</v>
      </c>
      <c r="F589" s="842">
        <v>313221.63</v>
      </c>
    </row>
    <row r="590" spans="1:6">
      <c r="A590" s="962" t="s">
        <v>571</v>
      </c>
      <c r="B590" s="963"/>
      <c r="C590" s="963"/>
      <c r="D590" s="964"/>
      <c r="E590" s="968">
        <v>0</v>
      </c>
      <c r="F590" s="968">
        <v>0</v>
      </c>
    </row>
    <row r="591" spans="1:6">
      <c r="A591" s="969" t="s">
        <v>572</v>
      </c>
      <c r="B591" s="970"/>
      <c r="C591" s="970"/>
      <c r="D591" s="971"/>
      <c r="E591" s="850">
        <v>0</v>
      </c>
      <c r="F591" s="850">
        <v>0</v>
      </c>
    </row>
    <row r="592" spans="1:6">
      <c r="A592" s="972" t="s">
        <v>573</v>
      </c>
      <c r="B592" s="973"/>
      <c r="C592" s="973"/>
      <c r="D592" s="974"/>
      <c r="E592" s="850">
        <v>0</v>
      </c>
      <c r="F592" s="850">
        <v>0</v>
      </c>
    </row>
    <row r="593" spans="1:6" ht="13.5" customHeight="1">
      <c r="A593" s="972" t="s">
        <v>574</v>
      </c>
      <c r="B593" s="973"/>
      <c r="C593" s="973"/>
      <c r="D593" s="974"/>
      <c r="E593" s="632">
        <v>0</v>
      </c>
      <c r="F593" s="632">
        <v>0</v>
      </c>
    </row>
    <row r="594" spans="1:6" ht="13.5" customHeight="1">
      <c r="A594" s="972" t="s">
        <v>575</v>
      </c>
      <c r="B594" s="973"/>
      <c r="C594" s="973"/>
      <c r="D594" s="974"/>
      <c r="E594" s="918">
        <v>0</v>
      </c>
      <c r="F594" s="918">
        <v>0</v>
      </c>
    </row>
    <row r="595" spans="1:6" ht="13.5" customHeight="1">
      <c r="A595" s="972" t="s">
        <v>576</v>
      </c>
      <c r="B595" s="973"/>
      <c r="C595" s="973"/>
      <c r="D595" s="974"/>
      <c r="E595" s="918">
        <v>605388.86</v>
      </c>
      <c r="F595" s="918">
        <v>313221.63</v>
      </c>
    </row>
    <row r="596" spans="1:6" ht="14.25" thickBot="1">
      <c r="A596" s="907" t="s">
        <v>577</v>
      </c>
      <c r="B596" s="908"/>
      <c r="C596" s="908"/>
      <c r="D596" s="909"/>
      <c r="E596" s="918">
        <v>0</v>
      </c>
      <c r="F596" s="918">
        <v>0</v>
      </c>
    </row>
    <row r="597" spans="1:6" ht="14.25" thickBot="1">
      <c r="A597" s="780" t="s">
        <v>290</v>
      </c>
      <c r="B597" s="942"/>
      <c r="C597" s="942"/>
      <c r="D597" s="943"/>
      <c r="E597" s="708">
        <f>E585+E586+E589</f>
        <v>3801267.7199999997</v>
      </c>
      <c r="F597" s="708">
        <f>F585+F586+F589</f>
        <v>6833025.3099999996</v>
      </c>
    </row>
    <row r="600" spans="1:6" ht="14.25">
      <c r="A600" s="588" t="s">
        <v>578</v>
      </c>
      <c r="B600" s="588"/>
      <c r="C600" s="588"/>
    </row>
    <row r="601" spans="1:6" ht="14.25" thickBot="1">
      <c r="A601" s="838"/>
      <c r="B601" s="591"/>
      <c r="C601" s="591"/>
    </row>
    <row r="602" spans="1:6" ht="26.25" thickBot="1">
      <c r="A602" s="549"/>
      <c r="B602" s="550"/>
      <c r="C602" s="550"/>
      <c r="D602" s="551"/>
      <c r="E602" s="840" t="s">
        <v>466</v>
      </c>
      <c r="F602" s="625" t="s">
        <v>467</v>
      </c>
    </row>
    <row r="603" spans="1:6" ht="14.25" thickBot="1">
      <c r="A603" s="711" t="s">
        <v>567</v>
      </c>
      <c r="B603" s="923"/>
      <c r="C603" s="923"/>
      <c r="D603" s="924"/>
      <c r="E603" s="842">
        <f>SUM(E604:E605)</f>
        <v>18180.8</v>
      </c>
      <c r="F603" s="842">
        <f>SUM(F604:F605)</f>
        <v>10166</v>
      </c>
    </row>
    <row r="604" spans="1:6">
      <c r="A604" s="926" t="s">
        <v>579</v>
      </c>
      <c r="B604" s="927"/>
      <c r="C604" s="927"/>
      <c r="D604" s="928"/>
      <c r="E604" s="628">
        <v>0</v>
      </c>
      <c r="F604" s="628">
        <v>0</v>
      </c>
    </row>
    <row r="605" spans="1:6" ht="14.25" thickBot="1">
      <c r="A605" s="853" t="s">
        <v>580</v>
      </c>
      <c r="B605" s="975"/>
      <c r="C605" s="975"/>
      <c r="D605" s="976"/>
      <c r="E605" s="636">
        <v>18180.8</v>
      </c>
      <c r="F605" s="636">
        <v>10166</v>
      </c>
    </row>
    <row r="606" spans="1:6" ht="14.25" thickBot="1">
      <c r="A606" s="711" t="s">
        <v>581</v>
      </c>
      <c r="B606" s="923"/>
      <c r="C606" s="923"/>
      <c r="D606" s="924"/>
      <c r="E606" s="842">
        <f>SUM(E607:E614)</f>
        <v>2628916.7399999998</v>
      </c>
      <c r="F606" s="842">
        <f>SUM(F607:F614)</f>
        <v>6090007.04</v>
      </c>
    </row>
    <row r="607" spans="1:6">
      <c r="A607" s="926" t="s">
        <v>582</v>
      </c>
      <c r="B607" s="927"/>
      <c r="C607" s="927"/>
      <c r="D607" s="928"/>
      <c r="E607" s="849">
        <v>0</v>
      </c>
      <c r="F607" s="849">
        <v>0</v>
      </c>
    </row>
    <row r="608" spans="1:6">
      <c r="A608" s="851" t="s">
        <v>583</v>
      </c>
      <c r="B608" s="930"/>
      <c r="C608" s="930"/>
      <c r="D608" s="931"/>
      <c r="E608" s="846">
        <v>0</v>
      </c>
      <c r="F608" s="846">
        <v>0</v>
      </c>
    </row>
    <row r="609" spans="1:6">
      <c r="A609" s="851" t="s">
        <v>584</v>
      </c>
      <c r="B609" s="930"/>
      <c r="C609" s="930"/>
      <c r="D609" s="931"/>
      <c r="E609" s="846">
        <v>0</v>
      </c>
      <c r="F609" s="846">
        <v>0</v>
      </c>
    </row>
    <row r="610" spans="1:6" ht="13.5" customHeight="1">
      <c r="A610" s="851" t="s">
        <v>585</v>
      </c>
      <c r="B610" s="930"/>
      <c r="C610" s="930"/>
      <c r="D610" s="931"/>
      <c r="E610" s="846">
        <v>0</v>
      </c>
      <c r="F610" s="846">
        <v>0</v>
      </c>
    </row>
    <row r="611" spans="1:6" ht="13.5" customHeight="1">
      <c r="A611" s="851" t="s">
        <v>586</v>
      </c>
      <c r="B611" s="930"/>
      <c r="C611" s="930"/>
      <c r="D611" s="931"/>
      <c r="E611" s="977">
        <v>2320451.42</v>
      </c>
      <c r="F611" s="977">
        <v>5705956.9000000004</v>
      </c>
    </row>
    <row r="612" spans="1:6" ht="13.5" customHeight="1">
      <c r="A612" s="851" t="s">
        <v>587</v>
      </c>
      <c r="B612" s="930"/>
      <c r="C612" s="930"/>
      <c r="D612" s="931"/>
      <c r="E612" s="977">
        <v>236145.73</v>
      </c>
      <c r="F612" s="977">
        <v>346634.8</v>
      </c>
    </row>
    <row r="613" spans="1:6">
      <c r="A613" s="851" t="s">
        <v>588</v>
      </c>
      <c r="B613" s="930"/>
      <c r="C613" s="930"/>
      <c r="D613" s="931"/>
      <c r="E613" s="977">
        <v>72319.59</v>
      </c>
      <c r="F613" s="977">
        <v>37415.339999999997</v>
      </c>
    </row>
    <row r="614" spans="1:6" ht="14.25" thickBot="1">
      <c r="A614" s="852" t="s">
        <v>388</v>
      </c>
      <c r="B614" s="932"/>
      <c r="C614" s="932"/>
      <c r="D614" s="933"/>
      <c r="E614" s="977">
        <v>0</v>
      </c>
      <c r="F614" s="977">
        <v>0</v>
      </c>
    </row>
    <row r="615" spans="1:6" ht="14.25" thickBot="1">
      <c r="A615" s="549"/>
      <c r="B615" s="978"/>
      <c r="C615" s="978"/>
      <c r="D615" s="551"/>
      <c r="E615" s="708">
        <f>SUM(E603+E606)</f>
        <v>2647097.5399999996</v>
      </c>
      <c r="F615" s="708">
        <f>SUM(F603+F606)</f>
        <v>6100173.04</v>
      </c>
    </row>
    <row r="622" spans="1:6" ht="15.75">
      <c r="A622" s="979" t="s">
        <v>589</v>
      </c>
      <c r="B622" s="979"/>
      <c r="C622" s="979"/>
      <c r="D622" s="979"/>
      <c r="E622" s="979"/>
      <c r="F622" s="979"/>
    </row>
    <row r="623" spans="1:6" ht="14.25" thickBot="1">
      <c r="A623" s="980"/>
      <c r="B623" s="682"/>
      <c r="C623" s="682"/>
      <c r="D623" s="682"/>
      <c r="E623" s="682"/>
      <c r="F623" s="682"/>
    </row>
    <row r="624" spans="1:6" ht="14.25" customHeight="1" thickBot="1">
      <c r="A624" s="981" t="s">
        <v>590</v>
      </c>
      <c r="B624" s="982"/>
      <c r="C624" s="643" t="s">
        <v>455</v>
      </c>
      <c r="D624" s="539"/>
      <c r="E624" s="539"/>
      <c r="F624" s="540"/>
    </row>
    <row r="625" spans="1:6" ht="14.25" thickBot="1">
      <c r="A625" s="861"/>
      <c r="B625" s="983"/>
      <c r="C625" s="984" t="s">
        <v>591</v>
      </c>
      <c r="D625" s="660" t="s">
        <v>592</v>
      </c>
      <c r="E625" s="985" t="s">
        <v>468</v>
      </c>
      <c r="F625" s="660" t="s">
        <v>473</v>
      </c>
    </row>
    <row r="626" spans="1:6">
      <c r="A626" s="986" t="s">
        <v>593</v>
      </c>
      <c r="B626" s="646"/>
      <c r="C626" s="742">
        <f>SUM(C627:C629)</f>
        <v>0</v>
      </c>
      <c r="D626" s="742">
        <f>SUM(D627:D629)</f>
        <v>0</v>
      </c>
      <c r="E626" s="742">
        <f>SUM(E627:E629)</f>
        <v>0</v>
      </c>
      <c r="F626" s="576">
        <v>23000</v>
      </c>
    </row>
    <row r="627" spans="1:6" ht="13.5" hidden="1" customHeight="1">
      <c r="A627" s="987" t="s">
        <v>594</v>
      </c>
      <c r="B627" s="988"/>
      <c r="C627" s="742"/>
      <c r="D627" s="576"/>
      <c r="E627" s="989"/>
      <c r="F627" s="576"/>
    </row>
    <row r="628" spans="1:6" ht="13.5" hidden="1" customHeight="1">
      <c r="A628" s="987" t="s">
        <v>594</v>
      </c>
      <c r="B628" s="988"/>
      <c r="C628" s="742"/>
      <c r="D628" s="576"/>
      <c r="E628" s="989"/>
      <c r="F628" s="576"/>
    </row>
    <row r="629" spans="1:6" ht="13.5" hidden="1" customHeight="1">
      <c r="A629" s="987" t="s">
        <v>594</v>
      </c>
      <c r="B629" s="988"/>
      <c r="C629" s="742"/>
      <c r="D629" s="576"/>
      <c r="E629" s="989"/>
      <c r="F629" s="576"/>
    </row>
    <row r="630" spans="1:6">
      <c r="A630" s="987" t="s">
        <v>595</v>
      </c>
      <c r="B630" s="988"/>
      <c r="C630" s="742">
        <v>0</v>
      </c>
      <c r="D630" s="576">
        <v>0</v>
      </c>
      <c r="E630" s="989">
        <v>12742.65</v>
      </c>
      <c r="F630" s="576">
        <v>0</v>
      </c>
    </row>
    <row r="631" spans="1:6" ht="14.25" thickBot="1">
      <c r="A631" s="990" t="s">
        <v>596</v>
      </c>
      <c r="B631" s="650"/>
      <c r="C631" s="991">
        <v>3065.52</v>
      </c>
      <c r="D631" s="992">
        <v>3922.34</v>
      </c>
      <c r="E631" s="993">
        <v>44056.5</v>
      </c>
      <c r="F631" s="992">
        <v>0</v>
      </c>
    </row>
    <row r="632" spans="1:6" ht="23.25" customHeight="1" thickBot="1">
      <c r="A632" s="994" t="s">
        <v>597</v>
      </c>
      <c r="B632" s="710"/>
      <c r="C632" s="746">
        <v>777140.76</v>
      </c>
      <c r="D632" s="995">
        <v>15013.3</v>
      </c>
      <c r="E632" s="996">
        <v>153660.66</v>
      </c>
      <c r="F632" s="995">
        <v>60066.73</v>
      </c>
    </row>
    <row r="633" spans="1:6" ht="14.25" thickBot="1">
      <c r="A633" s="529" t="s">
        <v>321</v>
      </c>
      <c r="B633" s="540"/>
      <c r="C633" s="708">
        <f>SUM(C626:C632)</f>
        <v>780206.28</v>
      </c>
      <c r="D633" s="708">
        <f>SUM(D630:D632)</f>
        <v>18935.64</v>
      </c>
      <c r="E633" s="708">
        <f>SUM(E630:E632)</f>
        <v>210459.81</v>
      </c>
      <c r="F633" s="708">
        <f>SUM(F626:F632)</f>
        <v>83066.73000000001</v>
      </c>
    </row>
    <row r="636" spans="1:6" ht="30" customHeight="1">
      <c r="A636" s="782" t="s">
        <v>598</v>
      </c>
      <c r="B636" s="782"/>
      <c r="C636" s="782"/>
      <c r="D636" s="782"/>
      <c r="E636" s="330"/>
      <c r="F636" s="330"/>
    </row>
    <row r="638" spans="1:6" ht="15">
      <c r="A638" s="493" t="s">
        <v>599</v>
      </c>
      <c r="B638" s="641"/>
      <c r="C638" s="641"/>
      <c r="D638" s="641"/>
    </row>
    <row r="639" spans="1:6" ht="14.25" thickBot="1">
      <c r="A639" s="495"/>
      <c r="B639" s="682"/>
      <c r="C639" s="682"/>
      <c r="D639" s="682"/>
    </row>
    <row r="640" spans="1:6" ht="51.75" thickBot="1">
      <c r="A640" s="771" t="s">
        <v>237</v>
      </c>
      <c r="B640" s="997"/>
      <c r="C640" s="665" t="s">
        <v>600</v>
      </c>
      <c r="D640" s="665" t="s">
        <v>601</v>
      </c>
    </row>
    <row r="641" spans="1:6" ht="14.25" thickBot="1">
      <c r="A641" s="998" t="s">
        <v>602</v>
      </c>
      <c r="B641" s="999"/>
      <c r="C641" s="1000">
        <v>246</v>
      </c>
      <c r="D641" s="1001">
        <v>246</v>
      </c>
    </row>
    <row r="643" spans="1:6">
      <c r="A643" s="1002"/>
      <c r="B643" s="1002"/>
      <c r="C643" s="1002"/>
      <c r="D643" s="1002"/>
      <c r="E643" s="1002"/>
      <c r="F643" s="1002"/>
    </row>
    <row r="644" spans="1:6" ht="14.25">
      <c r="A644" s="805" t="s">
        <v>603</v>
      </c>
      <c r="B644" s="494"/>
      <c r="C644" s="494"/>
      <c r="D644" s="494"/>
      <c r="E644" s="494"/>
      <c r="F644" s="1002"/>
    </row>
    <row r="645" spans="1:6" ht="16.5" thickBot="1">
      <c r="A645" s="682"/>
      <c r="B645" s="979"/>
      <c r="C645" s="979"/>
      <c r="D645" s="682"/>
      <c r="E645" s="682"/>
    </row>
    <row r="646" spans="1:6" ht="51.75" thickBot="1">
      <c r="A646" s="984" t="s">
        <v>604</v>
      </c>
      <c r="B646" s="660" t="s">
        <v>605</v>
      </c>
      <c r="C646" s="660" t="s">
        <v>336</v>
      </c>
      <c r="D646" s="501" t="s">
        <v>606</v>
      </c>
      <c r="E646" s="500" t="s">
        <v>607</v>
      </c>
    </row>
    <row r="647" spans="1:6">
      <c r="A647" s="1003" t="s">
        <v>288</v>
      </c>
      <c r="B647" s="1004" t="s">
        <v>608</v>
      </c>
      <c r="C647" s="572">
        <v>0</v>
      </c>
      <c r="D647" s="1005" t="s">
        <v>608</v>
      </c>
      <c r="E647" s="1004" t="s">
        <v>608</v>
      </c>
    </row>
    <row r="648" spans="1:6">
      <c r="A648" s="1006" t="s">
        <v>19</v>
      </c>
      <c r="B648" s="520"/>
      <c r="C648" s="520"/>
      <c r="D648" s="519"/>
      <c r="E648" s="520"/>
    </row>
    <row r="649" spans="1:6">
      <c r="A649" s="1006" t="s">
        <v>20</v>
      </c>
      <c r="B649" s="520"/>
      <c r="C649" s="520"/>
      <c r="D649" s="519"/>
      <c r="E649" s="520"/>
    </row>
    <row r="650" spans="1:6">
      <c r="A650" s="1006" t="s">
        <v>21</v>
      </c>
      <c r="B650" s="520"/>
      <c r="C650" s="520"/>
      <c r="D650" s="519"/>
      <c r="E650" s="520"/>
    </row>
    <row r="651" spans="1:6">
      <c r="A651" s="1006" t="s">
        <v>22</v>
      </c>
      <c r="B651" s="520"/>
      <c r="C651" s="520"/>
      <c r="D651" s="519"/>
      <c r="E651" s="520"/>
    </row>
    <row r="652" spans="1:6">
      <c r="A652" s="1006" t="s">
        <v>609</v>
      </c>
      <c r="B652" s="520"/>
      <c r="C652" s="520"/>
      <c r="D652" s="519"/>
      <c r="E652" s="520"/>
    </row>
    <row r="653" spans="1:6">
      <c r="A653" s="1006" t="s">
        <v>610</v>
      </c>
      <c r="B653" s="520"/>
      <c r="C653" s="520"/>
      <c r="D653" s="519"/>
      <c r="E653" s="520"/>
    </row>
    <row r="654" spans="1:6" ht="14.25" thickBot="1">
      <c r="A654" s="1007" t="s">
        <v>611</v>
      </c>
      <c r="B654" s="1008"/>
      <c r="C654" s="1008"/>
      <c r="D654" s="1009"/>
      <c r="E654" s="1008"/>
    </row>
    <row r="657" spans="1:6" ht="14.25">
      <c r="A657" s="805" t="s">
        <v>612</v>
      </c>
      <c r="B657" s="1010"/>
      <c r="C657" s="1010"/>
      <c r="D657" s="1010"/>
      <c r="E657" s="1010"/>
      <c r="F657" s="1002"/>
    </row>
    <row r="658" spans="1:6" ht="16.5" thickBot="1">
      <c r="A658" s="682"/>
      <c r="B658" s="979"/>
      <c r="C658" s="979"/>
      <c r="D658" s="682"/>
      <c r="E658" s="682"/>
    </row>
    <row r="659" spans="1:6" ht="63.75" thickBot="1">
      <c r="A659" s="1011" t="s">
        <v>604</v>
      </c>
      <c r="B659" s="1012" t="s">
        <v>605</v>
      </c>
      <c r="C659" s="1012" t="s">
        <v>336</v>
      </c>
      <c r="D659" s="1013" t="s">
        <v>613</v>
      </c>
      <c r="E659" s="1014" t="s">
        <v>607</v>
      </c>
    </row>
    <row r="660" spans="1:6">
      <c r="A660" s="1003" t="s">
        <v>288</v>
      </c>
      <c r="B660" s="572" t="s">
        <v>608</v>
      </c>
      <c r="C660" s="572">
        <v>0</v>
      </c>
      <c r="D660" s="1015" t="s">
        <v>286</v>
      </c>
      <c r="E660" s="572" t="s">
        <v>286</v>
      </c>
    </row>
    <row r="661" spans="1:6">
      <c r="A661" s="1006" t="s">
        <v>19</v>
      </c>
      <c r="B661" s="520"/>
      <c r="C661" s="520"/>
      <c r="D661" s="519"/>
      <c r="E661" s="520"/>
    </row>
    <row r="662" spans="1:6">
      <c r="A662" s="1006" t="s">
        <v>20</v>
      </c>
      <c r="B662" s="520"/>
      <c r="C662" s="520"/>
      <c r="D662" s="519"/>
      <c r="E662" s="520"/>
    </row>
    <row r="663" spans="1:6">
      <c r="A663" s="1006" t="s">
        <v>21</v>
      </c>
      <c r="B663" s="520"/>
      <c r="C663" s="520"/>
      <c r="D663" s="519"/>
      <c r="E663" s="520"/>
    </row>
    <row r="664" spans="1:6">
      <c r="A664" s="1006" t="s">
        <v>22</v>
      </c>
      <c r="B664" s="520"/>
      <c r="C664" s="520"/>
      <c r="D664" s="519"/>
      <c r="E664" s="520"/>
    </row>
    <row r="665" spans="1:6">
      <c r="A665" s="1006" t="s">
        <v>609</v>
      </c>
      <c r="B665" s="520"/>
      <c r="C665" s="520"/>
      <c r="D665" s="519"/>
      <c r="E665" s="520"/>
    </row>
    <row r="666" spans="1:6">
      <c r="A666" s="1006" t="s">
        <v>610</v>
      </c>
      <c r="B666" s="520"/>
      <c r="C666" s="520"/>
      <c r="D666" s="519"/>
      <c r="E666" s="520"/>
    </row>
    <row r="667" spans="1:6" ht="14.25" thickBot="1">
      <c r="A667" s="1007" t="s">
        <v>611</v>
      </c>
      <c r="B667" s="1008"/>
      <c r="C667" s="1008"/>
      <c r="D667" s="1009"/>
      <c r="E667" s="1008"/>
    </row>
    <row r="675" spans="1:7" ht="15">
      <c r="A675" s="1016"/>
      <c r="B675" s="1016"/>
      <c r="C675" s="1017">
        <v>45006</v>
      </c>
      <c r="D675" s="1016"/>
      <c r="E675" s="1016"/>
      <c r="F675" s="1016"/>
    </row>
    <row r="676" spans="1:7" ht="30">
      <c r="A676" s="1018" t="s">
        <v>614</v>
      </c>
      <c r="B676" s="1018"/>
      <c r="C676" s="1017" t="s">
        <v>615</v>
      </c>
      <c r="D676" s="1016"/>
      <c r="E676" s="1018"/>
      <c r="F676" s="1019" t="s">
        <v>616</v>
      </c>
      <c r="G676" s="1019"/>
    </row>
    <row r="677" spans="1:7" ht="15" customHeight="1">
      <c r="A677" s="1018" t="s">
        <v>617</v>
      </c>
      <c r="B677" s="622"/>
      <c r="C677" s="1019" t="s">
        <v>186</v>
      </c>
      <c r="D677" s="418"/>
      <c r="E677" s="1018"/>
      <c r="F677" s="418" t="s">
        <v>618</v>
      </c>
      <c r="G677" s="4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2022</vt:lpstr>
      <vt:lpstr>Rachunek zysków i strat 2022</vt:lpstr>
      <vt:lpstr>Zest.zmian w fund.2022</vt:lpstr>
      <vt:lpstr>Noty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Targówek</dc:title>
  <dc:creator>Lange Monika</dc:creator>
  <cp:lastModifiedBy>Gutowska Katarzyna</cp:lastModifiedBy>
  <cp:lastPrinted>2019-04-16T13:55:03Z</cp:lastPrinted>
  <dcterms:created xsi:type="dcterms:W3CDTF">2011-04-15T12:59:28Z</dcterms:created>
  <dcterms:modified xsi:type="dcterms:W3CDTF">2023-05-09T11:34:34Z</dcterms:modified>
</cp:coreProperties>
</file>