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janicka\Documents\2020\BILANS 2020\wysyłka bilansu 2020\"/>
    </mc:Choice>
  </mc:AlternateContent>
  <bookViews>
    <workbookView xWindow="-105" yWindow="-105" windowWidth="23250" windowHeight="12570" activeTab="3"/>
  </bookViews>
  <sheets>
    <sheet name="Bilans" sheetId="2" r:id="rId1"/>
    <sheet name="RZiS" sheetId="3" r:id="rId2"/>
    <sheet name="ZZwFJ" sheetId="4" r:id="rId3"/>
    <sheet name="Noty" sheetId="5" r:id="rId4"/>
  </sheets>
  <externalReferences>
    <externalReference r:id="rId5"/>
  </externalReferences>
  <definedNames>
    <definedName name="_xlnm.Print_Area" localSheetId="0">Bilans!$A$1:$G$53</definedName>
    <definedName name="_xlnm.Print_Area" localSheetId="1">RZiS!$A$1:$D$49</definedName>
    <definedName name="_xlnm.Print_Area" localSheetId="2">ZZwFJ!$A$1:$D$42</definedName>
    <definedName name="_xlnm.Print_Titles" localSheetId="0">Bilans!$1:$7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2" i="5" l="1"/>
  <c r="B471" i="5" s="1"/>
  <c r="C472" i="5"/>
  <c r="C471" i="5" s="1"/>
  <c r="B477" i="5"/>
  <c r="C477" i="5"/>
  <c r="B483" i="5"/>
  <c r="C483" i="5"/>
  <c r="B488" i="5"/>
  <c r="B482" i="5" s="1"/>
  <c r="C488" i="5"/>
  <c r="C482" i="5" s="1"/>
  <c r="E640" i="5" l="1"/>
  <c r="E637" i="5"/>
  <c r="E623" i="5"/>
  <c r="E620" i="5"/>
  <c r="E607" i="5"/>
  <c r="E602" i="5"/>
  <c r="E583" i="5"/>
  <c r="E578" i="5"/>
  <c r="F541" i="5"/>
  <c r="E541" i="5"/>
  <c r="E538" i="5"/>
  <c r="E535" i="5"/>
  <c r="E527" i="5"/>
  <c r="E513" i="5"/>
  <c r="C417" i="5"/>
  <c r="E649" i="5" l="1"/>
  <c r="E526" i="5"/>
  <c r="E600" i="5"/>
  <c r="E613" i="5" s="1"/>
  <c r="E631" i="5"/>
  <c r="I31" i="5"/>
  <c r="I21" i="5"/>
  <c r="C30" i="4" l="1"/>
  <c r="C19" i="4"/>
  <c r="C29" i="4" s="1"/>
  <c r="C34" i="4" s="1"/>
  <c r="C8" i="4"/>
  <c r="C39" i="3"/>
  <c r="C35" i="3"/>
  <c r="C31" i="3"/>
  <c r="C27" i="3"/>
  <c r="C15" i="3"/>
  <c r="C26" i="3" s="1"/>
  <c r="C34" i="3" s="1"/>
  <c r="C46" i="3" s="1"/>
  <c r="C49" i="3" s="1"/>
  <c r="C8" i="3"/>
  <c r="F31" i="2"/>
  <c r="F27" i="2"/>
  <c r="F19" i="2"/>
  <c r="F17" i="2" s="1"/>
  <c r="F10" i="2"/>
  <c r="F8" i="2"/>
  <c r="F48" i="2" s="1"/>
  <c r="B39" i="2"/>
  <c r="B27" i="2" s="1"/>
  <c r="B33" i="2"/>
  <c r="B28" i="2"/>
  <c r="B21" i="2"/>
  <c r="B8" i="2" s="1"/>
  <c r="B11" i="2"/>
  <c r="B10" i="2"/>
  <c r="B48" i="2" l="1"/>
  <c r="E267" i="5"/>
  <c r="D267" i="5"/>
  <c r="D270" i="5" s="1"/>
  <c r="C267" i="5"/>
  <c r="C270" i="5" s="1"/>
  <c r="B267" i="5"/>
  <c r="G162" i="5"/>
  <c r="H162" i="5"/>
  <c r="I162" i="5"/>
  <c r="C162" i="5"/>
  <c r="D162" i="5"/>
  <c r="F169" i="5"/>
  <c r="G169" i="5"/>
  <c r="H169" i="5"/>
  <c r="I169" i="5"/>
  <c r="C169" i="5"/>
  <c r="D169" i="5"/>
  <c r="F660" i="5"/>
  <c r="F666" i="5" s="1"/>
  <c r="E660" i="5"/>
  <c r="E666" i="5" s="1"/>
  <c r="D660" i="5"/>
  <c r="D666" i="5" s="1"/>
  <c r="C660" i="5"/>
  <c r="C666" i="5" s="1"/>
  <c r="F640" i="5"/>
  <c r="F637" i="5"/>
  <c r="F623" i="5"/>
  <c r="F620" i="5"/>
  <c r="F607" i="5"/>
  <c r="F602" i="5"/>
  <c r="F583" i="5"/>
  <c r="F578" i="5"/>
  <c r="D572" i="5"/>
  <c r="C572" i="5"/>
  <c r="F538" i="5"/>
  <c r="F535" i="5"/>
  <c r="F513" i="5"/>
  <c r="C442" i="5"/>
  <c r="E433" i="5"/>
  <c r="D433" i="5"/>
  <c r="C433" i="5"/>
  <c r="B433" i="5"/>
  <c r="D416" i="5"/>
  <c r="D425" i="5" s="1"/>
  <c r="C416" i="5"/>
  <c r="C425" i="5" s="1"/>
  <c r="I407" i="5"/>
  <c r="I406" i="5"/>
  <c r="I405" i="5"/>
  <c r="I404" i="5"/>
  <c r="I403" i="5"/>
  <c r="H402" i="5"/>
  <c r="G402" i="5"/>
  <c r="F402" i="5"/>
  <c r="E402" i="5"/>
  <c r="D402" i="5"/>
  <c r="C402" i="5"/>
  <c r="B402" i="5"/>
  <c r="I401" i="5"/>
  <c r="I400" i="5"/>
  <c r="I399" i="5"/>
  <c r="H398" i="5"/>
  <c r="H408" i="5" s="1"/>
  <c r="G398" i="5"/>
  <c r="F398" i="5"/>
  <c r="E398" i="5"/>
  <c r="E408" i="5" s="1"/>
  <c r="D398" i="5"/>
  <c r="D408" i="5" s="1"/>
  <c r="C398" i="5"/>
  <c r="B398" i="5"/>
  <c r="I397" i="5"/>
  <c r="D378" i="5"/>
  <c r="C378" i="5"/>
  <c r="D366" i="5"/>
  <c r="C366" i="5"/>
  <c r="D358" i="5"/>
  <c r="D371" i="5" s="1"/>
  <c r="C358" i="5"/>
  <c r="D339" i="5"/>
  <c r="C339" i="5"/>
  <c r="D328" i="5"/>
  <c r="C328" i="5"/>
  <c r="D298" i="5"/>
  <c r="D319" i="5" s="1"/>
  <c r="C298" i="5"/>
  <c r="C319" i="5" s="1"/>
  <c r="D286" i="5"/>
  <c r="C286" i="5"/>
  <c r="E270" i="5"/>
  <c r="B270" i="5"/>
  <c r="E259" i="5"/>
  <c r="E262" i="5" s="1"/>
  <c r="D259" i="5"/>
  <c r="D262" i="5" s="1"/>
  <c r="C259" i="5"/>
  <c r="C262" i="5" s="1"/>
  <c r="B259" i="5"/>
  <c r="B262" i="5" s="1"/>
  <c r="D245" i="5"/>
  <c r="C245" i="5"/>
  <c r="D233" i="5"/>
  <c r="C233" i="5"/>
  <c r="D229" i="5"/>
  <c r="C229" i="5"/>
  <c r="D225" i="5"/>
  <c r="C225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F198" i="5"/>
  <c r="F219" i="5" s="1"/>
  <c r="E198" i="5"/>
  <c r="E219" i="5" s="1"/>
  <c r="D198" i="5"/>
  <c r="D219" i="5" s="1"/>
  <c r="C198" i="5"/>
  <c r="C219" i="5" s="1"/>
  <c r="G197" i="5"/>
  <c r="G196" i="5"/>
  <c r="G195" i="5"/>
  <c r="G194" i="5"/>
  <c r="G193" i="5"/>
  <c r="G192" i="5"/>
  <c r="G191" i="5"/>
  <c r="G190" i="5"/>
  <c r="G189" i="5"/>
  <c r="H181" i="5"/>
  <c r="G181" i="5"/>
  <c r="F181" i="5"/>
  <c r="E181" i="5"/>
  <c r="I180" i="5"/>
  <c r="I179" i="5"/>
  <c r="I178" i="5"/>
  <c r="I177" i="5"/>
  <c r="I176" i="5"/>
  <c r="E169" i="5"/>
  <c r="F162" i="5"/>
  <c r="E162" i="5"/>
  <c r="D130" i="5"/>
  <c r="C130" i="5"/>
  <c r="I117" i="5"/>
  <c r="H117" i="5"/>
  <c r="G117" i="5"/>
  <c r="F117" i="5"/>
  <c r="E117" i="5"/>
  <c r="D117" i="5"/>
  <c r="C117" i="5"/>
  <c r="B117" i="5"/>
  <c r="D94" i="5"/>
  <c r="C94" i="5"/>
  <c r="B94" i="5"/>
  <c r="E93" i="5"/>
  <c r="E92" i="5"/>
  <c r="E91" i="5"/>
  <c r="E88" i="5"/>
  <c r="E87" i="5"/>
  <c r="E86" i="5"/>
  <c r="D85" i="5"/>
  <c r="C85" i="5"/>
  <c r="B85" i="5"/>
  <c r="E84" i="5"/>
  <c r="E83" i="5"/>
  <c r="D82" i="5"/>
  <c r="C82" i="5"/>
  <c r="C89" i="5" s="1"/>
  <c r="B82" i="5"/>
  <c r="E81" i="5"/>
  <c r="C68" i="5"/>
  <c r="C66" i="5"/>
  <c r="C58" i="5"/>
  <c r="C55" i="5"/>
  <c r="C49" i="5"/>
  <c r="C46" i="5"/>
  <c r="H36" i="5"/>
  <c r="G36" i="5"/>
  <c r="F36" i="5"/>
  <c r="E36" i="5"/>
  <c r="D36" i="5"/>
  <c r="C36" i="5"/>
  <c r="B36" i="5"/>
  <c r="H34" i="5"/>
  <c r="G34" i="5"/>
  <c r="F34" i="5"/>
  <c r="E34" i="5"/>
  <c r="D34" i="5"/>
  <c r="C34" i="5"/>
  <c r="B34" i="5"/>
  <c r="I33" i="5"/>
  <c r="I32" i="5"/>
  <c r="I28" i="5"/>
  <c r="I27" i="5"/>
  <c r="H26" i="5"/>
  <c r="G26" i="5"/>
  <c r="F26" i="5"/>
  <c r="E26" i="5"/>
  <c r="D26" i="5"/>
  <c r="C26" i="5"/>
  <c r="B26" i="5"/>
  <c r="I25" i="5"/>
  <c r="I24" i="5"/>
  <c r="H22" i="5"/>
  <c r="H29" i="5" s="1"/>
  <c r="G22" i="5"/>
  <c r="F22" i="5"/>
  <c r="E22" i="5"/>
  <c r="D22" i="5"/>
  <c r="C22" i="5"/>
  <c r="B22" i="5"/>
  <c r="I18" i="5"/>
  <c r="I17" i="5"/>
  <c r="H16" i="5"/>
  <c r="G16" i="5"/>
  <c r="F16" i="5"/>
  <c r="E16" i="5"/>
  <c r="D16" i="5"/>
  <c r="C16" i="5"/>
  <c r="B16" i="5"/>
  <c r="I15" i="5"/>
  <c r="I14" i="5"/>
  <c r="I13" i="5"/>
  <c r="H12" i="5"/>
  <c r="G12" i="5"/>
  <c r="F12" i="5"/>
  <c r="E12" i="5"/>
  <c r="D12" i="5"/>
  <c r="C12" i="5"/>
  <c r="B12" i="5"/>
  <c r="I11" i="5"/>
  <c r="D89" i="5" l="1"/>
  <c r="C52" i="5"/>
  <c r="C61" i="5"/>
  <c r="F408" i="5"/>
  <c r="E94" i="5"/>
  <c r="C408" i="5"/>
  <c r="G408" i="5"/>
  <c r="E85" i="5"/>
  <c r="I181" i="5"/>
  <c r="D29" i="5"/>
  <c r="D19" i="5"/>
  <c r="E19" i="5"/>
  <c r="I36" i="5"/>
  <c r="C29" i="5"/>
  <c r="B19" i="5"/>
  <c r="I398" i="5"/>
  <c r="B408" i="5"/>
  <c r="I402" i="5"/>
  <c r="C371" i="5"/>
  <c r="C350" i="5"/>
  <c r="D350" i="5"/>
  <c r="D237" i="5"/>
  <c r="C237" i="5"/>
  <c r="G198" i="5"/>
  <c r="G219" i="5" s="1"/>
  <c r="B89" i="5"/>
  <c r="E82" i="5"/>
  <c r="I34" i="5"/>
  <c r="G29" i="5"/>
  <c r="F29" i="5"/>
  <c r="I26" i="5"/>
  <c r="B29" i="5"/>
  <c r="B37" i="5" s="1"/>
  <c r="E29" i="5"/>
  <c r="E37" i="5" s="1"/>
  <c r="I22" i="5"/>
  <c r="G19" i="5"/>
  <c r="I16" i="5"/>
  <c r="H19" i="5"/>
  <c r="H37" i="5" s="1"/>
  <c r="C19" i="5"/>
  <c r="F19" i="5"/>
  <c r="I12" i="5"/>
  <c r="F649" i="5"/>
  <c r="F631" i="5"/>
  <c r="F600" i="5"/>
  <c r="F613" i="5" s="1"/>
  <c r="E594" i="5"/>
  <c r="F594" i="5"/>
  <c r="F526" i="5"/>
  <c r="F556" i="5" s="1"/>
  <c r="E556" i="5"/>
  <c r="C69" i="5"/>
  <c r="C37" i="5" l="1"/>
  <c r="D37" i="5"/>
  <c r="E89" i="5"/>
  <c r="I408" i="5"/>
  <c r="I19" i="5"/>
  <c r="G37" i="5"/>
  <c r="I29" i="5"/>
  <c r="F37" i="5"/>
  <c r="D35" i="3"/>
  <c r="I37" i="5" l="1"/>
  <c r="G33" i="4"/>
  <c r="G32" i="4"/>
  <c r="G31" i="4"/>
  <c r="D30" i="4"/>
  <c r="G30" i="4"/>
  <c r="G28" i="4"/>
  <c r="G27" i="4"/>
  <c r="G26" i="4"/>
  <c r="G25" i="4"/>
  <c r="G24" i="4"/>
  <c r="G23" i="4"/>
  <c r="G22" i="4"/>
  <c r="G21" i="4"/>
  <c r="G20" i="4"/>
  <c r="D19" i="4"/>
  <c r="G19" i="4"/>
  <c r="G18" i="4"/>
  <c r="G17" i="4"/>
  <c r="G16" i="4"/>
  <c r="G15" i="4"/>
  <c r="G14" i="4"/>
  <c r="G13" i="4"/>
  <c r="G12" i="4"/>
  <c r="G11" i="4"/>
  <c r="G10" i="4"/>
  <c r="G9" i="4"/>
  <c r="D8" i="4"/>
  <c r="G8" i="4"/>
  <c r="G7" i="4"/>
  <c r="D39" i="3"/>
  <c r="D31" i="3"/>
  <c r="D27" i="3"/>
  <c r="D15" i="3"/>
  <c r="D8" i="3"/>
  <c r="C39" i="2"/>
  <c r="C33" i="2"/>
  <c r="G31" i="2"/>
  <c r="C28" i="2"/>
  <c r="G27" i="2"/>
  <c r="C21" i="2"/>
  <c r="G19" i="2"/>
  <c r="C11" i="2"/>
  <c r="C10" i="2" s="1"/>
  <c r="G10" i="2"/>
  <c r="G8" i="2" s="1"/>
  <c r="C8" i="2" l="1"/>
  <c r="D34" i="4"/>
  <c r="G17" i="2"/>
  <c r="G48" i="2" s="1"/>
  <c r="D26" i="3"/>
  <c r="D34" i="3" s="1"/>
  <c r="D46" i="3" s="1"/>
  <c r="D49" i="3" s="1"/>
  <c r="C27" i="2"/>
  <c r="C48" i="2" l="1"/>
  <c r="G34" i="4"/>
  <c r="G29" i="4"/>
</calcChain>
</file>

<file path=xl/sharedStrings.xml><?xml version="1.0" encoding="utf-8"?>
<sst xmlns="http://schemas.openxmlformats.org/spreadsheetml/2006/main" count="848" uniqueCount="615">
  <si>
    <t>Adresat:</t>
  </si>
  <si>
    <t>AKTYWA</t>
  </si>
  <si>
    <t>Stan na początek roku</t>
  </si>
  <si>
    <t>Stan na koniec roku</t>
  </si>
  <si>
    <t>PASYWA</t>
  </si>
  <si>
    <t xml:space="preserve">Stan na koniec roku </t>
  </si>
  <si>
    <t>2. Zobowiązania wobec budżetów</t>
  </si>
  <si>
    <t>2. Należności od budżetów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</si>
  <si>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</si>
  <si>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</si>
  <si>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</si>
  <si>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</si>
  <si>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REGON</t>
    </r>
    <r>
      <rPr>
        <b/>
        <sz val="11"/>
        <color theme="1"/>
        <rFont val="Times New Roman"/>
        <family val="1"/>
        <charset val="238"/>
      </rPr>
      <t xml:space="preserve"> </t>
    </r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</si>
  <si>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</si>
  <si>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</si>
  <si>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</si>
  <si>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</si>
  <si>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</si>
  <si>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</si>
  <si>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</si>
  <si>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</si>
  <si>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</si>
  <si>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</si>
  <si>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</si>
  <si>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</si>
  <si>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</si>
  <si>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</si>
  <si>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</si>
  <si>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</si>
  <si>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</si>
  <si>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</si>
  <si>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</si>
  <si>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</si>
  <si>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</si>
  <si>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</si>
  <si>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</si>
  <si>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</si>
  <si>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</si>
  <si>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</si>
  <si>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</si>
  <si>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</si>
  <si>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</si>
  <si>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</si>
  <si>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</si>
  <si>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</si>
  <si>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</si>
  <si>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</si>
  <si>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</si>
  <si>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</si>
  <si>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</si>
  <si>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</si>
  <si>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</si>
  <si>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</si>
  <si>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</si>
  <si>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</si>
  <si>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</si>
  <si>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</si>
  <si>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</si>
  <si>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</si>
  <si>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</si>
  <si>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</si>
  <si>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</si>
  <si>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</si>
  <si>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</si>
  <si>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</si>
  <si>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</si>
  <si>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</si>
  <si>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</si>
  <si>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</si>
  <si>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</si>
  <si>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</si>
  <si>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</si>
  <si>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</si>
  <si>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</si>
  <si>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</si>
  <si>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</si>
  <si>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</si>
  <si>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</si>
  <si>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</si>
  <si>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</si>
  <si>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</si>
  <si>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</si>
  <si>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</si>
  <si>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</si>
  <si>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</si>
  <si>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Nazwa i adres jednostki sprawozdawczej          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</si>
  <si>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</si>
  <si>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</si>
  <si>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</si>
  <si>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</si>
  <si>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</si>
  <si>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</si>
  <si>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</si>
  <si>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</si>
  <si>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</si>
  <si>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</si>
  <si>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</si>
  <si>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</si>
  <si>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</si>
  <si>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</si>
  <si>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</si>
  <si>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</si>
  <si>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</si>
  <si>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</si>
  <si>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</si>
  <si>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</si>
  <si>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</si>
  <si>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</si>
  <si>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</si>
  <si>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</si>
  <si>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</si>
  <si>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</si>
  <si>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</si>
  <si>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</si>
  <si>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</si>
  <si>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</si>
  <si>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</si>
  <si>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</si>
  <si>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</si>
  <si>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</si>
  <si>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</si>
  <si>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</si>
  <si>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</si>
  <si>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</si>
  <si>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</si>
  <si>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</si>
  <si>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</si>
  <si>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</si>
  <si>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</si>
  <si>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</si>
  <si>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</si>
  <si>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</si>
  <si>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</si>
  <si>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</si>
  <si>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</si>
  <si>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</si>
  <si>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</si>
  <si>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</si>
  <si>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</si>
  <si>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</si>
  <si>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</si>
  <si>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</si>
  <si>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</si>
  <si>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</si>
  <si>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</si>
  <si>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</si>
  <si>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</si>
  <si>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</si>
  <si>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</si>
  <si>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</si>
  <si>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</si>
  <si>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</si>
  <si>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</si>
  <si>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</si>
  <si>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</si>
  <si>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</si>
  <si>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</si>
  <si>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</si>
  <si>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</si>
  <si>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</si>
  <si>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</si>
  <si>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</si>
  <si>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</si>
  <si>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</si>
  <si>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</si>
  <si>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</si>
  <si>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.................................................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</si>
  <si>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</si>
  <si>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</si>
  <si>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</si>
  <si>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</si>
  <si>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</si>
  <si>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</si>
  <si>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</si>
  <si>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</si>
  <si>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</si>
  <si>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</si>
  <si>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</si>
  <si>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</si>
  <si>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</si>
  <si>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</si>
  <si>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</si>
  <si>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</si>
  <si>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</si>
  <si>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</si>
  <si>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</si>
  <si>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</si>
  <si>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</si>
  <si>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</si>
  <si>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</si>
  <si>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</si>
  <si>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</si>
  <si>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</si>
  <si>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</si>
  <si>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</si>
  <si>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</si>
  <si>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</si>
  <si>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</si>
  <si>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</si>
  <si>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</si>
  <si>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</si>
  <si>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</si>
  <si>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</si>
  <si>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</si>
  <si>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</si>
  <si>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</si>
  <si>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</si>
  <si>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</si>
  <si>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</si>
  <si>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</si>
  <si>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</si>
  <si>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</si>
  <si>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</si>
  <si>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</si>
  <si>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</si>
  <si>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</si>
  <si>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</si>
  <si>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</si>
  <si>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</si>
  <si>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</si>
  <si>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</si>
  <si>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</si>
  <si>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</si>
  <si>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</si>
  <si>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</si>
  <si>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</si>
  <si>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</si>
  <si>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</si>
  <si>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</si>
  <si>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</si>
  <si>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</si>
  <si>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</si>
  <si>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</si>
  <si>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</si>
  <si>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</si>
  <si>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</si>
  <si>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</si>
  <si>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</si>
  <si>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</si>
  <si>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</si>
  <si>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</si>
  <si>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</si>
  <si>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</si>
  <si>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</si>
  <si>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</si>
  <si>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</si>
  <si>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</si>
  <si>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</si>
  <si>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</si>
  <si>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</si>
  <si>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</si>
  <si>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</si>
  <si>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</si>
  <si>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</si>
  <si>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</si>
  <si>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</si>
  <si>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</si>
  <si>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</si>
  <si>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</si>
  <si>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</si>
  <si>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</si>
  <si>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</si>
  <si>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</si>
  <si>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</si>
  <si>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</si>
  <si>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</si>
  <si>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</si>
  <si>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</si>
  <si>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</si>
  <si>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</si>
  <si>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</si>
  <si>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</si>
  <si>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</si>
  <si>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</si>
  <si>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</si>
  <si>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</si>
  <si>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</si>
  <si>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</si>
  <si>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</si>
  <si>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</si>
  <si>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</si>
  <si>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</si>
  <si>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</si>
  <si>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</si>
  <si>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</si>
  <si>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</si>
  <si>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</si>
  <si>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</si>
  <si>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</si>
  <si>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</si>
  <si>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</si>
  <si>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</si>
  <si>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</si>
  <si>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</si>
  <si>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</si>
  <si>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</si>
  <si>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</si>
  <si>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</si>
  <si>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</si>
  <si>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</si>
  <si>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</si>
  <si>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</si>
  <si>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</si>
  <si>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</si>
  <si>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</si>
  <si>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</si>
  <si>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</si>
  <si>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</si>
  <si>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</si>
  <si>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</si>
  <si>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</si>
  <si>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</si>
  <si>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</si>
  <si>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</si>
  <si>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</si>
  <si>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</si>
  <si>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</si>
  <si>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</si>
  <si>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</si>
  <si>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</si>
  <si>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</si>
  <si>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</si>
  <si>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</si>
  <si>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</si>
  <si>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</si>
  <si>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</si>
  <si>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</si>
  <si>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</si>
  <si>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</si>
  <si>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</si>
  <si>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</si>
  <si>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</si>
  <si>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</si>
  <si>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</si>
  <si>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</si>
  <si>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</si>
  <si>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</si>
  <si>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</si>
  <si>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</si>
  <si>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</si>
  <si>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</si>
  <si>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</si>
  <si>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</si>
  <si>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</si>
  <si>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</si>
  <si>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</si>
  <si>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</si>
  <si>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</si>
  <si>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</si>
  <si>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</si>
  <si>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</si>
  <si>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</si>
  <si>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</si>
  <si>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</si>
  <si>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</si>
  <si>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</si>
  <si>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</si>
  <si>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</si>
  <si>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</si>
  <si>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</si>
  <si>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</si>
  <si>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</si>
  <si>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</si>
  <si>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</si>
  <si>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</si>
  <si>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</si>
  <si>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</si>
  <si>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</si>
  <si>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</si>
  <si>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</si>
  <si>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</si>
  <si>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</si>
  <si>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</si>
  <si>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</si>
  <si>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</si>
  <si>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</si>
  <si>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</si>
  <si>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</si>
  <si>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</si>
  <si>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</si>
  <si>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</si>
  <si>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</si>
  <si>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</si>
  <si>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</si>
  <si>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</si>
  <si>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</si>
  <si>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</si>
  <si>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</si>
  <si>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</si>
  <si>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</si>
  <si>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</si>
  <si>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</si>
  <si>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</si>
  <si>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</si>
  <si>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</si>
  <si>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</si>
  <si>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</si>
  <si>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</si>
  <si>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</si>
  <si>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</si>
  <si>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</si>
  <si>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</si>
  <si>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</si>
  <si>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</si>
  <si>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</si>
  <si>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</si>
  <si>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</si>
  <si>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</si>
  <si>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</si>
  <si>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</si>
  <si>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</si>
  <si>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</si>
  <si>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</si>
  <si>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</si>
  <si>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</si>
  <si>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</si>
  <si>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</si>
  <si>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</si>
  <si>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</si>
  <si>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</si>
  <si>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</si>
  <si>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</si>
  <si>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</si>
  <si>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</si>
  <si>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</si>
  <si>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</si>
  <si>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</si>
  <si>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</si>
  <si>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</si>
  <si>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</si>
  <si>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</si>
  <si>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</si>
  <si>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</si>
  <si>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</si>
  <si>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</si>
  <si>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</si>
  <si>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</si>
  <si>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</si>
  <si>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</si>
  <si>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</si>
  <si>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</si>
  <si>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</si>
  <si>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</si>
  <si>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</si>
  <si>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</si>
  <si>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</si>
  <si>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</si>
  <si>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</si>
  <si>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</si>
  <si>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</si>
  <si>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</si>
  <si>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</si>
  <si>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</si>
  <si>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</si>
  <si>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</si>
  <si>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</si>
  <si>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</si>
  <si>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</si>
  <si>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</si>
  <si>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</si>
  <si>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</si>
  <si>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</si>
  <si>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</si>
  <si>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</si>
  <si>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</si>
  <si>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</si>
  <si>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</si>
  <si>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</si>
  <si>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</si>
  <si>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</si>
  <si>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</si>
  <si>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</si>
  <si>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</si>
  <si>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</si>
  <si>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</si>
  <si>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</si>
  <si>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</si>
  <si>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</si>
  <si>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</si>
  <si>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</si>
  <si>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</si>
  <si>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</si>
  <si>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</si>
  <si>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</si>
  <si>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</si>
  <si>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</si>
  <si>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</si>
  <si>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</si>
  <si>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</si>
  <si>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</si>
  <si>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</si>
  <si>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</si>
  <si>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</si>
  <si>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</si>
  <si>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</si>
  <si>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</si>
  <si>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</si>
  <si>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</si>
  <si>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</si>
  <si>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</si>
  <si>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</si>
  <si>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</si>
  <si>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</si>
  <si>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</si>
  <si>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</si>
  <si>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</si>
  <si>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</si>
  <si>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</si>
  <si>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</si>
  <si>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</si>
  <si>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</si>
  <si>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</si>
  <si>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</si>
  <si>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</si>
  <si>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</si>
  <si>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</si>
  <si>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</si>
  <si>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</si>
  <si>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</si>
  <si>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</si>
  <si>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</si>
  <si>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</si>
  <si>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</si>
  <si>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</si>
  <si>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</si>
  <si>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</si>
  <si>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</si>
  <si>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</si>
  <si>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</si>
  <si>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</si>
  <si>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</si>
  <si>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</si>
  <si>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</si>
  <si>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</si>
  <si>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</si>
  <si>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</si>
  <si>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</si>
  <si>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</si>
  <si>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</si>
  <si>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</si>
  <si>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</si>
  <si>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</si>
  <si>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</si>
  <si>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</si>
  <si>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</si>
  <si>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</si>
  <si>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</si>
  <si>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</si>
  <si>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</si>
  <si>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</si>
  <si>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</si>
  <si>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</si>
  <si>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</si>
  <si>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</si>
  <si>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</si>
  <si>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</si>
  <si>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</si>
  <si>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</si>
  <si>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</si>
  <si>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</si>
  <si>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</si>
  <si>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</si>
  <si>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</si>
  <si>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</si>
  <si>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</si>
  <si>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</si>
  <si>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</si>
  <si>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</si>
  <si>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</si>
  <si>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</si>
  <si>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</si>
  <si>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</si>
  <si>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</si>
  <si>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</si>
  <si>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</si>
  <si>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</si>
  <si>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</si>
  <si>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</si>
  <si>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</si>
  <si>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</si>
  <si>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</si>
  <si>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</si>
  <si>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</si>
  <si>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226</t>
  </si>
  <si>
    <t>020-071</t>
  </si>
  <si>
    <t>011-071</t>
  </si>
  <si>
    <t>080</t>
  </si>
  <si>
    <t>012</t>
  </si>
  <si>
    <t>201/Wn</t>
  </si>
  <si>
    <t>225/Wn</t>
  </si>
  <si>
    <t>101-130</t>
  </si>
  <si>
    <t>640</t>
  </si>
  <si>
    <r>
      <t>REGON</t>
    </r>
    <r>
      <rPr>
        <b/>
        <sz val="8"/>
        <color theme="1"/>
        <rFont val="Times New Roman"/>
        <family val="1"/>
        <charset val="238"/>
      </rPr>
      <t xml:space="preserve"> </t>
    </r>
  </si>
  <si>
    <t>300</t>
  </si>
  <si>
    <t>(221,224,235,240,243,280)-290</t>
  </si>
  <si>
    <t>101</t>
  </si>
  <si>
    <t>130,135</t>
  </si>
  <si>
    <t>139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</si>
  <si>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</si>
  <si>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</si>
  <si>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>Uwagi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</si>
  <si>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</si>
  <si>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II.1.9. Zobowiązania długoterminowe według zapadalności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</si>
  <si>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</si>
  <si>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* płatności wynikające z obowiązku wykonania świadczeń na rzecz pracowników (odprawy emerytalne i rentowe, odprawy pośmiertne, ekwiwalent za urlop, nagrody jubileuszowe)</t>
  </si>
  <si>
    <t>31 grudnia 20…. r.</t>
  </si>
  <si>
    <t>odsetki od zobowiązań</t>
  </si>
  <si>
    <t>Miejskie Przedsiębiorstwo Wodociągów i Kanalizacji w m.st. Warszawie S.A.</t>
  </si>
  <si>
    <t>sporządzony na dzień 31.12.2020 r.</t>
  </si>
  <si>
    <t>sporządzony na dzień 31.12.2020r.</t>
  </si>
  <si>
    <t>sporządzone na dzień  31.12.2020 r.</t>
  </si>
  <si>
    <t>zakup środkóch ochronnych</t>
  </si>
  <si>
    <t>dostosowanie pomieszczeń do wymogów COVID</t>
  </si>
  <si>
    <t>dotacje dla Instytucji Kultury, w ramach których sfinansowano środki ochrony oraz dostosowanie pomieszczeń związanych z COVID</t>
  </si>
  <si>
    <t>odpis aktualizujący wartość należności dochodzonych
na drodze sądowej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</si>
</sst>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9" fillId="0" borderId="0"/>
    <xf numFmtId="0" fontId="3" fillId="0" borderId="0"/>
    <xf numFmtId="0" fontId="19" fillId="0" borderId="0"/>
  </cellStyleXfs>
  <cellXfs count="972">
    <xf numFmtId="0" fontId="0" fillId="0" borderId="0" xfId="0"/>
    <xf numFmtId="0" fontId="4" fillId="0" borderId="0" xfId="0" applyFont="1"/>
    <xf numFmtId="0" fontId="5" fillId="3" borderId="15" xfId="0" applyFont="1" applyFill="1" applyBorder="1" applyAlignment="1">
      <alignment horizontal="center" wrapText="1"/>
    </xf>
    <xf numFmtId="4" fontId="5" fillId="3" borderId="15" xfId="0" applyNumberFormat="1" applyFont="1" applyFill="1" applyBorder="1" applyAlignment="1">
      <alignment horizontal="right"/>
    </xf>
    <xf numFmtId="4" fontId="4" fillId="3" borderId="15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0" fontId="6" fillId="0" borderId="0" xfId="0" applyFont="1"/>
    <xf numFmtId="4" fontId="6" fillId="0" borderId="0" xfId="0" applyNumberFormat="1" applyFont="1"/>
    <xf numFmtId="4" fontId="5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7" fillId="3" borderId="12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 wrapText="1"/>
    </xf>
    <xf numFmtId="4" fontId="8" fillId="3" borderId="15" xfId="0" applyNumberFormat="1" applyFont="1" applyFill="1" applyBorder="1" applyAlignment="1">
      <alignment horizontal="right"/>
    </xf>
    <xf numFmtId="4" fontId="9" fillId="0" borderId="0" xfId="0" applyNumberFormat="1" applyFont="1"/>
    <xf numFmtId="4" fontId="7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/>
    <xf numFmtId="4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 vertical="top"/>
    </xf>
    <xf numFmtId="4" fontId="22" fillId="0" borderId="0" xfId="0" applyNumberFormat="1" applyFont="1" applyAlignment="1">
      <alignment vertical="top"/>
    </xf>
    <xf numFmtId="0" fontId="24" fillId="0" borderId="22" xfId="0" applyFont="1" applyFill="1" applyBorder="1" applyAlignment="1">
      <alignment horizontal="center" wrapText="1"/>
    </xf>
    <xf numFmtId="0" fontId="24" fillId="0" borderId="37" xfId="0" applyFont="1" applyFill="1" applyBorder="1"/>
    <xf numFmtId="4" fontId="24" fillId="0" borderId="15" xfId="0" applyNumberFormat="1" applyFont="1" applyFill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0" fontId="27" fillId="0" borderId="37" xfId="0" applyFont="1" applyFill="1" applyBorder="1"/>
    <xf numFmtId="2" fontId="27" fillId="0" borderId="15" xfId="0" applyNumberFormat="1" applyFont="1" applyFill="1" applyBorder="1" applyAlignment="1">
      <alignment horizontal="right"/>
    </xf>
    <xf numFmtId="4" fontId="27" fillId="0" borderId="15" xfId="0" applyNumberFormat="1" applyFont="1" applyFill="1" applyBorder="1" applyAlignment="1">
      <alignment horizontal="right"/>
    </xf>
    <xf numFmtId="4" fontId="27" fillId="0" borderId="38" xfId="0" applyNumberFormat="1" applyFont="1" applyFill="1" applyBorder="1" applyAlignment="1">
      <alignment horizontal="right"/>
    </xf>
    <xf numFmtId="4" fontId="27" fillId="0" borderId="5" xfId="0" applyNumberFormat="1" applyFont="1" applyFill="1" applyBorder="1" applyAlignment="1">
      <alignment horizontal="right"/>
    </xf>
    <xf numFmtId="2" fontId="27" fillId="0" borderId="5" xfId="0" applyNumberFormat="1" applyFont="1" applyFill="1" applyBorder="1" applyAlignment="1">
      <alignment horizontal="right"/>
    </xf>
    <xf numFmtId="0" fontId="24" fillId="0" borderId="34" xfId="0" applyFont="1" applyFill="1" applyBorder="1"/>
    <xf numFmtId="4" fontId="24" fillId="0" borderId="4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0" fontId="24" fillId="4" borderId="37" xfId="0" applyFont="1" applyFill="1" applyBorder="1"/>
    <xf numFmtId="4" fontId="24" fillId="4" borderId="15" xfId="0" applyNumberFormat="1" applyFont="1" applyFill="1" applyBorder="1" applyAlignment="1">
      <alignment horizontal="right"/>
    </xf>
    <xf numFmtId="4" fontId="24" fillId="4" borderId="38" xfId="0" applyNumberFormat="1" applyFont="1" applyFill="1" applyBorder="1" applyAlignment="1">
      <alignment horizontal="right"/>
    </xf>
    <xf numFmtId="0" fontId="24" fillId="4" borderId="39" xfId="0" applyFont="1" applyFill="1" applyBorder="1"/>
    <xf numFmtId="4" fontId="24" fillId="4" borderId="40" xfId="0" applyNumberFormat="1" applyFont="1" applyFill="1" applyBorder="1" applyAlignment="1">
      <alignment horizontal="right"/>
    </xf>
    <xf numFmtId="0" fontId="28" fillId="0" borderId="0" xfId="0" applyFont="1" applyFill="1" applyBorder="1"/>
    <xf numFmtId="4" fontId="2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29" fillId="5" borderId="47" xfId="0" applyNumberFormat="1" applyFont="1" applyFill="1" applyBorder="1" applyAlignment="1">
      <alignment horizontal="right"/>
    </xf>
    <xf numFmtId="4" fontId="29" fillId="3" borderId="47" xfId="0" applyNumberFormat="1" applyFont="1" applyFill="1" applyBorder="1" applyAlignment="1">
      <alignment horizontal="right"/>
    </xf>
    <xf numFmtId="4" fontId="31" fillId="0" borderId="47" xfId="0" applyNumberFormat="1" applyFont="1" applyBorder="1" applyAlignment="1">
      <alignment horizontal="right"/>
    </xf>
    <xf numFmtId="2" fontId="31" fillId="0" borderId="47" xfId="0" applyNumberFormat="1" applyFont="1" applyBorder="1" applyAlignment="1">
      <alignment horizontal="right"/>
    </xf>
    <xf numFmtId="4" fontId="31" fillId="0" borderId="50" xfId="0" applyNumberFormat="1" applyFont="1" applyBorder="1" applyAlignment="1">
      <alignment horizontal="right"/>
    </xf>
    <xf numFmtId="4" fontId="29" fillId="3" borderId="46" xfId="0" applyNumberFormat="1" applyFont="1" applyFill="1" applyBorder="1" applyAlignment="1">
      <alignment horizontal="right"/>
    </xf>
    <xf numFmtId="4" fontId="31" fillId="0" borderId="47" xfId="0" applyNumberFormat="1" applyFont="1" applyFill="1" applyBorder="1" applyAlignment="1">
      <alignment horizontal="right"/>
    </xf>
    <xf numFmtId="4" fontId="29" fillId="0" borderId="47" xfId="0" applyNumberFormat="1" applyFont="1" applyFill="1" applyBorder="1" applyAlignment="1">
      <alignment horizontal="right"/>
    </xf>
    <xf numFmtId="4" fontId="29" fillId="5" borderId="56" xfId="0" applyNumberFormat="1" applyFont="1" applyFill="1" applyBorder="1" applyAlignment="1">
      <alignment horizontal="right"/>
    </xf>
    <xf numFmtId="0" fontId="34" fillId="0" borderId="0" xfId="3" applyFont="1" applyFill="1" applyAlignment="1" applyProtection="1">
      <alignment vertical="center" wrapText="1"/>
    </xf>
    <xf numFmtId="0" fontId="34" fillId="0" borderId="0" xfId="3" applyFont="1" applyFill="1" applyAlignment="1" applyProtection="1">
      <alignment vertical="center"/>
    </xf>
    <xf numFmtId="0" fontId="35" fillId="4" borderId="57" xfId="3" applyFont="1" applyFill="1" applyBorder="1" applyAlignment="1" applyProtection="1">
      <alignment horizontal="center" vertical="center" wrapText="1"/>
    </xf>
    <xf numFmtId="4" fontId="35" fillId="4" borderId="57" xfId="3" applyNumberFormat="1" applyFont="1" applyFill="1" applyBorder="1" applyAlignment="1" applyProtection="1">
      <alignment horizontal="center" vertical="center" wrapText="1"/>
    </xf>
    <xf numFmtId="0" fontId="35" fillId="4" borderId="26" xfId="3" applyFont="1" applyFill="1" applyBorder="1" applyAlignment="1" applyProtection="1">
      <alignment horizontal="center" vertical="center" wrapText="1"/>
    </xf>
    <xf numFmtId="0" fontId="35" fillId="0" borderId="44" xfId="3" applyFont="1" applyFill="1" applyBorder="1" applyAlignment="1" applyProtection="1">
      <alignment horizontal="center" vertical="center"/>
    </xf>
    <xf numFmtId="4" fontId="35" fillId="0" borderId="44" xfId="3" applyNumberFormat="1" applyFont="1" applyFill="1" applyBorder="1" applyAlignment="1" applyProtection="1">
      <alignment horizontal="center" vertical="center" wrapText="1"/>
    </xf>
    <xf numFmtId="0" fontId="35" fillId="0" borderId="58" xfId="3" applyFont="1" applyFill="1" applyBorder="1" applyAlignment="1" applyProtection="1">
      <alignment horizontal="center" vertical="center" wrapText="1"/>
    </xf>
    <xf numFmtId="0" fontId="35" fillId="4" borderId="59" xfId="3" applyFont="1" applyFill="1" applyBorder="1" applyAlignment="1" applyProtection="1">
      <alignment vertical="center" wrapText="1"/>
    </xf>
    <xf numFmtId="4" fontId="35" fillId="4" borderId="59" xfId="3" applyNumberFormat="1" applyFont="1" applyFill="1" applyBorder="1" applyAlignment="1" applyProtection="1">
      <alignment vertical="center"/>
    </xf>
    <xf numFmtId="4" fontId="35" fillId="4" borderId="60" xfId="3" applyNumberFormat="1" applyFont="1" applyFill="1" applyBorder="1" applyAlignment="1" applyProtection="1">
      <alignment vertical="center"/>
    </xf>
    <xf numFmtId="0" fontId="35" fillId="0" borderId="61" xfId="3" applyFont="1" applyFill="1" applyBorder="1" applyAlignment="1" applyProtection="1">
      <alignment vertical="center" wrapText="1"/>
    </xf>
    <xf numFmtId="4" fontId="35" fillId="0" borderId="61" xfId="3" applyNumberFormat="1" applyFont="1" applyFill="1" applyBorder="1" applyAlignment="1" applyProtection="1">
      <alignment vertical="center"/>
    </xf>
    <xf numFmtId="4" fontId="35" fillId="0" borderId="62" xfId="3" applyNumberFormat="1" applyFont="1" applyFill="1" applyBorder="1" applyAlignment="1" applyProtection="1">
      <alignment vertical="center"/>
    </xf>
    <xf numFmtId="0" fontId="34" fillId="0" borderId="63" xfId="3" applyFont="1" applyFill="1" applyBorder="1" applyAlignment="1" applyProtection="1">
      <alignment vertical="center" wrapText="1"/>
    </xf>
    <xf numFmtId="4" fontId="34" fillId="0" borderId="63" xfId="3" applyNumberFormat="1" applyFont="1" applyFill="1" applyBorder="1" applyAlignment="1" applyProtection="1">
      <alignment vertical="center"/>
      <protection locked="0"/>
    </xf>
    <xf numFmtId="4" fontId="34" fillId="0" borderId="64" xfId="3" applyNumberFormat="1" applyFont="1" applyFill="1" applyBorder="1" applyAlignment="1" applyProtection="1">
      <alignment vertical="center"/>
    </xf>
    <xf numFmtId="0" fontId="34" fillId="0" borderId="63" xfId="3" quotePrefix="1" applyFont="1" applyFill="1" applyBorder="1" applyAlignment="1" applyProtection="1">
      <alignment vertical="center" wrapText="1"/>
      <protection locked="0"/>
    </xf>
    <xf numFmtId="0" fontId="35" fillId="4" borderId="65" xfId="3" applyFont="1" applyFill="1" applyBorder="1" applyAlignment="1" applyProtection="1">
      <alignment vertical="center" wrapText="1"/>
    </xf>
    <xf numFmtId="4" fontId="35" fillId="4" borderId="65" xfId="3" applyNumberFormat="1" applyFont="1" applyFill="1" applyBorder="1" applyAlignment="1" applyProtection="1">
      <alignment vertical="center"/>
    </xf>
    <xf numFmtId="4" fontId="35" fillId="4" borderId="66" xfId="3" applyNumberFormat="1" applyFont="1" applyFill="1" applyBorder="1" applyAlignment="1" applyProtection="1">
      <alignment vertical="center"/>
    </xf>
    <xf numFmtId="0" fontId="34" fillId="0" borderId="0" xfId="3" applyFont="1" applyFill="1" applyBorder="1" applyAlignment="1" applyProtection="1">
      <alignment vertical="center"/>
    </xf>
    <xf numFmtId="0" fontId="34" fillId="0" borderId="58" xfId="3" applyFont="1" applyFill="1" applyBorder="1" applyAlignment="1" applyProtection="1">
      <alignment vertical="center"/>
    </xf>
    <xf numFmtId="4" fontId="28" fillId="0" borderId="15" xfId="0" applyNumberFormat="1" applyFont="1" applyBorder="1" applyAlignment="1">
      <alignment horizontal="right"/>
    </xf>
    <xf numFmtId="0" fontId="28" fillId="0" borderId="5" xfId="0" applyFont="1" applyBorder="1" applyAlignment="1">
      <alignment wrapText="1"/>
    </xf>
    <xf numFmtId="0" fontId="24" fillId="5" borderId="3" xfId="0" applyFont="1" applyFill="1" applyBorder="1" applyAlignment="1">
      <alignment horizontal="center" wrapText="1"/>
    </xf>
    <xf numFmtId="0" fontId="24" fillId="5" borderId="62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24" fillId="5" borderId="72" xfId="0" applyFont="1" applyFill="1" applyBorder="1" applyAlignment="1">
      <alignment horizontal="center" wrapText="1"/>
    </xf>
    <xf numFmtId="0" fontId="24" fillId="5" borderId="73" xfId="0" applyFont="1" applyFill="1" applyBorder="1" applyAlignment="1">
      <alignment horizontal="center" wrapText="1"/>
    </xf>
    <xf numFmtId="0" fontId="24" fillId="0" borderId="61" xfId="0" applyFont="1" applyBorder="1" applyAlignment="1">
      <alignment wrapText="1"/>
    </xf>
    <xf numFmtId="4" fontId="24" fillId="0" borderId="3" xfId="0" applyNumberFormat="1" applyFont="1" applyBorder="1" applyAlignment="1">
      <alignment horizontal="right"/>
    </xf>
    <xf numFmtId="0" fontId="37" fillId="0" borderId="61" xfId="0" applyFont="1" applyFill="1" applyBorder="1" applyAlignment="1">
      <alignment vertical="center" wrapText="1"/>
    </xf>
    <xf numFmtId="2" fontId="28" fillId="0" borderId="3" xfId="0" applyNumberFormat="1" applyFont="1" applyBorder="1" applyAlignment="1">
      <alignment wrapText="1"/>
    </xf>
    <xf numFmtId="0" fontId="37" fillId="0" borderId="75" xfId="0" applyFont="1" applyFill="1" applyBorder="1" applyAlignment="1">
      <alignment vertical="center" wrapText="1"/>
    </xf>
    <xf numFmtId="0" fontId="24" fillId="4" borderId="65" xfId="0" applyFont="1" applyFill="1" applyBorder="1" applyAlignment="1">
      <alignment wrapText="1"/>
    </xf>
    <xf numFmtId="4" fontId="29" fillId="4" borderId="76" xfId="0" applyNumberFormat="1" applyFont="1" applyFill="1" applyBorder="1" applyAlignment="1">
      <alignment horizontal="right"/>
    </xf>
    <xf numFmtId="4" fontId="29" fillId="4" borderId="77" xfId="0" applyNumberFormat="1" applyFont="1" applyFill="1" applyBorder="1" applyAlignment="1">
      <alignment horizontal="right"/>
    </xf>
    <xf numFmtId="4" fontId="29" fillId="4" borderId="78" xfId="0" applyNumberFormat="1" applyFont="1" applyFill="1" applyBorder="1" applyAlignment="1">
      <alignment horizontal="right"/>
    </xf>
    <xf numFmtId="4" fontId="29" fillId="4" borderId="23" xfId="0" applyNumberFormat="1" applyFont="1" applyFill="1" applyBorder="1" applyAlignment="1">
      <alignment horizontal="right"/>
    </xf>
    <xf numFmtId="4" fontId="29" fillId="4" borderId="79" xfId="0" applyNumberFormat="1" applyFont="1" applyFill="1" applyBorder="1" applyAlignment="1">
      <alignment horizontal="right"/>
    </xf>
    <xf numFmtId="0" fontId="24" fillId="5" borderId="82" xfId="0" applyFont="1" applyFill="1" applyBorder="1" applyAlignment="1">
      <alignment horizontal="center" wrapText="1"/>
    </xf>
    <xf numFmtId="0" fontId="24" fillId="5" borderId="83" xfId="0" applyFont="1" applyFill="1" applyBorder="1" applyAlignment="1">
      <alignment horizontal="center" wrapText="1"/>
    </xf>
    <xf numFmtId="4" fontId="28" fillId="0" borderId="80" xfId="0" applyNumberFormat="1" applyFont="1" applyBorder="1" applyAlignment="1">
      <alignment horizontal="right"/>
    </xf>
    <xf numFmtId="4" fontId="28" fillId="0" borderId="85" xfId="0" applyNumberFormat="1" applyFont="1" applyBorder="1" applyAlignment="1">
      <alignment horizontal="right"/>
    </xf>
    <xf numFmtId="4" fontId="28" fillId="0" borderId="38" xfId="0" applyNumberFormat="1" applyFont="1" applyBorder="1" applyAlignment="1">
      <alignment horizontal="right"/>
    </xf>
    <xf numFmtId="4" fontId="28" fillId="0" borderId="5" xfId="0" applyNumberFormat="1" applyFont="1" applyBorder="1" applyAlignment="1">
      <alignment horizontal="right"/>
    </xf>
    <xf numFmtId="4" fontId="28" fillId="0" borderId="87" xfId="0" applyNumberFormat="1" applyFont="1" applyBorder="1" applyAlignment="1">
      <alignment horizontal="right"/>
    </xf>
    <xf numFmtId="4" fontId="28" fillId="0" borderId="17" xfId="0" applyNumberFormat="1" applyFont="1" applyFill="1" applyBorder="1" applyAlignment="1">
      <alignment horizontal="right"/>
    </xf>
    <xf numFmtId="4" fontId="28" fillId="0" borderId="33" xfId="0" applyNumberFormat="1" applyFont="1" applyFill="1" applyBorder="1" applyAlignment="1">
      <alignment horizontal="right"/>
    </xf>
    <xf numFmtId="4" fontId="28" fillId="0" borderId="38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4" fontId="40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" fontId="42" fillId="2" borderId="57" xfId="0" applyNumberFormat="1" applyFont="1" applyFill="1" applyBorder="1" applyAlignment="1">
      <alignment horizontal="center" vertical="center" wrapText="1"/>
    </xf>
    <xf numFmtId="4" fontId="42" fillId="2" borderId="25" xfId="0" applyNumberFormat="1" applyFont="1" applyFill="1" applyBorder="1" applyAlignment="1">
      <alignment horizontal="center" vertical="center" wrapText="1"/>
    </xf>
    <xf numFmtId="4" fontId="35" fillId="4" borderId="25" xfId="0" applyNumberFormat="1" applyFont="1" applyFill="1" applyBorder="1" applyAlignment="1">
      <alignment horizontal="center" vertical="center" wrapText="1"/>
    </xf>
    <xf numFmtId="4" fontId="35" fillId="0" borderId="27" xfId="0" applyNumberFormat="1" applyFont="1" applyFill="1" applyBorder="1" applyAlignment="1">
      <alignment horizontal="left" vertical="center" wrapText="1"/>
    </xf>
    <xf numFmtId="4" fontId="42" fillId="0" borderId="59" xfId="0" applyNumberFormat="1" applyFont="1" applyFill="1" applyBorder="1" applyAlignment="1">
      <alignment vertical="center"/>
    </xf>
    <xf numFmtId="4" fontId="42" fillId="0" borderId="74" xfId="0" applyNumberFormat="1" applyFont="1" applyBorder="1" applyAlignment="1">
      <alignment vertical="center"/>
    </xf>
    <xf numFmtId="4" fontId="42" fillId="0" borderId="2" xfId="0" applyNumberFormat="1" applyFont="1" applyBorder="1" applyAlignment="1">
      <alignment vertical="center"/>
    </xf>
    <xf numFmtId="4" fontId="42" fillId="0" borderId="61" xfId="0" applyNumberFormat="1" applyFont="1" applyFill="1" applyBorder="1" applyAlignment="1">
      <alignment vertical="center"/>
    </xf>
    <xf numFmtId="4" fontId="43" fillId="0" borderId="74" xfId="0" applyNumberFormat="1" applyFont="1" applyBorder="1" applyAlignment="1">
      <alignment vertical="center"/>
    </xf>
    <xf numFmtId="4" fontId="43" fillId="0" borderId="2" xfId="0" applyNumberFormat="1" applyFont="1" applyBorder="1" applyAlignment="1">
      <alignment vertical="center"/>
    </xf>
    <xf numFmtId="3" fontId="43" fillId="0" borderId="61" xfId="0" applyNumberFormat="1" applyFont="1" applyFill="1" applyBorder="1" applyAlignment="1">
      <alignment vertical="center"/>
    </xf>
    <xf numFmtId="4" fontId="43" fillId="0" borderId="88" xfId="0" applyNumberFormat="1" applyFont="1" applyBorder="1" applyAlignment="1">
      <alignment vertical="center"/>
    </xf>
    <xf numFmtId="4" fontId="43" fillId="0" borderId="61" xfId="0" applyNumberFormat="1" applyFont="1" applyBorder="1" applyAlignment="1">
      <alignment vertical="center"/>
    </xf>
    <xf numFmtId="4" fontId="43" fillId="0" borderId="89" xfId="0" applyNumberFormat="1" applyFont="1" applyBorder="1" applyAlignment="1">
      <alignment vertical="center"/>
    </xf>
    <xf numFmtId="4" fontId="43" fillId="0" borderId="90" xfId="0" applyNumberFormat="1" applyFont="1" applyBorder="1" applyAlignment="1">
      <alignment vertical="center"/>
    </xf>
    <xf numFmtId="3" fontId="43" fillId="0" borderId="91" xfId="0" applyNumberFormat="1" applyFont="1" applyFill="1" applyBorder="1" applyAlignment="1">
      <alignment vertical="center"/>
    </xf>
    <xf numFmtId="4" fontId="42" fillId="2" borderId="57" xfId="0" applyNumberFormat="1" applyFont="1" applyFill="1" applyBorder="1" applyAlignment="1">
      <alignment vertical="center"/>
    </xf>
    <xf numFmtId="4" fontId="42" fillId="0" borderId="71" xfId="0" applyNumberFormat="1" applyFont="1" applyBorder="1" applyAlignment="1">
      <alignment vertical="center"/>
    </xf>
    <xf numFmtId="4" fontId="42" fillId="2" borderId="94" xfId="0" applyNumberFormat="1" applyFont="1" applyFill="1" applyBorder="1" applyAlignment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43" fillId="2" borderId="96" xfId="0" applyNumberFormat="1" applyFont="1" applyFill="1" applyBorder="1" applyAlignment="1" applyProtection="1">
      <alignment horizontal="center" vertical="center" wrapText="1"/>
      <protection locked="0"/>
    </xf>
    <xf numFmtId="4" fontId="43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59" xfId="0" applyNumberFormat="1" applyFont="1" applyFill="1" applyBorder="1" applyAlignment="1" applyProtection="1">
      <alignment vertical="center"/>
      <protection locked="0"/>
    </xf>
    <xf numFmtId="4" fontId="43" fillId="0" borderId="59" xfId="0" applyNumberFormat="1" applyFont="1" applyFill="1" applyBorder="1" applyAlignment="1" applyProtection="1">
      <alignment vertical="center"/>
      <protection locked="0"/>
    </xf>
    <xf numFmtId="4" fontId="42" fillId="0" borderId="59" xfId="0" applyNumberFormat="1" applyFont="1" applyFill="1" applyBorder="1" applyAlignment="1" applyProtection="1">
      <alignment vertical="center"/>
      <protection locked="0"/>
    </xf>
    <xf numFmtId="49" fontId="42" fillId="0" borderId="70" xfId="0" applyNumberFormat="1" applyFont="1" applyFill="1" applyBorder="1" applyAlignment="1" applyProtection="1">
      <alignment vertical="center"/>
      <protection locked="0"/>
    </xf>
    <xf numFmtId="4" fontId="42" fillId="0" borderId="100" xfId="0" applyNumberFormat="1" applyFont="1" applyFill="1" applyBorder="1" applyAlignment="1" applyProtection="1">
      <alignment vertical="center"/>
      <protection locked="0"/>
    </xf>
    <xf numFmtId="4" fontId="42" fillId="0" borderId="70" xfId="0" applyNumberFormat="1" applyFont="1" applyFill="1" applyBorder="1" applyAlignment="1" applyProtection="1">
      <alignment vertical="center"/>
      <protection locked="0"/>
    </xf>
    <xf numFmtId="4" fontId="43" fillId="0" borderId="44" xfId="0" applyNumberFormat="1" applyFont="1" applyFill="1" applyBorder="1" applyAlignment="1" applyProtection="1">
      <alignment vertical="center"/>
      <protection locked="0"/>
    </xf>
    <xf numFmtId="49" fontId="43" fillId="0" borderId="70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Fill="1" applyBorder="1" applyAlignment="1" applyProtection="1">
      <alignment vertical="center"/>
    </xf>
    <xf numFmtId="4" fontId="43" fillId="0" borderId="61" xfId="0" applyNumberFormat="1" applyFont="1" applyFill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/>
      <protection locked="0"/>
    </xf>
    <xf numFmtId="4" fontId="43" fillId="0" borderId="99" xfId="0" applyNumberFormat="1" applyFont="1" applyFill="1" applyBorder="1" applyAlignment="1" applyProtection="1">
      <alignment vertical="center"/>
    </xf>
    <xf numFmtId="49" fontId="43" fillId="0" borderId="61" xfId="0" applyNumberFormat="1" applyFont="1" applyFill="1" applyBorder="1" applyAlignment="1" applyProtection="1">
      <alignment vertical="center"/>
      <protection locked="0"/>
    </xf>
    <xf numFmtId="4" fontId="42" fillId="4" borderId="24" xfId="0" applyNumberFormat="1" applyFont="1" applyFill="1" applyBorder="1" applyAlignment="1" applyProtection="1">
      <alignment vertical="center"/>
      <protection locked="0"/>
    </xf>
    <xf numFmtId="4" fontId="42" fillId="4" borderId="57" xfId="0" applyNumberFormat="1" applyFont="1" applyFill="1" applyBorder="1" applyAlignment="1" applyProtection="1">
      <alignment vertical="center"/>
      <protection locked="0"/>
    </xf>
    <xf numFmtId="0" fontId="44" fillId="0" borderId="0" xfId="4" applyFont="1"/>
    <xf numFmtId="0" fontId="43" fillId="0" borderId="0" xfId="0" applyNumberFormat="1" applyFont="1" applyAlignment="1" applyProtection="1">
      <alignment horizontal="center" vertical="center"/>
      <protection locked="0"/>
    </xf>
    <xf numFmtId="4" fontId="43" fillId="0" borderId="0" xfId="0" applyNumberFormat="1" applyFont="1" applyFill="1" applyAlignment="1" applyProtection="1">
      <alignment vertical="center"/>
      <protection locked="0"/>
    </xf>
    <xf numFmtId="4" fontId="43" fillId="0" borderId="0" xfId="0" applyNumberFormat="1" applyFont="1" applyAlignment="1" applyProtection="1">
      <alignment vertical="center"/>
      <protection locked="0"/>
    </xf>
    <xf numFmtId="4" fontId="42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28" xfId="0" applyNumberFormat="1" applyFont="1" applyBorder="1" applyAlignment="1" applyProtection="1">
      <alignment horizontal="right" vertical="center" wrapText="1"/>
      <protection locked="0"/>
    </xf>
    <xf numFmtId="4" fontId="42" fillId="0" borderId="102" xfId="0" applyNumberFormat="1" applyFont="1" applyFill="1" applyBorder="1" applyAlignment="1" applyProtection="1">
      <alignment horizontal="right" vertical="center" wrapText="1"/>
    </xf>
    <xf numFmtId="4" fontId="42" fillId="0" borderId="103" xfId="0" applyNumberFormat="1" applyFont="1" applyFill="1" applyBorder="1" applyAlignment="1" applyProtection="1">
      <alignment horizontal="right" vertical="center" wrapText="1"/>
    </xf>
    <xf numFmtId="4" fontId="42" fillId="0" borderId="106" xfId="0" applyNumberFormat="1" applyFont="1" applyFill="1" applyBorder="1" applyAlignment="1" applyProtection="1">
      <alignment horizontal="right" vertical="center" wrapText="1"/>
    </xf>
    <xf numFmtId="4" fontId="43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42" fillId="4" borderId="107" xfId="0" applyNumberFormat="1" applyFont="1" applyFill="1" applyBorder="1" applyAlignment="1" applyProtection="1">
      <alignment horizontal="right" vertical="center" wrapText="1"/>
    </xf>
    <xf numFmtId="4" fontId="42" fillId="2" borderId="78" xfId="0" applyNumberFormat="1" applyFont="1" applyFill="1" applyBorder="1" applyAlignment="1" applyProtection="1">
      <alignment horizontal="right" vertical="center" wrapText="1"/>
    </xf>
    <xf numFmtId="0" fontId="45" fillId="0" borderId="0" xfId="0" applyNumberFormat="1" applyFont="1" applyAlignment="1" applyProtection="1">
      <alignment horizontal="left" vertical="center" wrapText="1"/>
      <protection locked="0"/>
    </xf>
    <xf numFmtId="4" fontId="35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1" xfId="0" applyNumberFormat="1" applyFont="1" applyBorder="1" applyAlignment="1" applyProtection="1">
      <alignment horizontal="right" vertical="center" wrapText="1"/>
      <protection locked="0"/>
    </xf>
    <xf numFmtId="4" fontId="35" fillId="2" borderId="57" xfId="0" applyNumberFormat="1" applyFont="1" applyFill="1" applyBorder="1" applyAlignment="1" applyProtection="1">
      <alignment horizontal="right" vertical="center" wrapText="1"/>
    </xf>
    <xf numFmtId="4" fontId="42" fillId="4" borderId="57" xfId="0" applyNumberFormat="1" applyFont="1" applyFill="1" applyBorder="1" applyAlignment="1" applyProtection="1">
      <alignment horizontal="right" vertical="center" wrapText="1"/>
    </xf>
    <xf numFmtId="4" fontId="22" fillId="0" borderId="0" xfId="0" applyNumberFormat="1" applyFont="1" applyAlignment="1">
      <alignment vertical="center" wrapText="1"/>
    </xf>
    <xf numFmtId="4" fontId="35" fillId="2" borderId="57" xfId="0" applyNumberFormat="1" applyFont="1" applyFill="1" applyBorder="1" applyAlignment="1">
      <alignment horizontal="center" vertical="center" wrapText="1"/>
    </xf>
    <xf numFmtId="4" fontId="43" fillId="0" borderId="69" xfId="0" applyNumberFormat="1" applyFont="1" applyFill="1" applyBorder="1" applyAlignment="1">
      <alignment horizontal="right" vertical="center" wrapText="1"/>
    </xf>
    <xf numFmtId="4" fontId="43" fillId="0" borderId="59" xfId="0" applyNumberFormat="1" applyFont="1" applyFill="1" applyBorder="1" applyAlignment="1">
      <alignment horizontal="right" vertical="center" wrapText="1"/>
    </xf>
    <xf numFmtId="4" fontId="43" fillId="0" borderId="66" xfId="0" applyNumberFormat="1" applyFont="1" applyFill="1" applyBorder="1" applyAlignment="1">
      <alignment horizontal="right" vertical="center" wrapText="1"/>
    </xf>
    <xf numFmtId="4" fontId="43" fillId="0" borderId="70" xfId="0" applyNumberFormat="1" applyFont="1" applyFill="1" applyBorder="1" applyAlignment="1">
      <alignment horizontal="right" vertical="center" wrapText="1"/>
    </xf>
    <xf numFmtId="4" fontId="42" fillId="2" borderId="22" xfId="0" applyNumberFormat="1" applyFont="1" applyFill="1" applyBorder="1" applyAlignment="1">
      <alignment horizontal="right" vertical="center" wrapText="1"/>
    </xf>
    <xf numFmtId="4" fontId="42" fillId="2" borderId="57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48" fillId="0" borderId="0" xfId="0" applyNumberFormat="1" applyFont="1" applyFill="1" applyBorder="1" applyAlignment="1">
      <alignment vertical="center"/>
    </xf>
    <xf numFmtId="4" fontId="42" fillId="2" borderId="57" xfId="0" applyNumberFormat="1" applyFont="1" applyFill="1" applyBorder="1" applyAlignment="1">
      <alignment horizontal="center" vertical="center"/>
    </xf>
    <xf numFmtId="4" fontId="42" fillId="2" borderId="75" xfId="0" applyNumberFormat="1" applyFont="1" applyFill="1" applyBorder="1" applyAlignment="1">
      <alignment horizontal="center" vertical="center"/>
    </xf>
    <xf numFmtId="4" fontId="35" fillId="4" borderId="57" xfId="0" applyNumberFormat="1" applyFont="1" applyFill="1" applyBorder="1" applyAlignment="1">
      <alignment horizontal="center" vertical="center" wrapText="1"/>
    </xf>
    <xf numFmtId="4" fontId="42" fillId="4" borderId="57" xfId="0" applyNumberFormat="1" applyFont="1" applyFill="1" applyBorder="1" applyAlignment="1">
      <alignment horizontal="center" vertical="center" wrapText="1"/>
    </xf>
    <xf numFmtId="4" fontId="42" fillId="4" borderId="25" xfId="0" applyNumberFormat="1" applyFont="1" applyFill="1" applyBorder="1" applyAlignment="1">
      <alignment horizontal="center" vertical="center" wrapText="1"/>
    </xf>
    <xf numFmtId="4" fontId="35" fillId="4" borderId="75" xfId="0" applyNumberFormat="1" applyFont="1" applyFill="1" applyBorder="1" applyAlignment="1">
      <alignment horizontal="left" vertical="center" wrapText="1"/>
    </xf>
    <xf numFmtId="4" fontId="43" fillId="0" borderId="61" xfId="0" applyNumberFormat="1" applyFont="1" applyFill="1" applyBorder="1" applyAlignment="1">
      <alignment horizontal="left" vertical="center" wrapText="1"/>
    </xf>
    <xf numFmtId="4" fontId="43" fillId="0" borderId="70" xfId="0" applyNumberFormat="1" applyFont="1" applyFill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4" fontId="43" fillId="0" borderId="61" xfId="0" applyNumberFormat="1" applyFont="1" applyFill="1" applyBorder="1" applyAlignment="1">
      <alignment vertical="center"/>
    </xf>
    <xf numFmtId="4" fontId="43" fillId="0" borderId="88" xfId="0" applyNumberFormat="1" applyFont="1" applyFill="1" applyBorder="1" applyAlignment="1">
      <alignment vertical="center"/>
    </xf>
    <xf numFmtId="4" fontId="46" fillId="0" borderId="67" xfId="0" applyNumberFormat="1" applyFont="1" applyFill="1" applyBorder="1" applyAlignment="1">
      <alignment horizontal="left" vertical="center" wrapText="1"/>
    </xf>
    <xf numFmtId="4" fontId="43" fillId="0" borderId="44" xfId="0" applyNumberFormat="1" applyFont="1" applyFill="1" applyBorder="1" applyAlignment="1">
      <alignment vertical="center"/>
    </xf>
    <xf numFmtId="4" fontId="43" fillId="0" borderId="0" xfId="0" applyNumberFormat="1" applyFont="1" applyFill="1" applyBorder="1" applyAlignment="1">
      <alignment vertical="center"/>
    </xf>
    <xf numFmtId="4" fontId="42" fillId="2" borderId="24" xfId="0" applyNumberFormat="1" applyFont="1" applyFill="1" applyBorder="1" applyAlignment="1">
      <alignment horizontal="left" vertical="center"/>
    </xf>
    <xf numFmtId="4" fontId="42" fillId="2" borderId="24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39" fillId="0" borderId="0" xfId="0" applyNumberFormat="1" applyFont="1" applyAlignment="1">
      <alignment horizontal="justify" vertical="center"/>
    </xf>
    <xf numFmtId="4" fontId="43" fillId="0" borderId="0" xfId="0" applyNumberFormat="1" applyFont="1" applyAlignment="1">
      <alignment vertical="center"/>
    </xf>
    <xf numFmtId="0" fontId="2" fillId="0" borderId="0" xfId="3" applyFont="1" applyBorder="1" applyAlignment="1"/>
    <xf numFmtId="4" fontId="43" fillId="0" borderId="69" xfId="0" applyNumberFormat="1" applyFont="1" applyBorder="1" applyAlignment="1" applyProtection="1">
      <alignment horizontal="right" vertical="center"/>
      <protection locked="0"/>
    </xf>
    <xf numFmtId="4" fontId="43" fillId="0" borderId="59" xfId="0" applyNumberFormat="1" applyFont="1" applyBorder="1" applyAlignment="1" applyProtection="1">
      <alignment horizontal="right" vertical="center" wrapText="1"/>
      <protection locked="0"/>
    </xf>
    <xf numFmtId="4" fontId="43" fillId="0" borderId="88" xfId="0" applyNumberFormat="1" applyFont="1" applyBorder="1" applyAlignment="1" applyProtection="1">
      <alignment horizontal="right" vertical="center"/>
      <protection locked="0"/>
    </xf>
    <xf numFmtId="4" fontId="46" fillId="0" borderId="88" xfId="0" applyNumberFormat="1" applyFont="1" applyBorder="1" applyAlignment="1" applyProtection="1">
      <alignment horizontal="right" vertical="center"/>
      <protection locked="0"/>
    </xf>
    <xf numFmtId="4" fontId="46" fillId="0" borderId="61" xfId="0" applyNumberFormat="1" applyFont="1" applyBorder="1" applyAlignment="1" applyProtection="1">
      <alignment horizontal="right" vertical="center" wrapText="1"/>
      <protection locked="0"/>
    </xf>
    <xf numFmtId="0" fontId="2" fillId="0" borderId="0" xfId="3" applyFont="1" applyBorder="1" applyAlignment="1">
      <alignment wrapText="1"/>
    </xf>
    <xf numFmtId="4" fontId="43" fillId="0" borderId="92" xfId="0" applyNumberFormat="1" applyFont="1" applyBorder="1" applyAlignment="1" applyProtection="1">
      <alignment horizontal="right" vertical="center"/>
      <protection locked="0"/>
    </xf>
    <xf numFmtId="4" fontId="43" fillId="0" borderId="91" xfId="0" applyNumberFormat="1" applyFont="1" applyBorder="1" applyAlignment="1" applyProtection="1">
      <alignment horizontal="right" vertical="center" wrapText="1"/>
      <protection locked="0"/>
    </xf>
    <xf numFmtId="4" fontId="43" fillId="0" borderId="0" xfId="0" applyNumberFormat="1" applyFont="1" applyBorder="1" applyAlignment="1" applyProtection="1">
      <alignment horizontal="right" vertical="center"/>
      <protection locked="0"/>
    </xf>
    <xf numFmtId="4" fontId="43" fillId="0" borderId="44" xfId="0" applyNumberFormat="1" applyFont="1" applyBorder="1" applyAlignment="1" applyProtection="1">
      <alignment horizontal="right" vertical="center" wrapText="1"/>
      <protection locked="0"/>
    </xf>
    <xf numFmtId="4" fontId="42" fillId="4" borderId="26" xfId="0" applyNumberFormat="1" applyFont="1" applyFill="1" applyBorder="1" applyAlignment="1" applyProtection="1">
      <alignment horizontal="right" vertical="center"/>
    </xf>
    <xf numFmtId="4" fontId="42" fillId="2" borderId="57" xfId="0" applyNumberFormat="1" applyFont="1" applyFill="1" applyBorder="1" applyAlignment="1" applyProtection="1">
      <alignment horizontal="right" vertical="center"/>
    </xf>
    <xf numFmtId="4" fontId="42" fillId="0" borderId="97" xfId="0" applyNumberFormat="1" applyFont="1" applyBorder="1" applyAlignment="1" applyProtection="1">
      <alignment horizontal="right" vertical="center" wrapText="1"/>
      <protection locked="0"/>
    </xf>
    <xf numFmtId="4" fontId="42" fillId="0" borderId="42" xfId="0" applyNumberFormat="1" applyFont="1" applyFill="1" applyBorder="1" applyAlignment="1" applyProtection="1">
      <alignment horizontal="right" vertical="center" wrapText="1"/>
    </xf>
    <xf numFmtId="4" fontId="42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57" xfId="0" applyNumberFormat="1" applyFont="1" applyFill="1" applyBorder="1" applyAlignment="1" applyProtection="1">
      <alignment horizontal="right" vertical="center" wrapText="1"/>
    </xf>
    <xf numFmtId="4" fontId="35" fillId="4" borderId="96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57" xfId="0" applyNumberFormat="1" applyFont="1" applyFill="1" applyBorder="1" applyAlignment="1" applyProtection="1">
      <alignment horizontal="right" vertical="center"/>
    </xf>
    <xf numFmtId="4" fontId="43" fillId="0" borderId="1" xfId="0" applyNumberFormat="1" applyFont="1" applyFill="1" applyBorder="1" applyAlignment="1" applyProtection="1">
      <alignment horizontal="right" vertical="center"/>
      <protection locked="0"/>
    </xf>
    <xf numFmtId="4" fontId="43" fillId="0" borderId="70" xfId="0" applyNumberFormat="1" applyFont="1" applyFill="1" applyBorder="1" applyAlignment="1" applyProtection="1">
      <alignment horizontal="right" vertical="center"/>
      <protection locked="0"/>
    </xf>
    <xf numFmtId="4" fontId="43" fillId="0" borderId="88" xfId="0" applyNumberFormat="1" applyFont="1" applyFill="1" applyBorder="1" applyAlignment="1" applyProtection="1">
      <alignment horizontal="right" vertical="center"/>
      <protection locked="0"/>
    </xf>
    <xf numFmtId="4" fontId="43" fillId="0" borderId="61" xfId="0" applyNumberFormat="1" applyFont="1" applyFill="1" applyBorder="1" applyAlignment="1" applyProtection="1">
      <alignment horizontal="right" vertical="center"/>
      <protection locked="0"/>
    </xf>
    <xf numFmtId="4" fontId="43" fillId="0" borderId="61" xfId="0" applyNumberFormat="1" applyFont="1" applyBorder="1" applyAlignment="1" applyProtection="1">
      <alignment horizontal="right" vertical="center"/>
      <protection locked="0"/>
    </xf>
    <xf numFmtId="4" fontId="43" fillId="0" borderId="65" xfId="0" applyNumberFormat="1" applyFont="1" applyBorder="1" applyAlignment="1" applyProtection="1">
      <alignment horizontal="right" vertical="center"/>
      <protection locked="0"/>
    </xf>
    <xf numFmtId="4" fontId="42" fillId="4" borderId="26" xfId="0" applyNumberFormat="1" applyFont="1" applyFill="1" applyBorder="1" applyAlignment="1" applyProtection="1">
      <alignment vertical="center"/>
      <protection locked="0"/>
    </xf>
    <xf numFmtId="4" fontId="42" fillId="0" borderId="70" xfId="0" applyNumberFormat="1" applyFont="1" applyBorder="1" applyAlignment="1" applyProtection="1">
      <alignment vertical="center"/>
      <protection locked="0"/>
    </xf>
    <xf numFmtId="4" fontId="46" fillId="0" borderId="73" xfId="0" applyNumberFormat="1" applyFont="1" applyBorder="1" applyAlignment="1" applyProtection="1">
      <alignment vertical="center"/>
      <protection locked="0"/>
    </xf>
    <xf numFmtId="4" fontId="42" fillId="0" borderId="73" xfId="0" applyNumberFormat="1" applyFont="1" applyBorder="1" applyAlignment="1" applyProtection="1">
      <alignment vertical="center"/>
      <protection locked="0"/>
    </xf>
    <xf numFmtId="4" fontId="46" fillId="0" borderId="61" xfId="0" applyNumberFormat="1" applyFont="1" applyBorder="1" applyAlignment="1" applyProtection="1">
      <alignment horizontal="right" vertical="center"/>
      <protection locked="0"/>
    </xf>
    <xf numFmtId="4" fontId="46" fillId="0" borderId="62" xfId="0" applyNumberFormat="1" applyFont="1" applyBorder="1" applyAlignment="1" applyProtection="1">
      <alignment horizontal="right" vertical="center"/>
      <protection locked="0"/>
    </xf>
    <xf numFmtId="4" fontId="42" fillId="4" borderId="57" xfId="0" applyNumberFormat="1" applyFont="1" applyFill="1" applyBorder="1" applyAlignment="1" applyProtection="1">
      <alignment vertical="center"/>
    </xf>
    <xf numFmtId="4" fontId="43" fillId="0" borderId="0" xfId="0" applyNumberFormat="1" applyFont="1" applyAlignment="1">
      <alignment horizontal="justify" vertical="center"/>
    </xf>
    <xf numFmtId="4" fontId="43" fillId="0" borderId="79" xfId="0" applyNumberFormat="1" applyFont="1" applyBorder="1" applyAlignment="1">
      <alignment vertical="center" wrapText="1"/>
    </xf>
    <xf numFmtId="4" fontId="43" fillId="0" borderId="77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43" fillId="4" borderId="79" xfId="0" applyNumberFormat="1" applyFont="1" applyFill="1" applyBorder="1" applyAlignment="1" applyProtection="1">
      <alignment horizontal="center" vertical="center" wrapText="1"/>
      <protection locked="0"/>
    </xf>
    <xf numFmtId="4" fontId="43" fillId="4" borderId="78" xfId="0" applyNumberFormat="1" applyFont="1" applyFill="1" applyBorder="1" applyAlignment="1" applyProtection="1">
      <alignment horizontal="center" vertical="center" wrapText="1"/>
      <protection locked="0"/>
    </xf>
    <xf numFmtId="4" fontId="43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1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57" xfId="0" applyNumberFormat="1" applyFont="1" applyFill="1" applyBorder="1" applyAlignment="1" applyProtection="1">
      <alignment vertical="center" wrapText="1"/>
      <protection locked="0"/>
    </xf>
    <xf numFmtId="4" fontId="42" fillId="0" borderId="94" xfId="0" applyNumberFormat="1" applyFont="1" applyFill="1" applyBorder="1" applyAlignment="1" applyProtection="1">
      <alignment vertical="center" wrapText="1"/>
      <protection locked="0"/>
    </xf>
    <xf numFmtId="4" fontId="42" fillId="0" borderId="111" xfId="0" applyNumberFormat="1" applyFont="1" applyFill="1" applyBorder="1" applyAlignment="1" applyProtection="1">
      <alignment vertical="center" wrapText="1"/>
      <protection locked="0"/>
    </xf>
    <xf numFmtId="4" fontId="42" fillId="0" borderId="108" xfId="0" applyNumberFormat="1" applyFont="1" applyFill="1" applyBorder="1" applyAlignment="1" applyProtection="1">
      <alignment vertical="center" wrapText="1"/>
      <protection locked="0"/>
    </xf>
    <xf numFmtId="4" fontId="46" fillId="0" borderId="70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0" xfId="0" applyNumberFormat="1" applyFont="1" applyFill="1" applyBorder="1" applyAlignment="1" applyProtection="1">
      <alignment vertical="center" wrapText="1"/>
      <protection locked="0"/>
    </xf>
    <xf numFmtId="4" fontId="46" fillId="0" borderId="61" xfId="0" applyNumberFormat="1" applyFont="1" applyFill="1" applyBorder="1" applyAlignment="1" applyProtection="1">
      <alignment vertical="center" wrapText="1"/>
      <protection locked="0"/>
    </xf>
    <xf numFmtId="4" fontId="52" fillId="0" borderId="61" xfId="0" applyNumberFormat="1" applyFont="1" applyFill="1" applyBorder="1" applyAlignment="1" applyProtection="1">
      <alignment vertical="center" wrapText="1"/>
      <protection locked="0"/>
    </xf>
    <xf numFmtId="4" fontId="35" fillId="4" borderId="57" xfId="0" applyNumberFormat="1" applyFont="1" applyFill="1" applyBorder="1" applyAlignment="1">
      <alignment horizontal="left" vertical="center" wrapText="1"/>
    </xf>
    <xf numFmtId="4" fontId="42" fillId="4" borderId="94" xfId="0" applyNumberFormat="1" applyFont="1" applyFill="1" applyBorder="1" applyAlignment="1" applyProtection="1">
      <alignment horizontal="right" vertical="center" wrapText="1"/>
    </xf>
    <xf numFmtId="4" fontId="22" fillId="0" borderId="0" xfId="0" applyNumberFormat="1" applyFont="1" applyAlignment="1" applyProtection="1">
      <alignment vertical="center"/>
      <protection locked="0"/>
    </xf>
    <xf numFmtId="4" fontId="18" fillId="0" borderId="0" xfId="0" applyNumberFormat="1" applyFont="1" applyBorder="1" applyAlignment="1" applyProtection="1">
      <alignment horizontal="left" vertical="center"/>
      <protection locked="0"/>
    </xf>
    <xf numFmtId="4" fontId="53" fillId="4" borderId="27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9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left" vertical="center"/>
    </xf>
    <xf numFmtId="4" fontId="42" fillId="0" borderId="61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center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2" fillId="0" borderId="61" xfId="0" applyNumberFormat="1" applyFont="1" applyFill="1" applyBorder="1" applyAlignment="1" applyProtection="1">
      <alignment horizontal="right" vertical="center" wrapText="1"/>
    </xf>
    <xf numFmtId="4" fontId="43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61" xfId="0" applyNumberFormat="1" applyFont="1" applyFill="1" applyBorder="1" applyAlignment="1" applyProtection="1">
      <alignment horizontal="right" vertical="center" wrapText="1"/>
      <protection locked="0"/>
    </xf>
    <xf numFmtId="0" fontId="24" fillId="5" borderId="112" xfId="0" applyFont="1" applyFill="1" applyBorder="1" applyAlignment="1">
      <alignment horizontal="center" wrapText="1"/>
    </xf>
    <xf numFmtId="0" fontId="24" fillId="5" borderId="113" xfId="0" applyFont="1" applyFill="1" applyBorder="1" applyAlignment="1">
      <alignment horizontal="center" wrapText="1"/>
    </xf>
    <xf numFmtId="0" fontId="24" fillId="5" borderId="79" xfId="0" applyFont="1" applyFill="1" applyBorder="1" applyAlignment="1">
      <alignment horizontal="center" wrapText="1"/>
    </xf>
    <xf numFmtId="0" fontId="24" fillId="5" borderId="80" xfId="0" applyFont="1" applyFill="1" applyBorder="1" applyAlignment="1">
      <alignment horizontal="center" wrapText="1"/>
    </xf>
    <xf numFmtId="0" fontId="24" fillId="5" borderId="85" xfId="0" applyFont="1" applyFill="1" applyBorder="1" applyAlignment="1">
      <alignment horizontal="center" wrapText="1"/>
    </xf>
    <xf numFmtId="0" fontId="28" fillId="0" borderId="81" xfId="0" applyFont="1" applyBorder="1" applyAlignment="1">
      <alignment wrapText="1"/>
    </xf>
    <xf numFmtId="4" fontId="34" fillId="0" borderId="28" xfId="0" applyNumberFormat="1" applyFont="1" applyFill="1" applyBorder="1" applyAlignment="1">
      <alignment vertical="center" wrapText="1"/>
    </xf>
    <xf numFmtId="4" fontId="34" fillId="0" borderId="107" xfId="0" applyNumberFormat="1" applyFont="1" applyFill="1" applyBorder="1" applyAlignment="1">
      <alignment vertical="center" wrapText="1"/>
    </xf>
    <xf numFmtId="4" fontId="35" fillId="4" borderId="84" xfId="0" applyNumberFormat="1" applyFont="1" applyFill="1" applyBorder="1" applyAlignment="1">
      <alignment vertical="center" wrapText="1"/>
    </xf>
    <xf numFmtId="4" fontId="35" fillId="4" borderId="80" xfId="0" applyNumberFormat="1" applyFont="1" applyFill="1" applyBorder="1" applyAlignment="1">
      <alignment horizontal="right" vertical="center" wrapText="1"/>
    </xf>
    <xf numFmtId="4" fontId="35" fillId="4" borderId="85" xfId="0" applyNumberFormat="1" applyFont="1" applyFill="1" applyBorder="1" applyAlignment="1">
      <alignment horizontal="right" vertical="center" wrapText="1"/>
    </xf>
    <xf numFmtId="4" fontId="35" fillId="0" borderId="44" xfId="0" applyNumberFormat="1" applyFont="1" applyBorder="1" applyAlignment="1">
      <alignment horizontal="center" vertical="center"/>
    </xf>
    <xf numFmtId="4" fontId="34" fillId="0" borderId="61" xfId="0" applyNumberFormat="1" applyFont="1" applyBorder="1" applyAlignment="1">
      <alignment horizontal="right" vertical="center"/>
    </xf>
    <xf numFmtId="4" fontId="35" fillId="2" borderId="57" xfId="0" applyNumberFormat="1" applyFont="1" applyFill="1" applyBorder="1" applyAlignment="1">
      <alignment horizontal="right" vertical="center"/>
    </xf>
    <xf numFmtId="4" fontId="42" fillId="4" borderId="24" xfId="0" applyNumberFormat="1" applyFont="1" applyFill="1" applyBorder="1" applyAlignment="1">
      <alignment horizontal="left" vertical="center"/>
    </xf>
    <xf numFmtId="4" fontId="42" fillId="4" borderId="25" xfId="0" applyNumberFormat="1" applyFont="1" applyFill="1" applyBorder="1" applyAlignment="1">
      <alignment horizontal="left" vertical="center"/>
    </xf>
    <xf numFmtId="4" fontId="42" fillId="4" borderId="26" xfId="0" applyNumberFormat="1" applyFont="1" applyFill="1" applyBorder="1" applyAlignment="1">
      <alignment horizontal="left" vertical="center"/>
    </xf>
    <xf numFmtId="4" fontId="34" fillId="0" borderId="0" xfId="0" applyNumberFormat="1" applyFont="1" applyBorder="1" applyAlignment="1">
      <alignment horizontal="left" vertical="center"/>
    </xf>
    <xf numFmtId="4" fontId="34" fillId="0" borderId="0" xfId="0" applyNumberFormat="1" applyFont="1" applyBorder="1" applyAlignment="1">
      <alignment vertical="center"/>
    </xf>
    <xf numFmtId="4" fontId="34" fillId="0" borderId="69" xfId="0" applyNumberFormat="1" applyFont="1" applyFill="1" applyBorder="1" applyAlignment="1">
      <alignment horizontal="right" vertical="center" wrapText="1"/>
    </xf>
    <xf numFmtId="4" fontId="34" fillId="0" borderId="59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Alignment="1" applyProtection="1">
      <alignment vertical="center"/>
      <protection locked="0"/>
    </xf>
    <xf numFmtId="4" fontId="35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7" xfId="0" applyNumberFormat="1" applyFont="1" applyFill="1" applyBorder="1" applyAlignment="1" applyProtection="1">
      <alignment vertical="center"/>
    </xf>
    <xf numFmtId="4" fontId="52" fillId="0" borderId="59" xfId="0" applyNumberFormat="1" applyFont="1" applyFill="1" applyBorder="1" applyAlignment="1" applyProtection="1">
      <alignment vertical="center"/>
      <protection locked="0"/>
    </xf>
    <xf numFmtId="4" fontId="43" fillId="0" borderId="59" xfId="0" applyNumberFormat="1" applyFont="1" applyBorder="1" applyAlignment="1" applyProtection="1">
      <alignment vertical="center"/>
      <protection locked="0"/>
    </xf>
    <xf numFmtId="4" fontId="52" fillId="0" borderId="61" xfId="0" applyNumberFormat="1" applyFont="1" applyFill="1" applyBorder="1" applyAlignment="1" applyProtection="1">
      <alignment vertical="center"/>
      <protection locked="0"/>
    </xf>
    <xf numFmtId="4" fontId="43" fillId="0" borderId="61" xfId="0" applyNumberFormat="1" applyFont="1" applyBorder="1" applyAlignment="1" applyProtection="1">
      <alignment vertical="center"/>
      <protection locked="0"/>
    </xf>
    <xf numFmtId="4" fontId="43" fillId="0" borderId="62" xfId="0" applyNumberFormat="1" applyFont="1" applyBorder="1" applyAlignment="1" applyProtection="1">
      <alignment vertical="center"/>
      <protection locked="0"/>
    </xf>
    <xf numFmtId="4" fontId="52" fillId="0" borderId="65" xfId="0" applyNumberFormat="1" applyFont="1" applyFill="1" applyBorder="1" applyAlignment="1" applyProtection="1">
      <alignment vertical="center"/>
      <protection locked="0"/>
    </xf>
    <xf numFmtId="4" fontId="43" fillId="0" borderId="65" xfId="0" applyNumberFormat="1" applyFont="1" applyBorder="1" applyAlignment="1" applyProtection="1">
      <alignment vertical="center"/>
      <protection locked="0"/>
    </xf>
    <xf numFmtId="4" fontId="43" fillId="0" borderId="66" xfId="0" applyNumberFormat="1" applyFont="1" applyBorder="1" applyAlignment="1" applyProtection="1">
      <alignment vertical="center"/>
      <protection locked="0"/>
    </xf>
    <xf numFmtId="4" fontId="43" fillId="0" borderId="70" xfId="0" applyNumberFormat="1" applyFont="1" applyBorder="1" applyAlignment="1" applyProtection="1">
      <alignment vertical="center"/>
      <protection locked="0"/>
    </xf>
    <xf numFmtId="4" fontId="43" fillId="0" borderId="73" xfId="0" applyNumberFormat="1" applyFont="1" applyBorder="1" applyAlignment="1" applyProtection="1">
      <alignment vertical="center"/>
      <protection locked="0"/>
    </xf>
    <xf numFmtId="4" fontId="43" fillId="0" borderId="44" xfId="0" applyNumberFormat="1" applyFont="1" applyBorder="1" applyAlignment="1" applyProtection="1">
      <alignment vertical="center"/>
      <protection locked="0"/>
    </xf>
    <xf numFmtId="4" fontId="52" fillId="0" borderId="2" xfId="0" applyNumberFormat="1" applyFont="1" applyFill="1" applyBorder="1" applyAlignment="1" applyProtection="1">
      <alignment vertical="center"/>
      <protection locked="0"/>
    </xf>
    <xf numFmtId="0" fontId="4" fillId="0" borderId="85" xfId="0" applyFont="1" applyBorder="1"/>
    <xf numFmtId="0" fontId="4" fillId="0" borderId="65" xfId="0" applyFont="1" applyBorder="1"/>
    <xf numFmtId="4" fontId="57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57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6" fillId="0" borderId="57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</xf>
    <xf numFmtId="4" fontId="39" fillId="0" borderId="73" xfId="0" applyNumberFormat="1" applyFont="1" applyBorder="1" applyAlignment="1" applyProtection="1">
      <alignment vertical="center"/>
      <protection locked="0"/>
    </xf>
    <xf numFmtId="4" fontId="39" fillId="0" borderId="62" xfId="0" applyNumberFormat="1" applyFont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4" fontId="56" fillId="0" borderId="26" xfId="0" applyNumberFormat="1" applyFont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56" fillId="0" borderId="58" xfId="0" applyNumberFormat="1" applyFont="1" applyBorder="1" applyAlignment="1" applyProtection="1">
      <alignment vertical="center"/>
      <protection locked="0"/>
    </xf>
    <xf numFmtId="4" fontId="39" fillId="0" borderId="7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</xf>
    <xf numFmtId="4" fontId="54" fillId="0" borderId="62" xfId="0" applyNumberFormat="1" applyFont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39" fillId="0" borderId="61" xfId="0" applyNumberFormat="1" applyFont="1" applyFill="1" applyBorder="1" applyAlignment="1" applyProtection="1">
      <alignment vertical="center"/>
    </xf>
    <xf numFmtId="4" fontId="56" fillId="4" borderId="57" xfId="0" applyNumberFormat="1" applyFont="1" applyFill="1" applyBorder="1" applyAlignment="1" applyProtection="1">
      <alignment vertical="center"/>
    </xf>
    <xf numFmtId="4" fontId="43" fillId="0" borderId="91" xfId="0" applyNumberFormat="1" applyFont="1" applyBorder="1" applyAlignment="1" applyProtection="1">
      <alignment vertical="center"/>
      <protection locked="0"/>
    </xf>
    <xf numFmtId="4" fontId="43" fillId="0" borderId="93" xfId="0" applyNumberFormat="1" applyFont="1" applyBorder="1" applyAlignment="1" applyProtection="1">
      <alignment vertical="center"/>
      <protection locked="0"/>
    </xf>
    <xf numFmtId="4" fontId="38" fillId="2" borderId="57" xfId="0" applyNumberFormat="1" applyFont="1" applyFill="1" applyBorder="1" applyAlignment="1" applyProtection="1">
      <alignment vertical="center"/>
    </xf>
    <xf numFmtId="4" fontId="43" fillId="0" borderId="57" xfId="0" applyNumberFormat="1" applyFont="1" applyBorder="1" applyAlignment="1" applyProtection="1">
      <alignment vertical="center"/>
      <protection locked="0"/>
    </xf>
    <xf numFmtId="4" fontId="46" fillId="0" borderId="60" xfId="0" applyNumberFormat="1" applyFont="1" applyBorder="1" applyAlignment="1" applyProtection="1">
      <alignment vertical="center"/>
      <protection locked="0"/>
    </xf>
    <xf numFmtId="4" fontId="46" fillId="0" borderId="61" xfId="0" applyNumberFormat="1" applyFont="1" applyBorder="1" applyAlignment="1" applyProtection="1">
      <alignment vertical="center"/>
      <protection locked="0"/>
    </xf>
    <xf numFmtId="4" fontId="46" fillId="0" borderId="62" xfId="0" applyNumberFormat="1" applyFont="1" applyBorder="1" applyAlignment="1" applyProtection="1">
      <alignment vertical="center"/>
      <protection locked="0"/>
    </xf>
    <xf numFmtId="4" fontId="46" fillId="0" borderId="66" xfId="0" applyNumberFormat="1" applyFont="1" applyBorder="1" applyAlignment="1" applyProtection="1">
      <alignment vertical="center"/>
      <protection locked="0"/>
    </xf>
    <xf numFmtId="4" fontId="43" fillId="0" borderId="26" xfId="0" applyNumberFormat="1" applyFont="1" applyBorder="1" applyAlignment="1" applyProtection="1">
      <alignment vertical="center"/>
      <protection locked="0"/>
    </xf>
    <xf numFmtId="4" fontId="43" fillId="0" borderId="57" xfId="0" applyNumberFormat="1" applyFont="1" applyFill="1" applyBorder="1" applyAlignment="1" applyProtection="1">
      <alignment vertical="center"/>
    </xf>
    <xf numFmtId="4" fontId="46" fillId="0" borderId="59" xfId="0" applyNumberFormat="1" applyFont="1" applyFill="1" applyBorder="1" applyAlignment="1" applyProtection="1">
      <alignment vertical="center"/>
    </xf>
    <xf numFmtId="4" fontId="46" fillId="0" borderId="61" xfId="0" applyNumberFormat="1" applyFont="1" applyFill="1" applyBorder="1" applyAlignment="1" applyProtection="1">
      <alignment vertical="center"/>
    </xf>
    <xf numFmtId="4" fontId="46" fillId="0" borderId="93" xfId="0" applyNumberFormat="1" applyFont="1" applyBorder="1" applyAlignment="1" applyProtection="1">
      <alignment vertical="center"/>
      <protection locked="0"/>
    </xf>
    <xf numFmtId="4" fontId="42" fillId="0" borderId="57" xfId="0" applyNumberFormat="1" applyFont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/>
    </xf>
    <xf numFmtId="4" fontId="43" fillId="0" borderId="61" xfId="0" applyNumberFormat="1" applyFont="1" applyFill="1" applyBorder="1" applyAlignment="1" applyProtection="1">
      <alignment vertical="center"/>
    </xf>
    <xf numFmtId="4" fontId="53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0" xfId="0" applyNumberFormat="1" applyFont="1" applyBorder="1" applyAlignment="1" applyProtection="1">
      <alignment vertical="center"/>
      <protection locked="0"/>
    </xf>
    <xf numFmtId="0" fontId="43" fillId="0" borderId="0" xfId="0" applyNumberFormat="1" applyFont="1" applyAlignment="1">
      <alignment vertical="center"/>
    </xf>
    <xf numFmtId="4" fontId="42" fillId="2" borderId="24" xfId="0" applyNumberFormat="1" applyFont="1" applyFill="1" applyBorder="1" applyAlignment="1">
      <alignment horizontal="center" vertical="center"/>
    </xf>
    <xf numFmtId="4" fontId="42" fillId="2" borderId="25" xfId="0" applyNumberFormat="1" applyFont="1" applyFill="1" applyBorder="1" applyAlignment="1">
      <alignment horizontal="center" vertical="center"/>
    </xf>
    <xf numFmtId="4" fontId="43" fillId="0" borderId="99" xfId="0" applyNumberFormat="1" applyFont="1" applyFill="1" applyBorder="1" applyAlignment="1" applyProtection="1">
      <alignment vertical="center"/>
      <protection locked="0"/>
    </xf>
    <xf numFmtId="4" fontId="43" fillId="0" borderId="88" xfId="0" applyNumberFormat="1" applyFont="1" applyFill="1" applyBorder="1" applyAlignment="1" applyProtection="1">
      <alignment vertical="center"/>
      <protection locked="0"/>
    </xf>
    <xf numFmtId="4" fontId="43" fillId="0" borderId="109" xfId="0" applyNumberFormat="1" applyFont="1" applyFill="1" applyBorder="1" applyAlignment="1" applyProtection="1">
      <alignment vertical="center"/>
      <protection locked="0"/>
    </xf>
    <xf numFmtId="4" fontId="43" fillId="0" borderId="91" xfId="0" applyNumberFormat="1" applyFont="1" applyFill="1" applyBorder="1" applyAlignment="1" applyProtection="1">
      <alignment vertical="center"/>
      <protection locked="0"/>
    </xf>
    <xf numFmtId="4" fontId="43" fillId="0" borderId="92" xfId="0" applyNumberFormat="1" applyFont="1" applyFill="1" applyBorder="1" applyAlignment="1" applyProtection="1">
      <alignment vertical="center"/>
      <protection locked="0"/>
    </xf>
    <xf numFmtId="4" fontId="40" fillId="0" borderId="0" xfId="0" applyNumberFormat="1" applyFont="1" applyAlignment="1">
      <alignment vertical="center"/>
    </xf>
    <xf numFmtId="4" fontId="42" fillId="0" borderId="100" xfId="0" applyNumberFormat="1" applyFont="1" applyFill="1" applyBorder="1" applyAlignment="1">
      <alignment horizontal="right" vertical="center"/>
    </xf>
    <xf numFmtId="4" fontId="42" fillId="0" borderId="1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Border="1" applyAlignment="1">
      <alignment horizontal="right" vertical="center"/>
    </xf>
    <xf numFmtId="4" fontId="42" fillId="0" borderId="104" xfId="0" applyNumberFormat="1" applyFont="1" applyBorder="1" applyAlignment="1">
      <alignment horizontal="right" vertical="center"/>
    </xf>
    <xf numFmtId="4" fontId="43" fillId="0" borderId="65" xfId="0" applyNumberFormat="1" applyFont="1" applyBorder="1" applyAlignment="1">
      <alignment vertical="center"/>
    </xf>
    <xf numFmtId="4" fontId="43" fillId="0" borderId="110" xfId="0" applyNumberFormat="1" applyFont="1" applyBorder="1" applyAlignment="1">
      <alignment vertical="center"/>
    </xf>
    <xf numFmtId="4" fontId="40" fillId="2" borderId="24" xfId="0" applyNumberFormat="1" applyFont="1" applyFill="1" applyBorder="1" applyAlignment="1">
      <alignment horizontal="center" vertical="center"/>
    </xf>
    <xf numFmtId="4" fontId="40" fillId="2" borderId="57" xfId="0" applyNumberFormat="1" applyFont="1" applyFill="1" applyBorder="1" applyAlignment="1">
      <alignment horizontal="center" vertical="center"/>
    </xf>
    <xf numFmtId="4" fontId="40" fillId="2" borderId="25" xfId="0" applyNumberFormat="1" applyFont="1" applyFill="1" applyBorder="1" applyAlignment="1">
      <alignment horizontal="center" vertical="center" wrapText="1"/>
    </xf>
    <xf numFmtId="4" fontId="40" fillId="2" borderId="57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vertical="center"/>
    </xf>
    <xf numFmtId="1" fontId="6" fillId="0" borderId="0" xfId="0" applyNumberFormat="1" applyFont="1"/>
    <xf numFmtId="4" fontId="60" fillId="0" borderId="0" xfId="0" applyNumberFormat="1" applyFont="1" applyFill="1"/>
    <xf numFmtId="4" fontId="62" fillId="0" borderId="0" xfId="0" applyNumberFormat="1" applyFont="1" applyFill="1"/>
    <xf numFmtId="1" fontId="60" fillId="0" borderId="0" xfId="0" applyNumberFormat="1" applyFont="1" applyFill="1"/>
    <xf numFmtId="0" fontId="6" fillId="0" borderId="0" xfId="0" applyFont="1" applyFill="1"/>
    <xf numFmtId="0" fontId="33" fillId="0" borderId="15" xfId="0" applyFont="1" applyFill="1" applyBorder="1" applyAlignment="1">
      <alignment horizontal="center" wrapText="1"/>
    </xf>
    <xf numFmtId="4" fontId="33" fillId="0" borderId="15" xfId="0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2" fontId="33" fillId="0" borderId="15" xfId="0" applyNumberFormat="1" applyFont="1" applyFill="1" applyBorder="1" applyAlignment="1">
      <alignment horizontal="right"/>
    </xf>
    <xf numFmtId="4" fontId="33" fillId="0" borderId="15" xfId="0" applyNumberFormat="1" applyFont="1" applyFill="1" applyBorder="1" applyAlignment="1">
      <alignment wrapText="1"/>
    </xf>
    <xf numFmtId="4" fontId="33" fillId="0" borderId="15" xfId="0" applyNumberFormat="1" applyFont="1" applyFill="1" applyBorder="1"/>
    <xf numFmtId="4" fontId="6" fillId="0" borderId="15" xfId="0" applyNumberFormat="1" applyFont="1" applyFill="1" applyBorder="1" applyAlignment="1">
      <alignment horizontal="right" wrapText="1"/>
    </xf>
    <xf numFmtId="4" fontId="6" fillId="0" borderId="15" xfId="0" applyNumberFormat="1" applyFont="1" applyFill="1" applyBorder="1" applyAlignment="1">
      <alignment wrapText="1"/>
    </xf>
    <xf numFmtId="4" fontId="33" fillId="0" borderId="1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33" fillId="0" borderId="0" xfId="0" applyNumberFormat="1" applyFont="1" applyFill="1" applyAlignment="1">
      <alignment horizontal="center"/>
    </xf>
    <xf numFmtId="4" fontId="60" fillId="0" borderId="0" xfId="0" applyNumberFormat="1" applyFont="1" applyFill="1" applyAlignment="1">
      <alignment horizontal="center"/>
    </xf>
    <xf numFmtId="1" fontId="64" fillId="0" borderId="0" xfId="0" applyNumberFormat="1" applyFont="1"/>
    <xf numFmtId="0" fontId="64" fillId="0" borderId="0" xfId="0" applyFont="1"/>
    <xf numFmtId="0" fontId="61" fillId="0" borderId="0" xfId="0" applyFont="1"/>
    <xf numFmtId="0" fontId="61" fillId="3" borderId="12" xfId="0" applyFont="1" applyFill="1" applyBorder="1" applyAlignment="1">
      <alignment horizontal="left" wrapText="1"/>
    </xf>
    <xf numFmtId="4" fontId="14" fillId="0" borderId="0" xfId="0" applyNumberFormat="1" applyFont="1"/>
    <xf numFmtId="49" fontId="14" fillId="0" borderId="0" xfId="0" applyNumberFormat="1" applyFont="1"/>
    <xf numFmtId="0" fontId="4" fillId="0" borderId="0" xfId="0" applyFont="1" applyFill="1"/>
    <xf numFmtId="0" fontId="4" fillId="0" borderId="9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wrapText="1"/>
    </xf>
    <xf numFmtId="4" fontId="5" fillId="0" borderId="15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wrapText="1"/>
    </xf>
    <xf numFmtId="4" fontId="4" fillId="0" borderId="15" xfId="0" applyNumberFormat="1" applyFont="1" applyFill="1" applyBorder="1" applyAlignment="1">
      <alignment horizontal="right"/>
    </xf>
    <xf numFmtId="2" fontId="5" fillId="0" borderId="15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4" fontId="63" fillId="0" borderId="15" xfId="0" applyNumberFormat="1" applyFont="1" applyFill="1" applyBorder="1" applyAlignment="1">
      <alignment horizontal="right"/>
    </xf>
    <xf numFmtId="4" fontId="63" fillId="0" borderId="38" xfId="0" applyNumberFormat="1" applyFont="1" applyFill="1" applyBorder="1" applyAlignment="1">
      <alignment horizontal="right"/>
    </xf>
    <xf numFmtId="4" fontId="65" fillId="0" borderId="15" xfId="0" applyNumberFormat="1" applyFont="1" applyFill="1" applyBorder="1" applyAlignment="1">
      <alignment horizontal="right"/>
    </xf>
    <xf numFmtId="4" fontId="65" fillId="0" borderId="38" xfId="0" applyNumberFormat="1" applyFont="1" applyFill="1" applyBorder="1" applyAlignment="1">
      <alignment horizontal="right"/>
    </xf>
    <xf numFmtId="2" fontId="65" fillId="0" borderId="15" xfId="0" applyNumberFormat="1" applyFont="1" applyFill="1" applyBorder="1" applyAlignment="1">
      <alignment horizontal="right"/>
    </xf>
    <xf numFmtId="4" fontId="66" fillId="0" borderId="0" xfId="0" applyNumberFormat="1" applyFont="1" applyFill="1"/>
    <xf numFmtId="4" fontId="67" fillId="0" borderId="0" xfId="0" applyNumberFormat="1" applyFont="1" applyFill="1"/>
    <xf numFmtId="4" fontId="68" fillId="0" borderId="0" xfId="0" applyNumberFormat="1" applyFont="1" applyFill="1"/>
    <xf numFmtId="4" fontId="6" fillId="0" borderId="0" xfId="0" applyNumberFormat="1" applyFont="1" applyFill="1"/>
    <xf numFmtId="1" fontId="6" fillId="0" borderId="0" xfId="0" applyNumberFormat="1" applyFont="1" applyFill="1"/>
    <xf numFmtId="49" fontId="24" fillId="0" borderId="15" xfId="0" applyNumberFormat="1" applyFont="1" applyFill="1" applyBorder="1" applyAlignment="1">
      <alignment horizontal="center" wrapText="1"/>
    </xf>
    <xf numFmtId="49" fontId="24" fillId="0" borderId="0" xfId="0" applyNumberFormat="1" applyFont="1" applyFill="1" applyAlignment="1">
      <alignment horizontal="center" wrapText="1"/>
    </xf>
    <xf numFmtId="49" fontId="61" fillId="0" borderId="15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4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4" fontId="22" fillId="0" borderId="0" xfId="0" applyNumberFormat="1" applyFont="1" applyAlignment="1">
      <alignment vertical="center"/>
    </xf>
    <xf numFmtId="4" fontId="33" fillId="0" borderId="15" xfId="0" applyNumberFormat="1" applyFont="1" applyFill="1" applyBorder="1" applyAlignment="1">
      <alignment horizontal="right" wrapText="1"/>
    </xf>
    <xf numFmtId="164" fontId="46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left"/>
    </xf>
    <xf numFmtId="0" fontId="18" fillId="0" borderId="0" xfId="5" applyFont="1" applyAlignment="1">
      <alignment horizontal="left" wrapText="1"/>
    </xf>
    <xf numFmtId="4" fontId="24" fillId="4" borderId="117" xfId="0" applyNumberFormat="1" applyFont="1" applyFill="1" applyBorder="1" applyAlignment="1">
      <alignment horizontal="right"/>
    </xf>
    <xf numFmtId="0" fontId="24" fillId="5" borderId="118" xfId="0" applyFont="1" applyFill="1" applyBorder="1" applyAlignment="1">
      <alignment horizontal="center" wrapText="1"/>
    </xf>
    <xf numFmtId="0" fontId="28" fillId="0" borderId="37" xfId="0" applyFont="1" applyBorder="1" applyAlignment="1">
      <alignment wrapText="1"/>
    </xf>
    <xf numFmtId="0" fontId="28" fillId="0" borderId="119" xfId="0" applyFont="1" applyBorder="1" applyAlignment="1">
      <alignment wrapText="1"/>
    </xf>
    <xf numFmtId="0" fontId="28" fillId="0" borderId="87" xfId="0" applyFont="1" applyFill="1" applyBorder="1" applyAlignment="1">
      <alignment wrapText="1"/>
    </xf>
    <xf numFmtId="0" fontId="28" fillId="0" borderId="120" xfId="0" applyFont="1" applyBorder="1" applyAlignment="1">
      <alignment wrapText="1"/>
    </xf>
    <xf numFmtId="4" fontId="28" fillId="0" borderId="121" xfId="0" applyNumberFormat="1" applyFont="1" applyBorder="1" applyAlignment="1">
      <alignment horizontal="right"/>
    </xf>
    <xf numFmtId="2" fontId="28" fillId="0" borderId="121" xfId="0" applyNumberFormat="1" applyFont="1" applyBorder="1" applyAlignment="1">
      <alignment horizontal="right"/>
    </xf>
    <xf numFmtId="2" fontId="28" fillId="0" borderId="122" xfId="0" applyNumberFormat="1" applyFont="1" applyFill="1" applyBorder="1" applyAlignment="1">
      <alignment horizontal="right"/>
    </xf>
    <xf numFmtId="4" fontId="28" fillId="0" borderId="84" xfId="0" applyNumberFormat="1" applyFont="1" applyBorder="1" applyAlignment="1">
      <alignment horizontal="right"/>
    </xf>
    <xf numFmtId="4" fontId="42" fillId="0" borderId="123" xfId="0" applyNumberFormat="1" applyFont="1" applyBorder="1" applyAlignment="1">
      <alignment vertical="center"/>
    </xf>
    <xf numFmtId="4" fontId="43" fillId="0" borderId="103" xfId="0" applyNumberFormat="1" applyFont="1" applyFill="1" applyBorder="1" applyAlignment="1" applyProtection="1">
      <alignment horizontal="right" vertical="center" wrapText="1"/>
    </xf>
    <xf numFmtId="4" fontId="42" fillId="2" borderId="85" xfId="0" applyNumberFormat="1" applyFont="1" applyFill="1" applyBorder="1" applyAlignment="1" applyProtection="1">
      <alignment horizontal="right" vertical="center" wrapText="1"/>
    </xf>
    <xf numFmtId="164" fontId="46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73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72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 applyProtection="1">
      <alignment vertical="center"/>
      <protection locked="0"/>
    </xf>
    <xf numFmtId="4" fontId="43" fillId="0" borderId="25" xfId="0" applyNumberFormat="1" applyFont="1" applyFill="1" applyBorder="1" applyAlignment="1" applyProtection="1">
      <alignment horizontal="right" vertical="center"/>
      <protection locked="0"/>
    </xf>
    <xf numFmtId="4" fontId="43" fillId="0" borderId="57" xfId="0" applyNumberFormat="1" applyFont="1" applyFill="1" applyBorder="1" applyAlignment="1" applyProtection="1">
      <alignment horizontal="right" vertical="center"/>
      <protection locked="0"/>
    </xf>
    <xf numFmtId="4" fontId="43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46" fillId="0" borderId="70" xfId="0" applyNumberFormat="1" applyFont="1" applyFill="1" applyBorder="1" applyAlignment="1" applyProtection="1">
      <alignment horizontal="right" vertical="center" wrapText="1"/>
      <protection locked="0"/>
    </xf>
    <xf numFmtId="2" fontId="28" fillId="0" borderId="28" xfId="0" applyNumberFormat="1" applyFont="1" applyFill="1" applyBorder="1" applyAlignment="1">
      <alignment wrapText="1"/>
    </xf>
    <xf numFmtId="4" fontId="22" fillId="0" borderId="7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4" fontId="43" fillId="0" borderId="60" xfId="0" applyNumberFormat="1" applyFont="1" applyFill="1" applyBorder="1" applyAlignment="1" applyProtection="1">
      <alignment vertical="center"/>
    </xf>
    <xf numFmtId="4" fontId="43" fillId="0" borderId="59" xfId="0" applyNumberFormat="1" applyFont="1" applyBorder="1" applyAlignment="1" applyProtection="1">
      <alignment horizontal="right" vertical="center"/>
      <protection locked="0"/>
    </xf>
    <xf numFmtId="4" fontId="43" fillId="0" borderId="91" xfId="0" applyNumberFormat="1" applyFont="1" applyBorder="1" applyAlignment="1" applyProtection="1">
      <alignment horizontal="right" vertical="center"/>
      <protection locked="0"/>
    </xf>
    <xf numFmtId="4" fontId="43" fillId="0" borderId="75" xfId="0" applyNumberFormat="1" applyFont="1" applyBorder="1" applyAlignment="1" applyProtection="1">
      <alignment horizontal="right" vertical="center"/>
      <protection locked="0"/>
    </xf>
    <xf numFmtId="4" fontId="34" fillId="0" borderId="57" xfId="0" applyNumberFormat="1" applyFont="1" applyFill="1" applyBorder="1" applyAlignment="1">
      <alignment horizontal="right" vertical="center" wrapText="1"/>
    </xf>
    <xf numFmtId="4" fontId="43" fillId="0" borderId="65" xfId="0" applyNumberFormat="1" applyFont="1" applyFill="1" applyBorder="1" applyAlignment="1" applyProtection="1">
      <alignment vertical="center"/>
      <protection locked="0"/>
    </xf>
    <xf numFmtId="4" fontId="42" fillId="0" borderId="75" xfId="0" applyNumberFormat="1" applyFont="1" applyFill="1" applyBorder="1" applyAlignment="1" applyProtection="1">
      <alignment vertical="center"/>
      <protection locked="0"/>
    </xf>
    <xf numFmtId="1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4" fillId="0" borderId="7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61" fillId="0" borderId="9" xfId="0" applyFont="1" applyBorder="1" applyAlignment="1">
      <alignment horizontal="left" vertical="top" wrapText="1"/>
    </xf>
    <xf numFmtId="0" fontId="61" fillId="3" borderId="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2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 applyAlignment="1">
      <alignment wrapText="1"/>
    </xf>
    <xf numFmtId="0" fontId="8" fillId="3" borderId="19" xfId="0" applyFont="1" applyFill="1" applyBorder="1" applyAlignment="1">
      <alignment wrapText="1"/>
    </xf>
    <xf numFmtId="4" fontId="12" fillId="3" borderId="7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14" fontId="4" fillId="0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0" fillId="0" borderId="75" xfId="0" applyBorder="1" applyAlignment="1">
      <alignment vertical="center"/>
    </xf>
    <xf numFmtId="4" fontId="34" fillId="0" borderId="109" xfId="0" applyNumberFormat="1" applyFont="1" applyFill="1" applyBorder="1" applyAlignment="1">
      <alignment vertical="center" wrapText="1"/>
    </xf>
    <xf numFmtId="4" fontId="34" fillId="0" borderId="93" xfId="0" applyNumberFormat="1" applyFont="1" applyFill="1" applyBorder="1" applyAlignment="1">
      <alignment vertical="center" wrapText="1"/>
    </xf>
    <xf numFmtId="4" fontId="57" fillId="0" borderId="24" xfId="0" applyNumberFormat="1" applyFont="1" applyFill="1" applyBorder="1" applyAlignment="1" applyProtection="1">
      <alignment vertical="center" wrapText="1"/>
      <protection locked="0"/>
    </xf>
    <xf numFmtId="4" fontId="57" fillId="0" borderId="25" xfId="0" applyNumberFormat="1" applyFont="1" applyFill="1" applyBorder="1" applyAlignment="1" applyProtection="1">
      <alignment vertical="center" wrapText="1"/>
      <protection locked="0"/>
    </xf>
    <xf numFmtId="4" fontId="57" fillId="0" borderId="26" xfId="0" applyNumberFormat="1" applyFont="1" applyFill="1" applyBorder="1" applyAlignment="1" applyProtection="1">
      <alignment vertical="center" wrapText="1"/>
      <protection locked="0"/>
    </xf>
    <xf numFmtId="4" fontId="39" fillId="0" borderId="68" xfId="0" applyNumberFormat="1" applyFont="1" applyFill="1" applyBorder="1" applyAlignment="1" applyProtection="1">
      <alignment vertical="center"/>
      <protection locked="0"/>
    </xf>
    <xf numFmtId="4" fontId="39" fillId="0" borderId="69" xfId="0" applyNumberFormat="1" applyFont="1" applyFill="1" applyBorder="1" applyAlignment="1" applyProtection="1">
      <alignment vertical="center"/>
      <protection locked="0"/>
    </xf>
    <xf numFmtId="4" fontId="39" fillId="0" borderId="60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/>
      <protection locked="0"/>
    </xf>
    <xf numFmtId="4" fontId="39" fillId="0" borderId="88" xfId="0" applyNumberFormat="1" applyFont="1" applyFill="1" applyBorder="1" applyAlignment="1" applyProtection="1">
      <alignment vertical="center"/>
      <protection locked="0"/>
    </xf>
    <xf numFmtId="4" fontId="39" fillId="0" borderId="62" xfId="0" applyNumberFormat="1" applyFont="1" applyFill="1" applyBorder="1" applyAlignment="1" applyProtection="1">
      <alignment vertical="center"/>
      <protection locked="0"/>
    </xf>
    <xf numFmtId="4" fontId="55" fillId="0" borderId="99" xfId="0" applyNumberFormat="1" applyFont="1" applyFill="1" applyBorder="1" applyAlignment="1" applyProtection="1">
      <alignment vertical="center"/>
      <protection locked="0"/>
    </xf>
    <xf numFmtId="4" fontId="55" fillId="0" borderId="88" xfId="0" applyNumberFormat="1" applyFont="1" applyFill="1" applyBorder="1" applyAlignment="1" applyProtection="1">
      <alignment vertical="center"/>
      <protection locked="0"/>
    </xf>
    <xf numFmtId="4" fontId="55" fillId="0" borderId="62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 wrapText="1"/>
      <protection locked="0"/>
    </xf>
    <xf numFmtId="4" fontId="39" fillId="0" borderId="88" xfId="0" applyNumberFormat="1" applyFont="1" applyFill="1" applyBorder="1" applyAlignment="1" applyProtection="1">
      <alignment vertical="center" wrapText="1"/>
      <protection locked="0"/>
    </xf>
    <xf numFmtId="4" fontId="39" fillId="0" borderId="62" xfId="0" applyNumberFormat="1" applyFont="1" applyFill="1" applyBorder="1" applyAlignment="1" applyProtection="1">
      <alignment vertical="center" wrapText="1"/>
      <protection locked="0"/>
    </xf>
    <xf numFmtId="4" fontId="53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35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8" xfId="0" applyNumberFormat="1" applyFont="1" applyFill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5" fillId="0" borderId="99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" fontId="42" fillId="4" borderId="24" xfId="0" applyNumberFormat="1" applyFont="1" applyFill="1" applyBorder="1" applyAlignment="1" applyProtection="1">
      <alignment vertical="center" wrapText="1"/>
      <protection locked="0"/>
    </xf>
    <xf numFmtId="4" fontId="42" fillId="2" borderId="26" xfId="0" applyNumberFormat="1" applyFont="1" applyFill="1" applyBorder="1" applyAlignment="1" applyProtection="1">
      <alignment vertical="center" wrapText="1"/>
      <protection locked="0"/>
    </xf>
    <xf numFmtId="4" fontId="46" fillId="0" borderId="99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>
      <alignment vertical="center"/>
    </xf>
    <xf numFmtId="4" fontId="42" fillId="4" borderId="68" xfId="0" applyNumberFormat="1" applyFont="1" applyFill="1" applyBorder="1" applyAlignment="1" applyProtection="1">
      <alignment vertical="center" wrapText="1"/>
      <protection locked="0"/>
    </xf>
    <xf numFmtId="0" fontId="0" fillId="4" borderId="101" xfId="0" applyFill="1" applyBorder="1" applyAlignment="1">
      <alignment vertical="center"/>
    </xf>
    <xf numFmtId="4" fontId="46" fillId="0" borderId="99" xfId="0" applyNumberFormat="1" applyFont="1" applyFill="1" applyBorder="1" applyAlignment="1">
      <alignment horizontal="left" vertical="center" wrapText="1"/>
    </xf>
    <xf numFmtId="4" fontId="42" fillId="0" borderId="99" xfId="0" applyNumberFormat="1" applyFont="1" applyFill="1" applyBorder="1" applyAlignment="1" applyProtection="1">
      <alignment vertical="center" wrapText="1"/>
      <protection locked="0"/>
    </xf>
    <xf numFmtId="4" fontId="42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75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24" xfId="0" applyNumberFormat="1" applyFont="1" applyFill="1" applyBorder="1" applyAlignment="1" applyProtection="1">
      <alignment horizontal="center" vertical="center"/>
      <protection locked="0"/>
    </xf>
    <xf numFmtId="4" fontId="35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Alignment="1" applyProtection="1">
      <alignment horizontal="left" vertical="center"/>
      <protection locked="0"/>
    </xf>
    <xf numFmtId="4" fontId="32" fillId="0" borderId="53" xfId="0" applyNumberFormat="1" applyFont="1" applyFill="1" applyBorder="1" applyAlignment="1">
      <alignment vertical="center"/>
    </xf>
    <xf numFmtId="4" fontId="32" fillId="0" borderId="35" xfId="0" applyNumberFormat="1" applyFont="1" applyFill="1" applyBorder="1" applyAlignment="1">
      <alignment vertical="center"/>
    </xf>
    <xf numFmtId="0" fontId="0" fillId="0" borderId="36" xfId="0" applyBorder="1" applyAlignment="1"/>
    <xf numFmtId="0" fontId="30" fillId="3" borderId="34" xfId="0" applyFont="1" applyFill="1" applyBorder="1" applyAlignment="1"/>
    <xf numFmtId="0" fontId="30" fillId="3" borderId="35" xfId="0" applyFont="1" applyFill="1" applyBorder="1" applyAlignment="1"/>
    <xf numFmtId="4" fontId="42" fillId="2" borderId="26" xfId="0" applyNumberFormat="1" applyFont="1" applyFill="1" applyBorder="1" applyAlignment="1">
      <alignment horizontal="center" vertical="center" wrapText="1"/>
    </xf>
    <xf numFmtId="4" fontId="43" fillId="0" borderId="24" xfId="0" applyNumberFormat="1" applyFont="1" applyBorder="1" applyAlignment="1">
      <alignment vertical="center" wrapText="1"/>
    </xf>
    <xf numFmtId="4" fontId="43" fillId="0" borderId="26" xfId="0" applyNumberFormat="1" applyFont="1" applyBorder="1" applyAlignment="1">
      <alignment vertical="center" wrapText="1"/>
    </xf>
    <xf numFmtId="4" fontId="43" fillId="0" borderId="115" xfId="0" applyNumberFormat="1" applyFont="1" applyFill="1" applyBorder="1" applyAlignment="1">
      <alignment vertical="center" wrapText="1"/>
    </xf>
    <xf numFmtId="4" fontId="43" fillId="0" borderId="60" xfId="0" applyNumberFormat="1" applyFont="1" applyFill="1" applyBorder="1" applyAlignment="1">
      <alignment vertical="center" wrapText="1"/>
    </xf>
    <xf numFmtId="4" fontId="43" fillId="0" borderId="2" xfId="0" applyNumberFormat="1" applyFont="1" applyFill="1" applyBorder="1" applyAlignment="1">
      <alignment vertical="center" wrapText="1"/>
    </xf>
    <xf numFmtId="4" fontId="43" fillId="0" borderId="62" xfId="0" applyNumberFormat="1" applyFont="1" applyFill="1" applyBorder="1" applyAlignment="1">
      <alignment vertical="center" wrapText="1"/>
    </xf>
    <xf numFmtId="4" fontId="42" fillId="2" borderId="95" xfId="0" applyNumberFormat="1" applyFont="1" applyFill="1" applyBorder="1" applyAlignment="1">
      <alignment vertical="center"/>
    </xf>
    <xf numFmtId="4" fontId="42" fillId="2" borderId="26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4" fontId="38" fillId="0" borderId="0" xfId="0" applyNumberFormat="1" applyFont="1" applyAlignment="1">
      <alignment horizontal="left" vertical="center"/>
    </xf>
    <xf numFmtId="4" fontId="35" fillId="0" borderId="24" xfId="0" applyNumberFormat="1" applyFont="1" applyFill="1" applyBorder="1" applyAlignment="1" applyProtection="1">
      <alignment vertical="center" wrapText="1"/>
      <protection locked="0"/>
    </xf>
    <xf numFmtId="4" fontId="35" fillId="0" borderId="25" xfId="0" applyNumberFormat="1" applyFont="1" applyFill="1" applyBorder="1" applyAlignment="1" applyProtection="1">
      <alignment vertical="center" wrapText="1"/>
      <protection locked="0"/>
    </xf>
    <xf numFmtId="4" fontId="35" fillId="0" borderId="26" xfId="0" applyNumberFormat="1" applyFont="1" applyFill="1" applyBorder="1" applyAlignment="1" applyProtection="1">
      <alignment vertical="center" wrapText="1"/>
      <protection locked="0"/>
    </xf>
    <xf numFmtId="4" fontId="52" fillId="0" borderId="99" xfId="0" applyNumberFormat="1" applyFont="1" applyFill="1" applyBorder="1" applyAlignment="1" applyProtection="1">
      <alignment vertical="center" wrapText="1"/>
      <protection locked="0"/>
    </xf>
    <xf numFmtId="4" fontId="52" fillId="0" borderId="88" xfId="0" applyNumberFormat="1" applyFont="1" applyFill="1" applyBorder="1" applyAlignment="1" applyProtection="1">
      <alignment vertical="center" wrapText="1"/>
      <protection locked="0"/>
    </xf>
    <xf numFmtId="4" fontId="52" fillId="0" borderId="62" xfId="0" applyNumberFormat="1" applyFont="1" applyFill="1" applyBorder="1" applyAlignment="1" applyProtection="1">
      <alignment vertical="center" wrapText="1"/>
      <protection locked="0"/>
    </xf>
    <xf numFmtId="4" fontId="52" fillId="0" borderId="104" xfId="0" applyNumberFormat="1" applyFont="1" applyFill="1" applyBorder="1" applyAlignment="1" applyProtection="1">
      <alignment vertical="center"/>
      <protection locked="0"/>
    </xf>
    <xf numFmtId="4" fontId="52" fillId="0" borderId="110" xfId="0" applyNumberFormat="1" applyFont="1" applyFill="1" applyBorder="1" applyAlignment="1" applyProtection="1">
      <alignment vertical="center"/>
      <protection locked="0"/>
    </xf>
    <xf numFmtId="4" fontId="52" fillId="0" borderId="66" xfId="0" applyNumberFormat="1" applyFont="1" applyFill="1" applyBorder="1" applyAlignment="1" applyProtection="1">
      <alignment vertical="center"/>
      <protection locked="0"/>
    </xf>
    <xf numFmtId="4" fontId="52" fillId="0" borderId="68" xfId="0" applyNumberFormat="1" applyFont="1" applyFill="1" applyBorder="1" applyAlignment="1" applyProtection="1">
      <alignment vertical="center"/>
      <protection locked="0"/>
    </xf>
    <xf numFmtId="4" fontId="52" fillId="0" borderId="69" xfId="0" applyNumberFormat="1" applyFont="1" applyFill="1" applyBorder="1" applyAlignment="1" applyProtection="1">
      <alignment vertical="center"/>
      <protection locked="0"/>
    </xf>
    <xf numFmtId="4" fontId="52" fillId="0" borderId="60" xfId="0" applyNumberFormat="1" applyFont="1" applyFill="1" applyBorder="1" applyAlignment="1" applyProtection="1">
      <alignment vertical="center"/>
      <protection locked="0"/>
    </xf>
    <xf numFmtId="4" fontId="52" fillId="0" borderId="99" xfId="0" applyNumberFormat="1" applyFont="1" applyFill="1" applyBorder="1" applyAlignment="1" applyProtection="1">
      <alignment vertical="center"/>
      <protection locked="0"/>
    </xf>
    <xf numFmtId="4" fontId="52" fillId="0" borderId="88" xfId="0" applyNumberFormat="1" applyFont="1" applyFill="1" applyBorder="1" applyAlignment="1" applyProtection="1">
      <alignment vertical="center"/>
      <protection locked="0"/>
    </xf>
    <xf numFmtId="4" fontId="52" fillId="0" borderId="62" xfId="0" applyNumberFormat="1" applyFont="1" applyFill="1" applyBorder="1" applyAlignment="1" applyProtection="1">
      <alignment vertical="center"/>
      <protection locked="0"/>
    </xf>
    <xf numFmtId="4" fontId="52" fillId="0" borderId="100" xfId="0" applyNumberFormat="1" applyFont="1" applyFill="1" applyBorder="1" applyAlignment="1" applyProtection="1">
      <alignment vertical="center"/>
      <protection locked="0"/>
    </xf>
    <xf numFmtId="4" fontId="52" fillId="0" borderId="1" xfId="0" applyNumberFormat="1" applyFont="1" applyFill="1" applyBorder="1" applyAlignment="1" applyProtection="1">
      <alignment vertical="center"/>
      <protection locked="0"/>
    </xf>
    <xf numFmtId="4" fontId="52" fillId="0" borderId="73" xfId="0" applyNumberFormat="1" applyFont="1" applyFill="1" applyBorder="1" applyAlignment="1" applyProtection="1">
      <alignment vertical="center"/>
      <protection locked="0"/>
    </xf>
    <xf numFmtId="4" fontId="58" fillId="0" borderId="88" xfId="0" applyNumberFormat="1" applyFont="1" applyFill="1" applyBorder="1" applyAlignment="1" applyProtection="1">
      <alignment vertical="center" wrapText="1"/>
      <protection locked="0"/>
    </xf>
    <xf numFmtId="4" fontId="58" fillId="0" borderId="62" xfId="0" applyNumberFormat="1" applyFont="1" applyFill="1" applyBorder="1" applyAlignment="1" applyProtection="1">
      <alignment vertical="center" wrapText="1"/>
      <protection locked="0"/>
    </xf>
    <xf numFmtId="4" fontId="54" fillId="0" borderId="104" xfId="0" applyNumberFormat="1" applyFont="1" applyFill="1" applyBorder="1" applyAlignment="1" applyProtection="1">
      <alignment vertical="center"/>
      <protection locked="0"/>
    </xf>
    <xf numFmtId="4" fontId="54" fillId="0" borderId="110" xfId="0" applyNumberFormat="1" applyFont="1" applyFill="1" applyBorder="1" applyAlignment="1" applyProtection="1">
      <alignment vertical="center"/>
      <protection locked="0"/>
    </xf>
    <xf numFmtId="4" fontId="54" fillId="0" borderId="66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Fill="1" applyBorder="1" applyAlignment="1" applyProtection="1">
      <alignment vertical="center" wrapText="1"/>
      <protection locked="0"/>
    </xf>
    <xf numFmtId="4" fontId="35" fillId="0" borderId="23" xfId="0" applyNumberFormat="1" applyFont="1" applyFill="1" applyBorder="1" applyAlignment="1" applyProtection="1">
      <alignment vertical="center" wrapText="1"/>
      <protection locked="0"/>
    </xf>
    <xf numFmtId="4" fontId="57" fillId="0" borderId="24" xfId="0" applyNumberFormat="1" applyFont="1" applyFill="1" applyBorder="1" applyAlignment="1" applyProtection="1">
      <alignment vertical="center"/>
      <protection locked="0"/>
    </xf>
    <xf numFmtId="4" fontId="57" fillId="0" borderId="25" xfId="0" applyNumberFormat="1" applyFont="1" applyFill="1" applyBorder="1" applyAlignment="1" applyProtection="1">
      <alignment vertical="center"/>
      <protection locked="0"/>
    </xf>
    <xf numFmtId="4" fontId="57" fillId="0" borderId="26" xfId="0" applyNumberFormat="1" applyFont="1" applyFill="1" applyBorder="1" applyAlignment="1" applyProtection="1">
      <alignment vertical="center"/>
      <protection locked="0"/>
    </xf>
    <xf numFmtId="4" fontId="58" fillId="0" borderId="68" xfId="0" applyNumberFormat="1" applyFont="1" applyFill="1" applyBorder="1" applyAlignment="1" applyProtection="1">
      <alignment vertical="center" wrapText="1"/>
      <protection locked="0"/>
    </xf>
    <xf numFmtId="4" fontId="58" fillId="0" borderId="69" xfId="0" applyNumberFormat="1" applyFont="1" applyFill="1" applyBorder="1" applyAlignment="1" applyProtection="1">
      <alignment vertical="center" wrapText="1"/>
      <protection locked="0"/>
    </xf>
    <xf numFmtId="4" fontId="58" fillId="0" borderId="60" xfId="0" applyNumberFormat="1" applyFont="1" applyFill="1" applyBorder="1" applyAlignment="1" applyProtection="1">
      <alignment vertical="center" wrapText="1"/>
      <protection locked="0"/>
    </xf>
    <xf numFmtId="4" fontId="46" fillId="0" borderId="104" xfId="0" applyNumberFormat="1" applyFont="1" applyFill="1" applyBorder="1" applyAlignment="1" applyProtection="1">
      <alignment vertical="center" wrapText="1"/>
      <protection locked="0"/>
    </xf>
    <xf numFmtId="4" fontId="46" fillId="0" borderId="110" xfId="0" applyNumberFormat="1" applyFont="1" applyFill="1" applyBorder="1" applyAlignment="1" applyProtection="1">
      <alignment vertical="center" wrapText="1"/>
      <protection locked="0"/>
    </xf>
    <xf numFmtId="4" fontId="46" fillId="0" borderId="66" xfId="0" applyNumberFormat="1" applyFont="1" applyFill="1" applyBorder="1" applyAlignment="1" applyProtection="1">
      <alignment vertical="center" wrapText="1"/>
      <protection locked="0"/>
    </xf>
    <xf numFmtId="4" fontId="58" fillId="0" borderId="0" xfId="0" applyNumberFormat="1" applyFont="1" applyFill="1" applyBorder="1" applyAlignment="1" applyProtection="1">
      <alignment vertical="center" wrapText="1"/>
      <protection locked="0"/>
    </xf>
    <xf numFmtId="4" fontId="58" fillId="0" borderId="58" xfId="0" applyNumberFormat="1" applyFont="1" applyFill="1" applyBorder="1" applyAlignment="1" applyProtection="1">
      <alignment vertical="center" wrapText="1"/>
      <protection locked="0"/>
    </xf>
    <xf numFmtId="4" fontId="58" fillId="0" borderId="68" xfId="0" applyNumberFormat="1" applyFont="1" applyFill="1" applyBorder="1" applyAlignment="1" applyProtection="1">
      <alignment vertical="center"/>
      <protection locked="0"/>
    </xf>
    <xf numFmtId="4" fontId="58" fillId="0" borderId="69" xfId="0" applyNumberFormat="1" applyFont="1" applyFill="1" applyBorder="1" applyAlignment="1" applyProtection="1">
      <alignment vertical="center"/>
      <protection locked="0"/>
    </xf>
    <xf numFmtId="4" fontId="58" fillId="0" borderId="60" xfId="0" applyNumberFormat="1" applyFont="1" applyFill="1" applyBorder="1" applyAlignment="1" applyProtection="1">
      <alignment vertical="center"/>
      <protection locked="0"/>
    </xf>
    <xf numFmtId="4" fontId="58" fillId="0" borderId="100" xfId="0" applyNumberFormat="1" applyFont="1" applyFill="1" applyBorder="1" applyAlignment="1" applyProtection="1">
      <alignment vertical="center"/>
      <protection locked="0"/>
    </xf>
    <xf numFmtId="4" fontId="58" fillId="0" borderId="1" xfId="0" applyNumberFormat="1" applyFont="1" applyFill="1" applyBorder="1" applyAlignment="1" applyProtection="1">
      <alignment vertical="center"/>
      <protection locked="0"/>
    </xf>
    <xf numFmtId="4" fontId="58" fillId="0" borderId="73" xfId="0" applyNumberFormat="1" applyFont="1" applyFill="1" applyBorder="1" applyAlignment="1" applyProtection="1">
      <alignment vertical="center"/>
      <protection locked="0"/>
    </xf>
    <xf numFmtId="4" fontId="58" fillId="0" borderId="99" xfId="0" applyNumberFormat="1" applyFont="1" applyFill="1" applyBorder="1" applyAlignment="1" applyProtection="1">
      <alignment vertical="center"/>
      <protection locked="0"/>
    </xf>
    <xf numFmtId="4" fontId="58" fillId="0" borderId="88" xfId="0" applyNumberFormat="1" applyFont="1" applyFill="1" applyBorder="1" applyAlignment="1" applyProtection="1">
      <alignment vertical="center"/>
      <protection locked="0"/>
    </xf>
    <xf numFmtId="4" fontId="58" fillId="0" borderId="62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Fill="1" applyBorder="1" applyAlignment="1" applyProtection="1">
      <alignment vertical="center"/>
      <protection locked="0"/>
    </xf>
    <xf numFmtId="4" fontId="42" fillId="0" borderId="88" xfId="0" applyNumberFormat="1" applyFont="1" applyFill="1" applyBorder="1" applyAlignment="1" applyProtection="1">
      <alignment vertical="center"/>
      <protection locked="0"/>
    </xf>
    <xf numFmtId="4" fontId="42" fillId="0" borderId="62" xfId="0" applyNumberFormat="1" applyFont="1" applyFill="1" applyBorder="1" applyAlignment="1" applyProtection="1">
      <alignment vertical="center"/>
      <protection locked="0"/>
    </xf>
    <xf numFmtId="4" fontId="46" fillId="0" borderId="88" xfId="0" applyNumberFormat="1" applyFont="1" applyFill="1" applyBorder="1" applyAlignment="1" applyProtection="1">
      <alignment vertical="center" wrapText="1"/>
      <protection locked="0"/>
    </xf>
    <xf numFmtId="4" fontId="46" fillId="0" borderId="62" xfId="0" applyNumberFormat="1" applyFont="1" applyFill="1" applyBorder="1" applyAlignment="1" applyProtection="1">
      <alignment vertical="center" wrapText="1"/>
      <protection locked="0"/>
    </xf>
    <xf numFmtId="4" fontId="46" fillId="0" borderId="99" xfId="0" applyNumberFormat="1" applyFont="1" applyFill="1" applyBorder="1" applyAlignment="1">
      <alignment vertical="center" wrapText="1"/>
    </xf>
    <xf numFmtId="4" fontId="46" fillId="0" borderId="88" xfId="0" applyNumberFormat="1" applyFont="1" applyFill="1" applyBorder="1" applyAlignment="1">
      <alignment vertical="center" wrapText="1"/>
    </xf>
    <xf numFmtId="4" fontId="46" fillId="0" borderId="62" xfId="0" applyNumberFormat="1" applyFont="1" applyFill="1" applyBorder="1" applyAlignment="1">
      <alignment vertical="center" wrapText="1"/>
    </xf>
    <xf numFmtId="4" fontId="42" fillId="0" borderId="62" xfId="0" applyNumberFormat="1" applyFont="1" applyFill="1" applyBorder="1" applyAlignment="1" applyProtection="1">
      <alignment vertical="center" wrapText="1"/>
      <protection locked="0"/>
    </xf>
    <xf numFmtId="4" fontId="52" fillId="0" borderId="104" xfId="0" applyNumberFormat="1" applyFont="1" applyFill="1" applyBorder="1" applyAlignment="1" applyProtection="1">
      <alignment vertical="center" wrapText="1"/>
      <protection locked="0"/>
    </xf>
    <xf numFmtId="4" fontId="52" fillId="0" borderId="110" xfId="0" applyNumberFormat="1" applyFont="1" applyFill="1" applyBorder="1" applyAlignment="1" applyProtection="1">
      <alignment vertical="center" wrapText="1"/>
      <protection locked="0"/>
    </xf>
    <xf numFmtId="4" fontId="52" fillId="0" borderId="66" xfId="0" applyNumberFormat="1" applyFont="1" applyFill="1" applyBorder="1" applyAlignment="1" applyProtection="1">
      <alignment vertical="center" wrapText="1"/>
      <protection locked="0"/>
    </xf>
    <xf numFmtId="4" fontId="35" fillId="0" borderId="24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Fill="1" applyBorder="1" applyAlignment="1" applyProtection="1">
      <alignment vertical="center"/>
      <protection locked="0"/>
    </xf>
    <xf numFmtId="4" fontId="35" fillId="0" borderId="26" xfId="0" applyNumberFormat="1" applyFont="1" applyFill="1" applyBorder="1" applyAlignment="1" applyProtection="1">
      <alignment vertical="center"/>
      <protection locked="0"/>
    </xf>
    <xf numFmtId="4" fontId="35" fillId="0" borderId="98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Fill="1" applyBorder="1" applyAlignment="1" applyProtection="1">
      <alignment vertical="center"/>
      <protection locked="0"/>
    </xf>
    <xf numFmtId="4" fontId="52" fillId="0" borderId="69" xfId="0" applyNumberFormat="1" applyFont="1" applyFill="1" applyBorder="1" applyAlignment="1" applyProtection="1">
      <alignment vertical="center" wrapText="1"/>
      <protection locked="0"/>
    </xf>
    <xf numFmtId="4" fontId="52" fillId="0" borderId="60" xfId="0" applyNumberFormat="1" applyFont="1" applyFill="1" applyBorder="1" applyAlignment="1" applyProtection="1">
      <alignment vertical="center" wrapText="1"/>
      <protection locked="0"/>
    </xf>
    <xf numFmtId="4" fontId="56" fillId="4" borderId="24" xfId="0" applyNumberFormat="1" applyFont="1" applyFill="1" applyBorder="1" applyAlignment="1" applyProtection="1">
      <alignment vertical="center"/>
      <protection locked="0"/>
    </xf>
    <xf numFmtId="4" fontId="56" fillId="4" borderId="25" xfId="0" applyNumberFormat="1" applyFont="1" applyFill="1" applyBorder="1" applyAlignment="1" applyProtection="1">
      <alignment vertical="center"/>
      <protection locked="0"/>
    </xf>
    <xf numFmtId="4" fontId="56" fillId="4" borderId="26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6" borderId="124" xfId="0" applyFill="1" applyBorder="1" applyAlignment="1"/>
    <xf numFmtId="0" fontId="24" fillId="5" borderId="4" xfId="0" applyFont="1" applyFill="1" applyBorder="1" applyAlignment="1">
      <alignment horizontal="center" wrapText="1"/>
    </xf>
    <xf numFmtId="4" fontId="39" fillId="0" borderId="110" xfId="0" applyNumberFormat="1" applyFont="1" applyFill="1" applyBorder="1" applyAlignment="1" applyProtection="1">
      <alignment vertical="center" wrapText="1"/>
      <protection locked="0"/>
    </xf>
    <xf numFmtId="4" fontId="39" fillId="0" borderId="66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horizontal="left" vertical="center"/>
    </xf>
    <xf numFmtId="4" fontId="55" fillId="0" borderId="100" xfId="0" applyNumberFormat="1" applyFont="1" applyFill="1" applyBorder="1" applyAlignment="1">
      <alignment vertical="center" wrapText="1"/>
    </xf>
    <xf numFmtId="4" fontId="55" fillId="0" borderId="73" xfId="0" applyNumberFormat="1" applyFont="1" applyFill="1" applyBorder="1" applyAlignment="1">
      <alignment vertical="center"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35" fillId="4" borderId="2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6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8" xfId="0" applyNumberFormat="1" applyFont="1" applyBorder="1" applyAlignment="1">
      <alignment vertical="center"/>
    </xf>
    <xf numFmtId="4" fontId="35" fillId="0" borderId="60" xfId="0" applyNumberFormat="1" applyFont="1" applyBorder="1" applyAlignment="1">
      <alignment vertical="center"/>
    </xf>
    <xf numFmtId="4" fontId="34" fillId="0" borderId="104" xfId="0" applyNumberFormat="1" applyFont="1" applyBorder="1" applyAlignment="1">
      <alignment vertical="center" wrapText="1"/>
    </xf>
    <xf numFmtId="4" fontId="34" fillId="0" borderId="66" xfId="0" applyNumberFormat="1" applyFont="1" applyBorder="1" applyAlignment="1">
      <alignment vertical="center" wrapText="1"/>
    </xf>
    <xf numFmtId="4" fontId="34" fillId="0" borderId="99" xfId="0" applyNumberFormat="1" applyFont="1" applyFill="1" applyBorder="1" applyAlignment="1">
      <alignment vertical="center" wrapText="1"/>
    </xf>
    <xf numFmtId="4" fontId="34" fillId="0" borderId="62" xfId="0" applyNumberFormat="1" applyFont="1" applyFill="1" applyBorder="1" applyAlignment="1">
      <alignment vertical="center" wrapText="1"/>
    </xf>
    <xf numFmtId="4" fontId="35" fillId="2" borderId="24" xfId="0" applyNumberFormat="1" applyFont="1" applyFill="1" applyBorder="1" applyAlignment="1" applyProtection="1">
      <alignment vertical="center"/>
      <protection locked="0"/>
    </xf>
    <xf numFmtId="4" fontId="35" fillId="2" borderId="26" xfId="0" applyNumberFormat="1" applyFont="1" applyFill="1" applyBorder="1" applyAlignment="1" applyProtection="1">
      <alignment vertical="center"/>
      <protection locked="0"/>
    </xf>
    <xf numFmtId="4" fontId="42" fillId="0" borderId="68" xfId="0" applyNumberFormat="1" applyFont="1" applyFill="1" applyBorder="1" applyAlignment="1" applyProtection="1">
      <alignment vertical="center"/>
      <protection locked="0"/>
    </xf>
    <xf numFmtId="4" fontId="42" fillId="0" borderId="60" xfId="0" applyNumberFormat="1" applyFont="1" applyFill="1" applyBorder="1" applyAlignment="1" applyProtection="1">
      <alignment vertical="center"/>
      <protection locked="0"/>
    </xf>
    <xf numFmtId="4" fontId="46" fillId="0" borderId="99" xfId="0" applyNumberFormat="1" applyFont="1" applyFill="1" applyBorder="1" applyAlignment="1" applyProtection="1">
      <alignment vertical="center"/>
      <protection locked="0"/>
    </xf>
    <xf numFmtId="4" fontId="46" fillId="0" borderId="62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 wrapText="1"/>
    </xf>
    <xf numFmtId="4" fontId="22" fillId="0" borderId="0" xfId="0" applyNumberFormat="1" applyFont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105" xfId="0" applyFont="1" applyFill="1" applyBorder="1" applyAlignment="1">
      <alignment vertical="center"/>
    </xf>
    <xf numFmtId="4" fontId="42" fillId="0" borderId="24" xfId="0" applyNumberFormat="1" applyFont="1" applyFill="1" applyBorder="1" applyAlignment="1" applyProtection="1">
      <alignment vertical="center" wrapText="1"/>
      <protection locked="0"/>
    </xf>
    <xf numFmtId="0" fontId="0" fillId="0" borderId="26" xfId="0" applyFill="1" applyBorder="1" applyAlignment="1">
      <alignment vertical="center"/>
    </xf>
    <xf numFmtId="0" fontId="0" fillId="0" borderId="101" xfId="0" applyFill="1" applyBorder="1" applyAlignment="1">
      <alignment vertical="center"/>
    </xf>
    <xf numFmtId="4" fontId="43" fillId="0" borderId="99" xfId="0" applyNumberFormat="1" applyFont="1" applyBorder="1" applyAlignment="1" applyProtection="1">
      <alignment vertical="center" wrapText="1"/>
      <protection locked="0"/>
    </xf>
    <xf numFmtId="4" fontId="43" fillId="0" borderId="62" xfId="0" applyNumberFormat="1" applyFont="1" applyBorder="1" applyAlignment="1" applyProtection="1">
      <alignment vertical="center" wrapText="1"/>
      <protection locked="0"/>
    </xf>
    <xf numFmtId="4" fontId="35" fillId="4" borderId="24" xfId="0" applyNumberFormat="1" applyFont="1" applyFill="1" applyBorder="1" applyAlignment="1">
      <alignment horizontal="center" vertical="center" wrapText="1"/>
    </xf>
    <xf numFmtId="0" fontId="0" fillId="0" borderId="108" xfId="0" applyBorder="1" applyAlignment="1">
      <alignment vertical="center"/>
    </xf>
    <xf numFmtId="0" fontId="0" fillId="0" borderId="60" xfId="0" applyBorder="1" applyAlignment="1">
      <alignment vertical="center"/>
    </xf>
    <xf numFmtId="4" fontId="42" fillId="0" borderId="104" xfId="0" applyNumberFormat="1" applyFont="1" applyFill="1" applyBorder="1" applyAlignment="1" applyProtection="1">
      <alignment vertical="center" wrapText="1"/>
      <protection locked="0"/>
    </xf>
    <xf numFmtId="0" fontId="0" fillId="0" borderId="105" xfId="0" applyBorder="1" applyAlignment="1">
      <alignment vertical="center"/>
    </xf>
    <xf numFmtId="0" fontId="23" fillId="0" borderId="0" xfId="0" applyFont="1" applyBorder="1" applyAlignment="1">
      <alignment wrapText="1"/>
    </xf>
    <xf numFmtId="0" fontId="23" fillId="0" borderId="22" xfId="0" applyFont="1" applyBorder="1" applyAlignment="1">
      <alignment wrapText="1"/>
    </xf>
    <xf numFmtId="4" fontId="34" fillId="0" borderId="68" xfId="0" applyNumberFormat="1" applyFont="1" applyFill="1" applyBorder="1" applyAlignment="1">
      <alignment vertical="center" wrapText="1"/>
    </xf>
    <xf numFmtId="4" fontId="34" fillId="0" borderId="60" xfId="0" applyNumberFormat="1" applyFont="1" applyFill="1" applyBorder="1" applyAlignment="1">
      <alignment vertical="center" wrapText="1"/>
    </xf>
    <xf numFmtId="0" fontId="25" fillId="4" borderId="28" xfId="3" applyFont="1" applyFill="1" applyBorder="1" applyAlignment="1">
      <alignment wrapText="1"/>
    </xf>
    <xf numFmtId="0" fontId="25" fillId="4" borderId="4" xfId="3" applyFont="1" applyFill="1" applyBorder="1" applyAlignment="1">
      <alignment wrapText="1"/>
    </xf>
    <xf numFmtId="0" fontId="61" fillId="3" borderId="5" xfId="0" applyFont="1" applyFill="1" applyBorder="1" applyAlignment="1">
      <alignment vertical="top" wrapText="1"/>
    </xf>
    <xf numFmtId="0" fontId="24" fillId="3" borderId="8" xfId="0" applyFont="1" applyFill="1" applyBorder="1" applyAlignment="1">
      <alignment wrapText="1"/>
    </xf>
    <xf numFmtId="0" fontId="61" fillId="0" borderId="9" xfId="0" applyFont="1" applyBorder="1" applyAlignment="1">
      <alignment vertical="top" wrapText="1"/>
    </xf>
    <xf numFmtId="0" fontId="24" fillId="3" borderId="11" xfId="0" applyFont="1" applyFill="1" applyBorder="1" applyAlignment="1">
      <alignment wrapText="1"/>
    </xf>
    <xf numFmtId="0" fontId="61" fillId="3" borderId="9" xfId="0" applyFont="1" applyFill="1" applyBorder="1" applyAlignment="1">
      <alignment vertical="top" wrapText="1"/>
    </xf>
    <xf numFmtId="0" fontId="28" fillId="3" borderId="10" xfId="0" applyFont="1" applyFill="1" applyBorder="1" applyAlignment="1">
      <alignment wrapText="1"/>
    </xf>
    <xf numFmtId="0" fontId="28" fillId="3" borderId="11" xfId="0" applyFont="1" applyFill="1" applyBorder="1" applyAlignment="1">
      <alignment wrapText="1"/>
    </xf>
    <xf numFmtId="0" fontId="61" fillId="3" borderId="9" xfId="0" applyFont="1" applyFill="1" applyBorder="1" applyAlignment="1">
      <alignment wrapText="1"/>
    </xf>
    <xf numFmtId="0" fontId="28" fillId="3" borderId="12" xfId="0" applyFont="1" applyFill="1" applyBorder="1" applyAlignment="1">
      <alignment wrapText="1"/>
    </xf>
    <xf numFmtId="0" fontId="28" fillId="3" borderId="14" xfId="0" applyFont="1" applyFill="1" applyBorder="1" applyAlignment="1">
      <alignment wrapText="1"/>
    </xf>
    <xf numFmtId="0" fontId="61" fillId="3" borderId="17" xfId="0" applyFont="1" applyFill="1" applyBorder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7" fillId="3" borderId="5" xfId="0" applyFont="1" applyFill="1" applyBorder="1" applyAlignment="1">
      <alignment vertical="top" wrapText="1"/>
    </xf>
    <xf numFmtId="0" fontId="8" fillId="3" borderId="8" xfId="0" applyFont="1" applyFill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8" fillId="3" borderId="10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wrapText="1"/>
    </xf>
    <xf numFmtId="0" fontId="7" fillId="3" borderId="11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3" borderId="6" xfId="0" applyFont="1" applyFill="1" applyBorder="1" applyAlignment="1"/>
    <xf numFmtId="0" fontId="8" fillId="3" borderId="10" xfId="0" applyFont="1" applyFill="1" applyBorder="1" applyAlignment="1">
      <alignment horizontal="left"/>
    </xf>
    <xf numFmtId="0" fontId="7" fillId="3" borderId="18" xfId="0" applyFont="1" applyFill="1" applyBorder="1" applyAlignment="1"/>
    <xf numFmtId="0" fontId="8" fillId="3" borderId="18" xfId="0" applyFont="1" applyFill="1" applyBorder="1" applyAlignment="1"/>
    <xf numFmtId="14" fontId="13" fillId="0" borderId="0" xfId="0" applyNumberFormat="1" applyFont="1" applyAlignment="1">
      <alignment horizontal="left" wrapText="1"/>
    </xf>
    <xf numFmtId="0" fontId="24" fillId="3" borderId="6" xfId="0" applyFont="1" applyFill="1" applyBorder="1" applyAlignment="1">
      <alignment horizontal="center"/>
    </xf>
    <xf numFmtId="0" fontId="24" fillId="3" borderId="10" xfId="0" applyFont="1" applyFill="1" applyBorder="1" applyAlignment="1"/>
    <xf numFmtId="0" fontId="4" fillId="3" borderId="18" xfId="0" applyFont="1" applyFill="1" applyBorder="1" applyAlignment="1"/>
    <xf numFmtId="0" fontId="5" fillId="3" borderId="18" xfId="0" applyFont="1" applyFill="1" applyBorder="1" applyAlignment="1"/>
    <xf numFmtId="0" fontId="5" fillId="3" borderId="20" xfId="0" applyFont="1" applyFill="1" applyBorder="1" applyAlignment="1"/>
    <xf numFmtId="0" fontId="18" fillId="0" borderId="0" xfId="5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4" fillId="4" borderId="25" xfId="0" applyFont="1" applyFill="1" applyBorder="1" applyAlignment="1">
      <alignment wrapText="1"/>
    </xf>
    <xf numFmtId="0" fontId="24" fillId="4" borderId="26" xfId="0" applyFont="1" applyFill="1" applyBorder="1" applyAlignment="1">
      <alignment wrapText="1"/>
    </xf>
    <xf numFmtId="0" fontId="24" fillId="4" borderId="27" xfId="0" applyFont="1" applyFill="1" applyBorder="1" applyAlignment="1">
      <alignment wrapText="1"/>
    </xf>
    <xf numFmtId="0" fontId="24" fillId="4" borderId="28" xfId="0" applyFont="1" applyFill="1" applyBorder="1" applyAlignment="1">
      <alignment wrapText="1"/>
    </xf>
    <xf numFmtId="0" fontId="24" fillId="4" borderId="29" xfId="0" applyFont="1" applyFill="1" applyBorder="1" applyAlignment="1">
      <alignment wrapText="1"/>
    </xf>
    <xf numFmtId="0" fontId="24" fillId="4" borderId="30" xfId="0" applyFont="1" applyFill="1" applyBorder="1" applyAlignment="1">
      <alignment wrapText="1"/>
    </xf>
    <xf numFmtId="0" fontId="24" fillId="4" borderId="31" xfId="0" applyFont="1" applyFill="1" applyBorder="1" applyAlignment="1">
      <alignment wrapText="1"/>
    </xf>
    <xf numFmtId="0" fontId="24" fillId="4" borderId="32" xfId="0" applyFont="1" applyFill="1" applyBorder="1" applyAlignment="1">
      <alignment wrapText="1"/>
    </xf>
    <xf numFmtId="0" fontId="24" fillId="4" borderId="4" xfId="0" applyFont="1" applyFill="1" applyBorder="1" applyAlignment="1">
      <alignment wrapText="1"/>
    </xf>
    <xf numFmtId="0" fontId="24" fillId="4" borderId="14" xfId="0" applyFont="1" applyFill="1" applyBorder="1" applyAlignment="1">
      <alignment wrapText="1"/>
    </xf>
    <xf numFmtId="0" fontId="24" fillId="4" borderId="17" xfId="0" applyFont="1" applyFill="1" applyBorder="1" applyAlignment="1">
      <alignment wrapText="1"/>
    </xf>
    <xf numFmtId="0" fontId="24" fillId="4" borderId="33" xfId="0" applyFont="1" applyFill="1" applyBorder="1" applyAlignment="1">
      <alignment wrapText="1"/>
    </xf>
    <xf numFmtId="0" fontId="26" fillId="0" borderId="34" xfId="0" applyFont="1" applyFill="1" applyBorder="1" applyAlignment="1"/>
    <xf numFmtId="0" fontId="26" fillId="0" borderId="13" xfId="0" applyFont="1" applyFill="1" applyBorder="1" applyAlignment="1"/>
    <xf numFmtId="0" fontId="26" fillId="0" borderId="35" xfId="0" applyFont="1" applyFill="1" applyBorder="1" applyAlignment="1"/>
    <xf numFmtId="0" fontId="26" fillId="0" borderId="36" xfId="0" applyFont="1" applyFill="1" applyBorder="1" applyAlignment="1"/>
    <xf numFmtId="0" fontId="5" fillId="0" borderId="0" xfId="0" applyFont="1" applyAlignment="1"/>
    <xf numFmtId="0" fontId="23" fillId="0" borderId="0" xfId="0" applyFont="1" applyBorder="1" applyAlignment="1"/>
    <xf numFmtId="0" fontId="23" fillId="0" borderId="22" xfId="0" applyFont="1" applyBorder="1" applyAlignment="1"/>
    <xf numFmtId="0" fontId="24" fillId="0" borderId="23" xfId="0" applyFont="1" applyFill="1" applyBorder="1" applyAlignment="1">
      <alignment horizontal="center"/>
    </xf>
    <xf numFmtId="0" fontId="24" fillId="4" borderId="24" xfId="0" applyFont="1" applyFill="1" applyBorder="1" applyAlignment="1"/>
    <xf numFmtId="0" fontId="29" fillId="5" borderId="27" xfId="0" applyFont="1" applyFill="1" applyBorder="1" applyAlignment="1">
      <alignment vertical="center" wrapText="1"/>
    </xf>
    <xf numFmtId="0" fontId="29" fillId="5" borderId="97" xfId="0" applyFont="1" applyFill="1" applyBorder="1" applyAlignment="1">
      <alignment vertical="center" wrapText="1"/>
    </xf>
    <xf numFmtId="0" fontId="29" fillId="5" borderId="42" xfId="0" applyFont="1" applyFill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9" fillId="5" borderId="34" xfId="0" applyFont="1" applyFill="1" applyBorder="1" applyAlignment="1"/>
    <xf numFmtId="0" fontId="29" fillId="5" borderId="36" xfId="0" applyFont="1" applyFill="1" applyBorder="1" applyAlignment="1"/>
    <xf numFmtId="0" fontId="29" fillId="3" borderId="34" xfId="0" applyFont="1" applyFill="1" applyBorder="1" applyAlignment="1"/>
    <xf numFmtId="0" fontId="29" fillId="3" borderId="36" xfId="0" applyFont="1" applyFill="1" applyBorder="1" applyAlignment="1"/>
    <xf numFmtId="0" fontId="31" fillId="0" borderId="34" xfId="0" applyFont="1" applyBorder="1" applyAlignment="1"/>
    <xf numFmtId="0" fontId="31" fillId="0" borderId="36" xfId="0" applyFont="1" applyBorder="1" applyAlignment="1"/>
    <xf numFmtId="0" fontId="31" fillId="0" borderId="48" xfId="0" applyFont="1" applyBorder="1" applyAlignment="1"/>
    <xf numFmtId="0" fontId="31" fillId="0" borderId="49" xfId="0" applyFont="1" applyBorder="1" applyAlignment="1"/>
    <xf numFmtId="0" fontId="29" fillId="3" borderId="51" xfId="0" applyFont="1" applyFill="1" applyBorder="1" applyAlignment="1"/>
    <xf numFmtId="0" fontId="29" fillId="3" borderId="52" xfId="0" applyFont="1" applyFill="1" applyBorder="1" applyAlignment="1"/>
    <xf numFmtId="0" fontId="31" fillId="0" borderId="34" xfId="0" applyFont="1" applyFill="1" applyBorder="1" applyAlignment="1"/>
    <xf numFmtId="0" fontId="31" fillId="0" borderId="36" xfId="0" applyFont="1" applyFill="1" applyBorder="1" applyAlignment="1"/>
    <xf numFmtId="0" fontId="29" fillId="0" borderId="34" xfId="0" applyFont="1" applyFill="1" applyBorder="1" applyAlignment="1"/>
    <xf numFmtId="0" fontId="29" fillId="0" borderId="36" xfId="0" applyFont="1" applyFill="1" applyBorder="1" applyAlignment="1"/>
    <xf numFmtId="0" fontId="29" fillId="5" borderId="54" xfId="0" applyFont="1" applyFill="1" applyBorder="1" applyAlignment="1"/>
    <xf numFmtId="0" fontId="29" fillId="5" borderId="55" xfId="0" applyFont="1" applyFill="1" applyBorder="1" applyAlignment="1"/>
    <xf numFmtId="0" fontId="33" fillId="0" borderId="0" xfId="0" applyFont="1" applyFill="1" applyAlignment="1"/>
    <xf numFmtId="0" fontId="6" fillId="0" borderId="0" xfId="0" applyFont="1" applyFill="1" applyAlignment="1"/>
    <xf numFmtId="0" fontId="35" fillId="0" borderId="67" xfId="3" applyFont="1" applyFill="1" applyBorder="1" applyAlignment="1" applyProtection="1">
      <alignment horizontal="center" vertical="center"/>
    </xf>
    <xf numFmtId="14" fontId="36" fillId="0" borderId="0" xfId="0" applyNumberFormat="1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0" fillId="0" borderId="70" xfId="0" applyBorder="1" applyAlignment="1">
      <alignment wrapText="1"/>
    </xf>
    <xf numFmtId="14" fontId="36" fillId="0" borderId="0" xfId="0" applyNumberFormat="1" applyFont="1" applyBorder="1" applyAlignment="1"/>
    <xf numFmtId="0" fontId="36" fillId="0" borderId="0" xfId="0" applyFont="1" applyBorder="1" applyAlignment="1"/>
    <xf numFmtId="0" fontId="24" fillId="5" borderId="42" xfId="0" applyFont="1" applyFill="1" applyBorder="1" applyAlignment="1"/>
    <xf numFmtId="0" fontId="24" fillId="5" borderId="68" xfId="0" applyFont="1" applyFill="1" applyBorder="1" applyAlignment="1"/>
    <xf numFmtId="0" fontId="24" fillId="5" borderId="69" xfId="0" applyFont="1" applyFill="1" applyBorder="1" applyAlignment="1"/>
    <xf numFmtId="0" fontId="24" fillId="5" borderId="60" xfId="0" applyFont="1" applyFill="1" applyBorder="1" applyAlignment="1"/>
    <xf numFmtId="0" fontId="28" fillId="5" borderId="81" xfId="0" applyFont="1" applyFill="1" applyBorder="1" applyAlignment="1">
      <alignment horizontal="center"/>
    </xf>
    <xf numFmtId="0" fontId="24" fillId="5" borderId="82" xfId="0" applyFont="1" applyFill="1" applyBorder="1" applyAlignment="1">
      <alignment horizontal="center"/>
    </xf>
    <xf numFmtId="0" fontId="24" fillId="5" borderId="83" xfId="0" applyFont="1" applyFill="1" applyBorder="1" applyAlignment="1">
      <alignment horizontal="center"/>
    </xf>
    <xf numFmtId="0" fontId="28" fillId="0" borderId="84" xfId="0" applyFont="1" applyBorder="1" applyAlignment="1"/>
    <xf numFmtId="14" fontId="8" fillId="0" borderId="0" xfId="0" applyNumberFormat="1" applyFont="1" applyBorder="1" applyAlignment="1"/>
    <xf numFmtId="0" fontId="8" fillId="0" borderId="0" xfId="0" applyFont="1" applyBorder="1" applyAlignment="1"/>
    <xf numFmtId="0" fontId="24" fillId="5" borderId="41" xfId="0" applyFont="1" applyFill="1" applyBorder="1" applyAlignment="1"/>
    <xf numFmtId="0" fontId="24" fillId="5" borderId="86" xfId="0" applyFont="1" applyFill="1" applyBorder="1" applyAlignment="1"/>
    <xf numFmtId="0" fontId="28" fillId="0" borderId="19" xfId="0" applyFont="1" applyBorder="1" applyAlignment="1"/>
    <xf numFmtId="0" fontId="28" fillId="0" borderId="43" xfId="0" applyFont="1" applyBorder="1" applyAlignment="1"/>
    <xf numFmtId="0" fontId="28" fillId="0" borderId="8" xfId="0" applyFont="1" applyBorder="1" applyAlignment="1"/>
    <xf numFmtId="0" fontId="27" fillId="0" borderId="32" xfId="0" applyFont="1" applyFill="1" applyBorder="1" applyAlignment="1"/>
    <xf numFmtId="0" fontId="27" fillId="0" borderId="14" xfId="0" applyFont="1" applyFill="1" applyBorder="1" applyAlignment="1"/>
    <xf numFmtId="0" fontId="27" fillId="0" borderId="34" xfId="0" applyFont="1" applyFill="1" applyBorder="1" applyAlignment="1"/>
    <xf numFmtId="0" fontId="27" fillId="0" borderId="19" xfId="0" applyFont="1" applyFill="1" applyBorder="1" applyAlignment="1"/>
    <xf numFmtId="0" fontId="28" fillId="0" borderId="34" xfId="0" applyFont="1" applyBorder="1" applyAlignment="1">
      <alignment vertical="center" wrapText="1"/>
    </xf>
    <xf numFmtId="4" fontId="38" fillId="0" borderId="0" xfId="0" applyNumberFormat="1" applyFont="1" applyAlignment="1">
      <alignment vertical="center" wrapText="1"/>
    </xf>
    <xf numFmtId="4" fontId="35" fillId="2" borderId="24" xfId="0" applyNumberFormat="1" applyFont="1" applyFill="1" applyBorder="1" applyAlignment="1">
      <alignment vertical="center"/>
    </xf>
    <xf numFmtId="4" fontId="38" fillId="0" borderId="0" xfId="0" applyNumberFormat="1" applyFont="1" applyAlignment="1">
      <alignment vertical="center"/>
    </xf>
    <xf numFmtId="0" fontId="15" fillId="4" borderId="26" xfId="0" applyFont="1" applyFill="1" applyBorder="1" applyAlignment="1">
      <alignment vertical="center"/>
    </xf>
    <xf numFmtId="4" fontId="35" fillId="0" borderId="68" xfId="0" applyNumberFormat="1" applyFont="1" applyFill="1" applyBorder="1" applyAlignment="1">
      <alignment vertical="center" wrapText="1"/>
    </xf>
    <xf numFmtId="4" fontId="35" fillId="2" borderId="26" xfId="0" applyNumberFormat="1" applyFont="1" applyFill="1" applyBorder="1" applyAlignment="1">
      <alignment vertical="center"/>
    </xf>
    <xf numFmtId="0" fontId="0" fillId="0" borderId="60" xfId="0" applyBorder="1" applyAlignment="1">
      <alignment vertical="center" wrapText="1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5" fillId="4" borderId="27" xfId="0" applyNumberFormat="1" applyFont="1" applyFill="1" applyBorder="1" applyAlignment="1" applyProtection="1">
      <alignment vertical="center"/>
      <protection locked="0"/>
    </xf>
    <xf numFmtId="4" fontId="35" fillId="4" borderId="96" xfId="0" applyNumberFormat="1" applyFont="1" applyFill="1" applyBorder="1" applyAlignment="1" applyProtection="1">
      <alignment vertical="center"/>
      <protection locked="0"/>
    </xf>
    <xf numFmtId="4" fontId="35" fillId="4" borderId="97" xfId="0" applyNumberFormat="1" applyFont="1" applyFill="1" applyBorder="1" applyAlignment="1" applyProtection="1">
      <alignment vertical="center"/>
      <protection locked="0"/>
    </xf>
    <xf numFmtId="4" fontId="42" fillId="4" borderId="42" xfId="0" applyNumberFormat="1" applyFont="1" applyFill="1" applyBorder="1" applyAlignment="1" applyProtection="1">
      <alignment vertical="center" wrapText="1"/>
      <protection locked="0"/>
    </xf>
    <xf numFmtId="4" fontId="42" fillId="4" borderId="25" xfId="0" applyNumberFormat="1" applyFont="1" applyFill="1" applyBorder="1" applyAlignment="1" applyProtection="1">
      <alignment vertical="center"/>
      <protection locked="0"/>
    </xf>
    <xf numFmtId="4" fontId="35" fillId="2" borderId="42" xfId="0" applyNumberFormat="1" applyFont="1" applyFill="1" applyBorder="1" applyAlignment="1" applyProtection="1">
      <alignment vertical="center" wrapText="1"/>
      <protection locked="0"/>
    </xf>
    <xf numFmtId="4" fontId="35" fillId="4" borderId="98" xfId="0" applyNumberFormat="1" applyFont="1" applyFill="1" applyBorder="1" applyAlignment="1" applyProtection="1">
      <alignment vertical="center"/>
      <protection locked="0"/>
    </xf>
    <xf numFmtId="4" fontId="35" fillId="4" borderId="22" xfId="0" applyNumberFormat="1" applyFont="1" applyFill="1" applyBorder="1" applyAlignment="1" applyProtection="1">
      <alignment vertical="center"/>
      <protection locked="0"/>
    </xf>
    <xf numFmtId="4" fontId="35" fillId="4" borderId="23" xfId="0" applyNumberFormat="1" applyFont="1" applyFill="1" applyBorder="1" applyAlignment="1" applyProtection="1">
      <alignment vertical="center"/>
      <protection locked="0"/>
    </xf>
    <xf numFmtId="4" fontId="42" fillId="4" borderId="75" xfId="0" applyNumberFormat="1" applyFont="1" applyFill="1" applyBorder="1" applyAlignment="1" applyProtection="1">
      <alignment vertical="center" wrapText="1"/>
      <protection locked="0"/>
    </xf>
    <xf numFmtId="4" fontId="34" fillId="0" borderId="68" xfId="0" applyNumberFormat="1" applyFont="1" applyFill="1" applyBorder="1" applyAlignment="1" applyProtection="1">
      <alignment vertical="center" wrapText="1"/>
      <protection locked="0"/>
    </xf>
    <xf numFmtId="4" fontId="34" fillId="0" borderId="60" xfId="0" applyNumberFormat="1" applyFont="1" applyFill="1" applyBorder="1" applyAlignment="1" applyProtection="1">
      <alignment vertical="center" wrapText="1"/>
      <protection locked="0"/>
    </xf>
    <xf numFmtId="44" fontId="42" fillId="4" borderId="24" xfId="1" applyFont="1" applyFill="1" applyBorder="1" applyAlignment="1" applyProtection="1">
      <alignment vertical="center" wrapText="1"/>
      <protection locked="0"/>
    </xf>
    <xf numFmtId="44" fontId="42" fillId="4" borderId="25" xfId="1" applyFont="1" applyFill="1" applyBorder="1" applyAlignment="1" applyProtection="1">
      <alignment vertical="center" wrapText="1"/>
      <protection locked="0"/>
    </xf>
    <xf numFmtId="44" fontId="42" fillId="4" borderId="26" xfId="1" applyFont="1" applyFill="1" applyBorder="1" applyAlignment="1" applyProtection="1">
      <alignment vertical="center" wrapText="1"/>
      <protection locked="0"/>
    </xf>
    <xf numFmtId="4" fontId="35" fillId="2" borderId="75" xfId="0" applyNumberFormat="1" applyFont="1" applyFill="1" applyBorder="1" applyAlignment="1" applyProtection="1">
      <alignment vertical="center" wrapText="1"/>
      <protection locked="0"/>
    </xf>
    <xf numFmtId="4" fontId="34" fillId="0" borderId="68" xfId="0" applyNumberFormat="1" applyFont="1" applyFill="1" applyBorder="1" applyAlignment="1" applyProtection="1">
      <alignment vertical="center"/>
      <protection locked="0"/>
    </xf>
    <xf numFmtId="4" fontId="34" fillId="0" borderId="69" xfId="0" applyNumberFormat="1" applyFont="1" applyFill="1" applyBorder="1" applyAlignment="1" applyProtection="1">
      <alignment vertical="center"/>
      <protection locked="0"/>
    </xf>
    <xf numFmtId="4" fontId="34" fillId="0" borderId="60" xfId="0" applyNumberFormat="1" applyFont="1" applyFill="1" applyBorder="1" applyAlignment="1" applyProtection="1">
      <alignment vertical="center"/>
      <protection locked="0"/>
    </xf>
    <xf numFmtId="4" fontId="34" fillId="0" borderId="99" xfId="0" applyNumberFormat="1" applyFont="1" applyFill="1" applyBorder="1" applyAlignment="1" applyProtection="1">
      <alignment vertical="center"/>
      <protection locked="0"/>
    </xf>
    <xf numFmtId="4" fontId="34" fillId="0" borderId="88" xfId="0" applyNumberFormat="1" applyFont="1" applyFill="1" applyBorder="1" applyAlignment="1" applyProtection="1">
      <alignment vertical="center"/>
      <protection locked="0"/>
    </xf>
    <xf numFmtId="4" fontId="34" fillId="0" borderId="62" xfId="0" applyNumberFormat="1" applyFont="1" applyFill="1" applyBorder="1" applyAlignment="1" applyProtection="1">
      <alignment vertical="center"/>
      <protection locked="0"/>
    </xf>
    <xf numFmtId="4" fontId="34" fillId="0" borderId="104" xfId="0" applyNumberFormat="1" applyFont="1" applyFill="1" applyBorder="1" applyAlignment="1" applyProtection="1">
      <alignment vertical="center"/>
      <protection locked="0"/>
    </xf>
    <xf numFmtId="4" fontId="34" fillId="0" borderId="110" xfId="0" applyNumberFormat="1" applyFont="1" applyFill="1" applyBorder="1" applyAlignment="1" applyProtection="1">
      <alignment vertical="center"/>
      <protection locked="0"/>
    </xf>
    <xf numFmtId="4" fontId="34" fillId="0" borderId="66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35" fillId="4" borderId="24" xfId="0" applyNumberFormat="1" applyFont="1" applyFill="1" applyBorder="1" applyAlignment="1" applyProtection="1">
      <alignment vertical="center" wrapText="1"/>
      <protection locked="0"/>
    </xf>
    <xf numFmtId="4" fontId="46" fillId="0" borderId="99" xfId="0" applyNumberFormat="1" applyFont="1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4" fontId="38" fillId="0" borderId="0" xfId="0" applyNumberFormat="1" applyFont="1" applyFill="1" applyAlignment="1">
      <alignment vertical="center" wrapText="1"/>
    </xf>
    <xf numFmtId="4" fontId="43" fillId="0" borderId="68" xfId="0" applyNumberFormat="1" applyFont="1" applyBorder="1" applyAlignment="1" applyProtection="1">
      <alignment vertical="center"/>
      <protection locked="0"/>
    </xf>
    <xf numFmtId="4" fontId="43" fillId="0" borderId="1" xfId="0" applyNumberFormat="1" applyFont="1" applyBorder="1" applyAlignment="1" applyProtection="1">
      <alignment horizontal="right" vertical="center"/>
      <protection locked="0"/>
    </xf>
    <xf numFmtId="4" fontId="43" fillId="0" borderId="70" xfId="0" applyNumberFormat="1" applyFont="1" applyBorder="1" applyAlignment="1" applyProtection="1">
      <alignment horizontal="right" vertical="center"/>
      <protection locked="0"/>
    </xf>
    <xf numFmtId="4" fontId="43" fillId="0" borderId="99" xfId="0" applyNumberFormat="1" applyFont="1" applyBorder="1" applyAlignment="1" applyProtection="1">
      <alignment vertical="center"/>
      <protection locked="0"/>
    </xf>
    <xf numFmtId="4" fontId="43" fillId="0" borderId="104" xfId="0" applyNumberFormat="1" applyFont="1" applyBorder="1" applyAlignment="1" applyProtection="1">
      <alignment vertical="center"/>
      <protection locked="0"/>
    </xf>
    <xf numFmtId="4" fontId="42" fillId="2" borderId="26" xfId="0" applyNumberFormat="1" applyFont="1" applyFill="1" applyBorder="1" applyAlignment="1" applyProtection="1">
      <alignment vertical="center"/>
      <protection locked="0"/>
    </xf>
    <xf numFmtId="4" fontId="35" fillId="2" borderId="25" xfId="0" applyNumberFormat="1" applyFont="1" applyFill="1" applyBorder="1" applyAlignment="1" applyProtection="1">
      <alignment horizontal="right" vertical="center"/>
    </xf>
    <xf numFmtId="4" fontId="35" fillId="2" borderId="57" xfId="0" applyNumberFormat="1" applyFont="1" applyFill="1" applyBorder="1" applyAlignment="1" applyProtection="1">
      <alignment horizontal="right" vertical="center"/>
    </xf>
    <xf numFmtId="4" fontId="42" fillId="2" borderId="25" xfId="0" applyNumberFormat="1" applyFont="1" applyFill="1" applyBorder="1" applyAlignment="1" applyProtection="1">
      <alignment horizontal="right" vertical="center"/>
    </xf>
    <xf numFmtId="4" fontId="42" fillId="2" borderId="24" xfId="0" applyNumberFormat="1" applyFont="1" applyFill="1" applyBorder="1" applyAlignment="1">
      <alignment vertical="center" wrapText="1"/>
    </xf>
    <xf numFmtId="4" fontId="42" fillId="2" borderId="26" xfId="0" applyNumberFormat="1" applyFont="1" applyFill="1" applyBorder="1" applyAlignment="1">
      <alignment vertical="center" wrapText="1"/>
    </xf>
    <xf numFmtId="4" fontId="43" fillId="0" borderId="68" xfId="0" applyNumberFormat="1" applyFont="1" applyFill="1" applyBorder="1" applyAlignment="1">
      <alignment vertical="center" wrapText="1"/>
    </xf>
    <xf numFmtId="4" fontId="43" fillId="0" borderId="104" xfId="0" applyNumberFormat="1" applyFont="1" applyFill="1" applyBorder="1" applyAlignment="1">
      <alignment vertical="center" wrapText="1"/>
    </xf>
    <xf numFmtId="4" fontId="43" fillId="0" borderId="66" xfId="0" applyNumberFormat="1" applyFont="1" applyFill="1" applyBorder="1" applyAlignment="1">
      <alignment vertical="center" wrapText="1"/>
    </xf>
    <xf numFmtId="4" fontId="42" fillId="4" borderId="24" xfId="0" applyNumberFormat="1" applyFont="1" applyFill="1" applyBorder="1" applyAlignment="1">
      <alignment vertical="center" wrapText="1"/>
    </xf>
    <xf numFmtId="4" fontId="38" fillId="0" borderId="0" xfId="0" applyNumberFormat="1" applyFont="1" applyFill="1" applyBorder="1" applyAlignment="1">
      <alignment vertical="center" wrapText="1"/>
    </xf>
    <xf numFmtId="4" fontId="35" fillId="4" borderId="24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4" fontId="42" fillId="0" borderId="68" xfId="0" applyNumberFormat="1" applyFont="1" applyBorder="1" applyAlignment="1" applyProtection="1">
      <alignment vertical="center"/>
      <protection locked="0"/>
    </xf>
    <xf numFmtId="4" fontId="42" fillId="0" borderId="60" xfId="0" applyNumberFormat="1" applyFont="1" applyBorder="1" applyAlignment="1" applyProtection="1">
      <alignment vertical="center"/>
      <protection locked="0"/>
    </xf>
    <xf numFmtId="4" fontId="42" fillId="0" borderId="99" xfId="0" applyNumberFormat="1" applyFont="1" applyBorder="1" applyAlignment="1" applyProtection="1">
      <alignment vertical="center"/>
      <protection locked="0"/>
    </xf>
    <xf numFmtId="4" fontId="42" fillId="0" borderId="62" xfId="0" applyNumberFormat="1" applyFont="1" applyBorder="1" applyAlignment="1" applyProtection="1">
      <alignment vertical="center"/>
      <protection locked="0"/>
    </xf>
    <xf numFmtId="4" fontId="46" fillId="0" borderId="99" xfId="0" applyNumberFormat="1" applyFont="1" applyBorder="1" applyAlignment="1" applyProtection="1">
      <alignment vertical="center"/>
      <protection locked="0"/>
    </xf>
    <xf numFmtId="4" fontId="42" fillId="0" borderId="109" xfId="0" applyNumberFormat="1" applyFont="1" applyBorder="1" applyAlignment="1" applyProtection="1">
      <alignment vertical="center"/>
      <protection locked="0"/>
    </xf>
    <xf numFmtId="4" fontId="42" fillId="0" borderId="93" xfId="0" applyNumberFormat="1" applyFont="1" applyBorder="1" applyAlignment="1" applyProtection="1">
      <alignment vertical="center"/>
      <protection locked="0"/>
    </xf>
    <xf numFmtId="4" fontId="42" fillId="0" borderId="104" xfId="0" applyNumberFormat="1" applyFont="1" applyBorder="1" applyAlignment="1" applyProtection="1">
      <alignment vertical="center"/>
      <protection locked="0"/>
    </xf>
    <xf numFmtId="4" fontId="42" fillId="0" borderId="66" xfId="0" applyNumberFormat="1" applyFont="1" applyBorder="1" applyAlignment="1" applyProtection="1">
      <alignment vertical="center"/>
      <protection locked="0"/>
    </xf>
    <xf numFmtId="4" fontId="42" fillId="2" borderId="24" xfId="0" applyNumberFormat="1" applyFont="1" applyFill="1" applyBorder="1" applyAlignment="1" applyProtection="1">
      <alignment vertical="center"/>
      <protection locked="0"/>
    </xf>
    <xf numFmtId="4" fontId="42" fillId="0" borderId="68" xfId="0" applyNumberFormat="1" applyFont="1" applyBorder="1" applyAlignment="1" applyProtection="1">
      <alignment vertical="center" wrapText="1"/>
      <protection locked="0"/>
    </xf>
    <xf numFmtId="4" fontId="42" fillId="0" borderId="99" xfId="0" applyNumberFormat="1" applyFont="1" applyBorder="1" applyAlignment="1" applyProtection="1">
      <alignment vertical="center" wrapText="1"/>
      <protection locked="0"/>
    </xf>
    <xf numFmtId="4" fontId="42" fillId="0" borderId="104" xfId="0" applyNumberFormat="1" applyFont="1" applyBorder="1" applyAlignment="1" applyProtection="1">
      <alignment vertical="center" wrapText="1"/>
      <protection locked="0"/>
    </xf>
    <xf numFmtId="4" fontId="35" fillId="2" borderId="24" xfId="0" applyNumberFormat="1" applyFont="1" applyFill="1" applyBorder="1" applyAlignment="1" applyProtection="1">
      <alignment vertical="center" wrapText="1"/>
      <protection locked="0"/>
    </xf>
    <xf numFmtId="4" fontId="46" fillId="0" borderId="68" xfId="0" applyNumberFormat="1" applyFont="1" applyFill="1" applyBorder="1" applyAlignment="1" applyProtection="1">
      <alignment vertical="center" wrapText="1"/>
      <protection locked="0"/>
    </xf>
    <xf numFmtId="4" fontId="49" fillId="0" borderId="0" xfId="0" applyNumberFormat="1" applyFont="1" applyFill="1" applyAlignment="1">
      <alignment vertical="center" wrapText="1"/>
    </xf>
    <xf numFmtId="4" fontId="43" fillId="0" borderId="99" xfId="0" applyNumberFormat="1" applyFont="1" applyFill="1" applyBorder="1" applyAlignment="1" applyProtection="1">
      <alignment vertical="center" wrapText="1"/>
      <protection locked="0"/>
    </xf>
    <xf numFmtId="4" fontId="43" fillId="0" borderId="62" xfId="0" applyNumberFormat="1" applyFont="1" applyFill="1" applyBorder="1" applyAlignment="1" applyProtection="1">
      <alignment vertical="center" wrapText="1"/>
      <protection locked="0"/>
    </xf>
    <xf numFmtId="4" fontId="43" fillId="0" borderId="62" xfId="0" applyNumberFormat="1" applyFont="1" applyFill="1" applyBorder="1" applyAlignment="1" applyProtection="1">
      <alignment vertical="center"/>
      <protection locked="0"/>
    </xf>
    <xf numFmtId="4" fontId="43" fillId="0" borderId="104" xfId="0" applyNumberFormat="1" applyFont="1" applyFill="1" applyBorder="1" applyAlignment="1" applyProtection="1">
      <alignment vertical="center" wrapText="1"/>
      <protection locked="0"/>
    </xf>
    <xf numFmtId="4" fontId="43" fillId="0" borderId="66" xfId="0" applyNumberFormat="1" applyFont="1" applyFill="1" applyBorder="1" applyAlignment="1" applyProtection="1">
      <alignment vertical="center" wrapText="1"/>
      <protection locked="0"/>
    </xf>
    <xf numFmtId="4" fontId="38" fillId="0" borderId="0" xfId="0" applyNumberFormat="1" applyFont="1" applyFill="1" applyAlignment="1" applyProtection="1">
      <alignment vertical="center"/>
      <protection locked="0"/>
    </xf>
    <xf numFmtId="4" fontId="42" fillId="4" borderId="26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4" fontId="43" fillId="0" borderId="24" xfId="0" applyNumberFormat="1" applyFont="1" applyFill="1" applyBorder="1" applyAlignment="1" applyProtection="1">
      <alignment vertical="center" wrapText="1"/>
      <protection locked="0"/>
    </xf>
    <xf numFmtId="4" fontId="43" fillId="0" borderId="26" xfId="0" applyNumberFormat="1" applyFont="1" applyFill="1" applyBorder="1" applyAlignment="1" applyProtection="1">
      <alignment vertical="center" wrapText="1"/>
      <protection locked="0"/>
    </xf>
    <xf numFmtId="4" fontId="38" fillId="0" borderId="0" xfId="0" applyNumberFormat="1" applyFont="1" applyFill="1" applyAlignment="1">
      <alignment vertical="center"/>
    </xf>
    <xf numFmtId="0" fontId="34" fillId="0" borderId="0" xfId="0" applyFont="1" applyFill="1" applyBorder="1" applyAlignment="1"/>
    <xf numFmtId="4" fontId="33" fillId="0" borderId="0" xfId="0" applyNumberFormat="1" applyFont="1" applyFill="1" applyAlignment="1" applyProtection="1">
      <alignment vertical="center" wrapText="1"/>
      <protection locked="0"/>
    </xf>
    <xf numFmtId="4" fontId="35" fillId="4" borderId="25" xfId="0" applyNumberFormat="1" applyFont="1" applyFill="1" applyBorder="1" applyAlignment="1" applyProtection="1">
      <alignment vertical="center" wrapText="1"/>
      <protection locked="0"/>
    </xf>
    <xf numFmtId="4" fontId="35" fillId="4" borderId="26" xfId="0" applyNumberFormat="1" applyFont="1" applyFill="1" applyBorder="1" applyAlignment="1" applyProtection="1">
      <alignment vertical="center" wrapText="1"/>
      <protection locked="0"/>
    </xf>
    <xf numFmtId="4" fontId="35" fillId="4" borderId="24" xfId="0" applyNumberFormat="1" applyFont="1" applyFill="1" applyBorder="1" applyAlignment="1" applyProtection="1">
      <alignment vertical="center"/>
      <protection locked="0"/>
    </xf>
    <xf numFmtId="4" fontId="53" fillId="2" borderId="24" xfId="0" applyNumberFormat="1" applyFont="1" applyFill="1" applyBorder="1" applyAlignment="1" applyProtection="1">
      <alignment vertical="center" wrapText="1"/>
      <protection locked="0"/>
    </xf>
    <xf numFmtId="4" fontId="53" fillId="2" borderId="26" xfId="0" applyNumberFormat="1" applyFont="1" applyFill="1" applyBorder="1" applyAlignment="1" applyProtection="1">
      <alignment vertical="center" wrapText="1"/>
      <protection locked="0"/>
    </xf>
    <xf numFmtId="4" fontId="42" fillId="0" borderId="60" xfId="0" applyNumberFormat="1" applyFont="1" applyBorder="1" applyAlignment="1" applyProtection="1">
      <alignment vertical="center" wrapText="1"/>
      <protection locked="0"/>
    </xf>
    <xf numFmtId="4" fontId="42" fillId="0" borderId="62" xfId="0" applyNumberFormat="1" applyFont="1" applyBorder="1" applyAlignment="1" applyProtection="1">
      <alignment vertical="center" wrapText="1"/>
      <protection locked="0"/>
    </xf>
    <xf numFmtId="4" fontId="54" fillId="0" borderId="99" xfId="0" applyNumberFormat="1" applyFont="1" applyFill="1" applyBorder="1" applyAlignment="1" applyProtection="1">
      <alignment vertical="center" wrapText="1"/>
      <protection locked="0"/>
    </xf>
    <xf numFmtId="4" fontId="54" fillId="0" borderId="62" xfId="0" applyNumberFormat="1" applyFont="1" applyFill="1" applyBorder="1" applyAlignment="1" applyProtection="1">
      <alignment vertical="center" wrapText="1"/>
      <protection locked="0"/>
    </xf>
    <xf numFmtId="4" fontId="39" fillId="0" borderId="99" xfId="0" applyNumberFormat="1" applyFont="1" applyBorder="1" applyAlignment="1" applyProtection="1">
      <alignment vertical="center" wrapText="1"/>
      <protection locked="0"/>
    </xf>
    <xf numFmtId="4" fontId="39" fillId="0" borderId="62" xfId="0" applyNumberFormat="1" applyFont="1" applyBorder="1" applyAlignment="1" applyProtection="1">
      <alignment vertical="center" wrapText="1"/>
      <protection locked="0"/>
    </xf>
    <xf numFmtId="4" fontId="42" fillId="0" borderId="66" xfId="0" applyNumberFormat="1" applyFont="1" applyBorder="1" applyAlignment="1" applyProtection="1">
      <alignment vertical="center" wrapText="1"/>
      <protection locked="0"/>
    </xf>
    <xf numFmtId="4" fontId="40" fillId="2" borderId="24" xfId="0" applyNumberFormat="1" applyFont="1" applyFill="1" applyBorder="1" applyAlignment="1" applyProtection="1">
      <alignment vertical="center" wrapText="1"/>
      <protection locked="0"/>
    </xf>
    <xf numFmtId="4" fontId="40" fillId="2" borderId="26" xfId="0" applyNumberFormat="1" applyFont="1" applyFill="1" applyBorder="1" applyAlignment="1" applyProtection="1">
      <alignment vertical="center" wrapText="1"/>
      <protection locked="0"/>
    </xf>
    <xf numFmtId="4" fontId="33" fillId="6" borderId="124" xfId="0" applyNumberFormat="1" applyFont="1" applyFill="1" applyBorder="1" applyAlignment="1">
      <alignment vertical="center" wrapText="1"/>
    </xf>
    <xf numFmtId="0" fontId="4" fillId="6" borderId="124" xfId="0" applyFont="1" applyFill="1" applyBorder="1" applyAlignment="1">
      <alignment vertical="center" wrapText="1"/>
    </xf>
    <xf numFmtId="4" fontId="17" fillId="2" borderId="28" xfId="0" applyNumberFormat="1" applyFont="1" applyFill="1" applyBorder="1" applyAlignment="1">
      <alignment vertical="center" wrapText="1"/>
    </xf>
    <xf numFmtId="4" fontId="17" fillId="2" borderId="107" xfId="0" applyNumberFormat="1" applyFont="1" applyFill="1" applyBorder="1" applyAlignment="1">
      <alignment vertical="center" wrapText="1"/>
    </xf>
    <xf numFmtId="0" fontId="24" fillId="5" borderId="4" xfId="0" applyFont="1" applyFill="1" applyBorder="1" applyAlignment="1">
      <alignment wrapText="1"/>
    </xf>
    <xf numFmtId="0" fontId="24" fillId="5" borderId="103" xfId="0" applyFont="1" applyFill="1" applyBorder="1" applyAlignment="1">
      <alignment wrapText="1"/>
    </xf>
    <xf numFmtId="4" fontId="35" fillId="2" borderId="24" xfId="0" applyNumberFormat="1" applyFont="1" applyFill="1" applyBorder="1" applyAlignment="1">
      <alignment vertical="center" wrapText="1"/>
    </xf>
    <xf numFmtId="4" fontId="35" fillId="2" borderId="26" xfId="0" applyNumberFormat="1" applyFont="1" applyFill="1" applyBorder="1" applyAlignment="1">
      <alignment vertical="center" wrapText="1"/>
    </xf>
    <xf numFmtId="4" fontId="42" fillId="0" borderId="24" xfId="0" applyNumberFormat="1" applyFont="1" applyFill="1" applyBorder="1" applyAlignment="1">
      <alignment vertical="center"/>
    </xf>
    <xf numFmtId="4" fontId="42" fillId="0" borderId="26" xfId="0" applyNumberFormat="1" applyFont="1" applyFill="1" applyBorder="1" applyAlignment="1">
      <alignment vertical="center"/>
    </xf>
    <xf numFmtId="4" fontId="42" fillId="0" borderId="24" xfId="0" applyNumberFormat="1" applyFont="1" applyBorder="1" applyAlignment="1">
      <alignment vertical="center"/>
    </xf>
    <xf numFmtId="4" fontId="42" fillId="0" borderId="26" xfId="0" applyNumberFormat="1" applyFont="1" applyBorder="1" applyAlignment="1">
      <alignment vertical="center"/>
    </xf>
    <xf numFmtId="4" fontId="43" fillId="0" borderId="24" xfId="0" applyNumberFormat="1" applyFont="1" applyBorder="1" applyAlignment="1">
      <alignment vertical="center"/>
    </xf>
    <xf numFmtId="4" fontId="33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33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52" fillId="0" borderId="67" xfId="0" applyNumberFormat="1" applyFont="1" applyFill="1" applyBorder="1" applyAlignment="1" applyProtection="1">
      <alignment vertical="center" wrapText="1"/>
      <protection locked="0"/>
    </xf>
    <xf numFmtId="4" fontId="21" fillId="4" borderId="42" xfId="0" applyNumberFormat="1" applyFont="1" applyFill="1" applyBorder="1" applyAlignment="1">
      <alignment vertical="center"/>
    </xf>
    <xf numFmtId="4" fontId="42" fillId="4" borderId="98" xfId="0" applyNumberFormat="1" applyFont="1" applyFill="1" applyBorder="1" applyAlignment="1">
      <alignment vertical="center"/>
    </xf>
    <xf numFmtId="4" fontId="42" fillId="4" borderId="23" xfId="0" applyNumberFormat="1" applyFont="1" applyFill="1" applyBorder="1" applyAlignment="1">
      <alignment vertical="center"/>
    </xf>
    <xf numFmtId="4" fontId="42" fillId="4" borderId="24" xfId="0" applyNumberFormat="1" applyFont="1" applyFill="1" applyBorder="1" applyAlignment="1">
      <alignment vertical="center"/>
    </xf>
    <xf numFmtId="4" fontId="42" fillId="4" borderId="26" xfId="0" applyNumberFormat="1" applyFont="1" applyFill="1" applyBorder="1" applyAlignment="1">
      <alignment vertical="center"/>
    </xf>
    <xf numFmtId="4" fontId="43" fillId="0" borderId="26" xfId="0" applyNumberFormat="1" applyFont="1" applyBorder="1" applyAlignment="1">
      <alignment vertical="center"/>
    </xf>
    <xf numFmtId="4" fontId="43" fillId="0" borderId="98" xfId="0" applyNumberFormat="1" applyFont="1" applyBorder="1" applyAlignment="1">
      <alignment vertical="center"/>
    </xf>
    <xf numFmtId="4" fontId="43" fillId="0" borderId="23" xfId="0" applyNumberFormat="1" applyFont="1" applyBorder="1" applyAlignment="1">
      <alignment vertical="center"/>
    </xf>
    <xf numFmtId="0" fontId="0" fillId="4" borderId="25" xfId="0" applyFill="1" applyBorder="1" applyAlignment="1">
      <alignment vertical="center"/>
    </xf>
    <xf numFmtId="4" fontId="57" fillId="0" borderId="25" xfId="0" applyNumberFormat="1" applyFont="1" applyBorder="1" applyAlignment="1" applyProtection="1">
      <alignment vertical="center" wrapText="1"/>
      <protection locked="0"/>
    </xf>
    <xf numFmtId="4" fontId="57" fillId="0" borderId="26" xfId="0" applyNumberFormat="1" applyFont="1" applyBorder="1" applyAlignment="1" applyProtection="1">
      <alignment vertical="center" wrapText="1"/>
      <protection locked="0"/>
    </xf>
    <xf numFmtId="4" fontId="54" fillId="0" borderId="99" xfId="0" applyNumberFormat="1" applyFont="1" applyFill="1" applyBorder="1" applyAlignment="1" applyProtection="1">
      <alignment vertical="center"/>
      <protection locked="0"/>
    </xf>
    <xf numFmtId="4" fontId="54" fillId="0" borderId="88" xfId="0" applyNumberFormat="1" applyFont="1" applyFill="1" applyBorder="1" applyAlignment="1" applyProtection="1">
      <alignment vertical="center"/>
      <protection locked="0"/>
    </xf>
    <xf numFmtId="4" fontId="54" fillId="0" borderId="62" xfId="0" applyNumberFormat="1" applyFont="1" applyFill="1" applyBorder="1" applyAlignment="1" applyProtection="1">
      <alignment vertical="center"/>
      <protection locked="0"/>
    </xf>
    <xf numFmtId="4" fontId="54" fillId="0" borderId="88" xfId="0" applyNumberFormat="1" applyFont="1" applyFill="1" applyBorder="1" applyAlignment="1" applyProtection="1">
      <alignment vertical="center" wrapText="1"/>
      <protection locked="0"/>
    </xf>
    <xf numFmtId="4" fontId="54" fillId="0" borderId="1" xfId="0" applyNumberFormat="1" applyFont="1" applyFill="1" applyBorder="1" applyAlignment="1" applyProtection="1">
      <alignment vertical="center" wrapText="1"/>
      <protection locked="0"/>
    </xf>
    <xf numFmtId="4" fontId="54" fillId="0" borderId="73" xfId="0" applyNumberFormat="1" applyFont="1" applyFill="1" applyBorder="1" applyAlignment="1" applyProtection="1">
      <alignment vertical="center" wrapText="1"/>
      <protection locked="0"/>
    </xf>
    <xf numFmtId="4" fontId="54" fillId="0" borderId="110" xfId="0" applyNumberFormat="1" applyFont="1" applyFill="1" applyBorder="1" applyAlignment="1" applyProtection="1">
      <alignment vertical="center" wrapText="1"/>
      <protection locked="0"/>
    </xf>
    <xf numFmtId="4" fontId="54" fillId="0" borderId="66" xfId="0" applyNumberFormat="1" applyFont="1" applyFill="1" applyBorder="1" applyAlignment="1" applyProtection="1">
      <alignment vertical="center" wrapText="1"/>
      <protection locked="0"/>
    </xf>
    <xf numFmtId="4" fontId="39" fillId="0" borderId="104" xfId="0" applyNumberFormat="1" applyFont="1" applyFill="1" applyBorder="1" applyAlignment="1" applyProtection="1">
      <alignment vertical="center"/>
      <protection locked="0"/>
    </xf>
    <xf numFmtId="4" fontId="57" fillId="0" borderId="24" xfId="0" applyNumberFormat="1" applyFont="1" applyBorder="1" applyAlignment="1" applyProtection="1">
      <alignment vertical="center"/>
      <protection locked="0"/>
    </xf>
    <xf numFmtId="4" fontId="54" fillId="0" borderId="100" xfId="0" applyNumberFormat="1" applyFont="1" applyFill="1" applyBorder="1" applyAlignment="1" applyProtection="1">
      <alignment vertical="center"/>
      <protection locked="0"/>
    </xf>
    <xf numFmtId="4" fontId="40" fillId="4" borderId="97" xfId="0" applyNumberFormat="1" applyFont="1" applyFill="1" applyBorder="1" applyAlignment="1" applyProtection="1">
      <alignment vertical="center"/>
      <protection locked="0"/>
    </xf>
    <xf numFmtId="4" fontId="53" fillId="2" borderId="42" xfId="0" applyNumberFormat="1" applyFont="1" applyFill="1" applyBorder="1" applyAlignment="1" applyProtection="1">
      <alignment vertical="center" wrapText="1"/>
      <protection locked="0"/>
    </xf>
    <xf numFmtId="0" fontId="4" fillId="4" borderId="98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4" fontId="53" fillId="2" borderId="75" xfId="0" applyNumberFormat="1" applyFont="1" applyFill="1" applyBorder="1" applyAlignment="1" applyProtection="1">
      <alignment vertical="center" wrapText="1"/>
      <protection locked="0"/>
    </xf>
    <xf numFmtId="4" fontId="43" fillId="0" borderId="104" xfId="0" applyNumberFormat="1" applyFont="1" applyFill="1" applyBorder="1" applyAlignment="1" applyProtection="1">
      <alignment vertical="center"/>
      <protection locked="0"/>
    </xf>
    <xf numFmtId="4" fontId="43" fillId="0" borderId="66" xfId="0" applyNumberFormat="1" applyFont="1" applyFill="1" applyBorder="1" applyAlignment="1" applyProtection="1">
      <alignment vertical="center"/>
      <protection locked="0"/>
    </xf>
    <xf numFmtId="4" fontId="40" fillId="2" borderId="24" xfId="0" applyNumberFormat="1" applyFont="1" applyFill="1" applyBorder="1" applyAlignment="1" applyProtection="1">
      <alignment vertical="center"/>
      <protection locked="0"/>
    </xf>
    <xf numFmtId="4" fontId="40" fillId="2" borderId="26" xfId="0" applyNumberFormat="1" applyFont="1" applyFill="1" applyBorder="1" applyAlignment="1" applyProtection="1">
      <alignment vertical="center"/>
      <protection locked="0"/>
    </xf>
    <xf numFmtId="4" fontId="40" fillId="4" borderId="27" xfId="0" applyNumberFormat="1" applyFont="1" applyFill="1" applyBorder="1" applyAlignment="1" applyProtection="1">
      <alignment vertical="center" wrapText="1"/>
      <protection locked="0"/>
    </xf>
    <xf numFmtId="0" fontId="0" fillId="4" borderId="75" xfId="0" applyFill="1" applyBorder="1" applyAlignment="1">
      <alignment vertical="center" wrapText="1"/>
    </xf>
    <xf numFmtId="0" fontId="35" fillId="4" borderId="24" xfId="0" applyFont="1" applyFill="1" applyBorder="1" applyAlignment="1">
      <alignment vertical="center"/>
    </xf>
    <xf numFmtId="0" fontId="35" fillId="4" borderId="25" xfId="0" applyFont="1" applyFill="1" applyBorder="1" applyAlignment="1">
      <alignment vertical="center"/>
    </xf>
    <xf numFmtId="0" fontId="35" fillId="4" borderId="26" xfId="0" applyFont="1" applyFill="1" applyBorder="1" applyAlignment="1">
      <alignment vertical="center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4" borderId="26" xfId="0" applyNumberFormat="1" applyFont="1" applyFill="1" applyBorder="1" applyAlignment="1" applyProtection="1">
      <alignment vertical="center"/>
      <protection locked="0"/>
    </xf>
    <xf numFmtId="4" fontId="35" fillId="0" borderId="24" xfId="0" applyNumberFormat="1" applyFont="1" applyBorder="1" applyAlignment="1" applyProtection="1">
      <alignment vertical="center" wrapText="1"/>
      <protection locked="0"/>
    </xf>
    <xf numFmtId="4" fontId="35" fillId="0" borderId="25" xfId="0" applyNumberFormat="1" applyFont="1" applyBorder="1" applyAlignment="1" applyProtection="1">
      <alignment vertical="center" wrapText="1"/>
      <protection locked="0"/>
    </xf>
    <xf numFmtId="4" fontId="35" fillId="0" borderId="26" xfId="0" applyNumberFormat="1" applyFont="1" applyBorder="1" applyAlignment="1" applyProtection="1">
      <alignment vertical="center" wrapText="1"/>
      <protection locked="0"/>
    </xf>
    <xf numFmtId="4" fontId="42" fillId="0" borderId="69" xfId="0" applyNumberFormat="1" applyFont="1" applyFill="1" applyBorder="1" applyAlignment="1" applyProtection="1">
      <alignment vertical="center"/>
      <protection locked="0"/>
    </xf>
    <xf numFmtId="4" fontId="46" fillId="0" borderId="88" xfId="0" applyNumberFormat="1" applyFont="1" applyFill="1" applyBorder="1" applyAlignment="1" applyProtection="1">
      <alignment vertical="center"/>
      <protection locked="0"/>
    </xf>
    <xf numFmtId="4" fontId="53" fillId="4" borderId="24" xfId="0" applyNumberFormat="1" applyFont="1" applyFill="1" applyBorder="1" applyAlignment="1" applyProtection="1">
      <alignment vertical="center"/>
      <protection locked="0"/>
    </xf>
    <xf numFmtId="4" fontId="53" fillId="4" borderId="25" xfId="0" applyNumberFormat="1" applyFont="1" applyFill="1" applyBorder="1" applyAlignment="1" applyProtection="1">
      <alignment vertical="center"/>
      <protection locked="0"/>
    </xf>
    <xf numFmtId="4" fontId="53" fillId="4" borderId="26" xfId="0" applyNumberFormat="1" applyFont="1" applyFill="1" applyBorder="1" applyAlignment="1" applyProtection="1">
      <alignment vertical="center"/>
      <protection locked="0"/>
    </xf>
    <xf numFmtId="4" fontId="58" fillId="0" borderId="67" xfId="0" applyNumberFormat="1" applyFont="1" applyFill="1" applyBorder="1" applyAlignment="1" applyProtection="1">
      <alignment vertical="center"/>
      <protection locked="0"/>
    </xf>
    <xf numFmtId="4" fontId="42" fillId="2" borderId="25" xfId="0" applyNumberFormat="1" applyFont="1" applyFill="1" applyBorder="1" applyAlignment="1" applyProtection="1">
      <alignment vertical="center"/>
      <protection locked="0"/>
    </xf>
    <xf numFmtId="4" fontId="42" fillId="2" borderId="27" xfId="0" applyNumberFormat="1" applyFont="1" applyFill="1" applyBorder="1" applyAlignment="1">
      <alignment vertical="center"/>
    </xf>
    <xf numFmtId="4" fontId="42" fillId="2" borderId="96" xfId="0" applyNumberFormat="1" applyFont="1" applyFill="1" applyBorder="1" applyAlignment="1">
      <alignment vertical="center"/>
    </xf>
    <xf numFmtId="4" fontId="43" fillId="2" borderId="114" xfId="0" applyNumberFormat="1" applyFont="1" applyFill="1" applyBorder="1" applyAlignment="1">
      <alignment vertical="center"/>
    </xf>
    <xf numFmtId="4" fontId="43" fillId="2" borderId="102" xfId="0" applyNumberFormat="1" applyFont="1" applyFill="1" applyBorder="1" applyAlignment="1">
      <alignment vertical="center"/>
    </xf>
    <xf numFmtId="4" fontId="42" fillId="2" borderId="22" xfId="0" applyNumberFormat="1" applyFont="1" applyFill="1" applyBorder="1" applyAlignment="1">
      <alignment vertical="center"/>
    </xf>
    <xf numFmtId="4" fontId="43" fillId="0" borderId="116" xfId="0" applyNumberFormat="1" applyFont="1" applyFill="1" applyBorder="1" applyAlignment="1">
      <alignment vertical="center" wrapText="1"/>
    </xf>
    <xf numFmtId="4" fontId="42" fillId="2" borderId="112" xfId="0" applyNumberFormat="1" applyFont="1" applyFill="1" applyBorder="1" applyAlignment="1">
      <alignment vertical="center"/>
    </xf>
    <xf numFmtId="14" fontId="4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horizontal="center"/>
    </xf>
    <xf numFmtId="4" fontId="55" fillId="0" borderId="104" xfId="0" applyNumberFormat="1" applyFont="1" applyFill="1" applyBorder="1" applyAlignment="1">
      <alignment vertical="center"/>
    </xf>
    <xf numFmtId="4" fontId="55" fillId="0" borderId="66" xfId="0" applyNumberFormat="1" applyFont="1" applyFill="1" applyBorder="1" applyAlignment="1">
      <alignment vertical="center"/>
    </xf>
    <xf numFmtId="4" fontId="53" fillId="2" borderId="24" xfId="0" applyNumberFormat="1" applyFont="1" applyFill="1" applyBorder="1" applyAlignment="1">
      <alignment vertical="center" wrapText="1"/>
    </xf>
    <xf numFmtId="4" fontId="53" fillId="2" borderId="26" xfId="0" applyNumberFormat="1" applyFont="1" applyFill="1" applyBorder="1" applyAlignment="1">
      <alignment vertical="center" wrapText="1"/>
    </xf>
    <xf numFmtId="4" fontId="21" fillId="0" borderId="0" xfId="2" applyNumberFormat="1" applyFont="1" applyAlignment="1">
      <alignment vertical="top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_dzielnice termin spr." xf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3" zoomScale="90" zoomScaleNormal="90" workbookViewId="0">
      <selection activeCell="B5" sqref="B5"/>
    </sheetView>
  </sheetViews>
  <sheetFormatPr defaultColWidth="9.140625" defaultRowHeight="15"/>
  <cols>
    <col min="1" max="1" width="33.28515625" style="386" customWidth="1"/>
    <col min="2" max="3" width="19.140625" style="386" customWidth="1"/>
    <col min="4" max="4" width="10" style="415" hidden="1" customWidth="1"/>
    <col min="5" max="5" width="33" style="386" customWidth="1"/>
    <col min="6" max="6" width="22.28515625" style="386" customWidth="1"/>
    <col min="7" max="7" width="22.140625" style="366" customWidth="1"/>
    <col min="8" max="8" width="15.85546875" style="416" customWidth="1"/>
    <col min="9" max="9" width="18.140625" style="363" customWidth="1"/>
    <col min="10" max="10" width="9.140625" style="365" customWidth="1"/>
    <col min="11" max="11" width="9.140625" style="366"/>
    <col min="12" max="16384" width="9.140625" style="386"/>
  </cols>
  <sheetData>
    <row r="1" spans="1:7" ht="15" customHeight="1">
      <c r="A1" s="482" t="s">
        <v>8</v>
      </c>
      <c r="B1" s="503" t="s">
        <v>9</v>
      </c>
      <c r="C1" s="488"/>
      <c r="D1" s="488"/>
      <c r="E1" s="489"/>
      <c r="F1" s="484" t="s">
        <v>10</v>
      </c>
      <c r="G1" s="485"/>
    </row>
    <row r="2" spans="1:7">
      <c r="A2" s="483"/>
      <c r="B2" s="490"/>
      <c r="C2" s="491"/>
      <c r="D2" s="491"/>
      <c r="E2" s="492"/>
      <c r="F2" s="486"/>
      <c r="G2" s="487"/>
    </row>
    <row r="3" spans="1:7" ht="6" customHeight="1">
      <c r="A3" s="483"/>
      <c r="B3" s="490"/>
      <c r="C3" s="491"/>
      <c r="D3" s="491"/>
      <c r="E3" s="492"/>
      <c r="F3" s="486"/>
      <c r="G3" s="487"/>
    </row>
    <row r="4" spans="1:7" ht="6.75" hidden="1" customHeight="1">
      <c r="A4" s="483"/>
      <c r="B4" s="490"/>
      <c r="C4" s="491"/>
      <c r="D4" s="491"/>
      <c r="E4" s="492"/>
      <c r="F4" s="486"/>
      <c r="G4" s="487"/>
    </row>
    <row r="5" spans="1:7" ht="15" customHeight="1">
      <c r="A5" s="387" t="s">
        <v>11</v>
      </c>
      <c r="B5" s="504" t="s">
        <v>608</v>
      </c>
      <c r="C5" s="493"/>
      <c r="D5" s="493"/>
      <c r="E5" s="494"/>
      <c r="F5" s="495"/>
      <c r="G5" s="496"/>
    </row>
    <row r="6" spans="1:7">
      <c r="A6" s="388" t="s">
        <v>12</v>
      </c>
      <c r="B6" s="497"/>
      <c r="C6" s="498"/>
      <c r="D6" s="498"/>
      <c r="E6" s="499"/>
      <c r="F6" s="500"/>
      <c r="G6" s="501"/>
    </row>
    <row r="7" spans="1:7" ht="34.5" customHeight="1">
      <c r="A7" s="389" t="s">
        <v>1</v>
      </c>
      <c r="B7" s="389" t="s">
        <v>2</v>
      </c>
      <c r="C7" s="389" t="s">
        <v>3</v>
      </c>
      <c r="D7" s="409"/>
      <c r="E7" s="389" t="s">
        <v>4</v>
      </c>
      <c r="F7" s="389" t="s">
        <v>2</v>
      </c>
      <c r="G7" s="367" t="s">
        <v>3</v>
      </c>
    </row>
    <row r="8" spans="1:7" ht="17.25" customHeight="1">
      <c r="A8" s="390" t="s">
        <v>13</v>
      </c>
      <c r="B8" s="391">
        <f>B9+B10+B20+B21+B25+B26</f>
        <v>214959189.12999997</v>
      </c>
      <c r="C8" s="391">
        <f>C9+C10+C20+C21+C25+C26</f>
        <v>205604020.56999999</v>
      </c>
      <c r="D8" s="409"/>
      <c r="E8" s="390" t="s">
        <v>14</v>
      </c>
      <c r="F8" s="391">
        <f>SUM(F9+F10+F13+F14)</f>
        <v>200963140.40000001</v>
      </c>
      <c r="G8" s="391">
        <f>SUM(G9+G10+G13+G14)</f>
        <v>197750239.77000001</v>
      </c>
    </row>
    <row r="9" spans="1:7" ht="27" customHeight="1">
      <c r="A9" s="390" t="s">
        <v>15</v>
      </c>
      <c r="B9" s="392">
        <v>0</v>
      </c>
      <c r="C9" s="392">
        <v>0</v>
      </c>
      <c r="D9" s="412" t="s">
        <v>584</v>
      </c>
      <c r="E9" s="390" t="s">
        <v>16</v>
      </c>
      <c r="F9" s="368">
        <v>247514394.93000001</v>
      </c>
      <c r="G9" s="368">
        <v>255648653.84</v>
      </c>
    </row>
    <row r="10" spans="1:7" ht="16.5" customHeight="1">
      <c r="A10" s="390" t="s">
        <v>17</v>
      </c>
      <c r="B10" s="392">
        <f>B11+B18+B19</f>
        <v>205892011.32999995</v>
      </c>
      <c r="C10" s="392">
        <f>C11+C18+C19</f>
        <v>200160805.38999999</v>
      </c>
      <c r="D10" s="412"/>
      <c r="E10" s="390" t="s">
        <v>18</v>
      </c>
      <c r="F10" s="368">
        <f>F11-F12</f>
        <v>-46551254.530000001</v>
      </c>
      <c r="G10" s="368">
        <f>G11-G12</f>
        <v>-57898414.07</v>
      </c>
    </row>
    <row r="11" spans="1:7" ht="16.5" customHeight="1">
      <c r="A11" s="390" t="s">
        <v>19</v>
      </c>
      <c r="B11" s="392">
        <f>B12+SUM(B14:B17)</f>
        <v>201657929.90999997</v>
      </c>
      <c r="C11" s="392">
        <f>C12+SUM(C14:C17)</f>
        <v>198111194.69999999</v>
      </c>
      <c r="D11" s="412" t="s">
        <v>585</v>
      </c>
      <c r="E11" s="393" t="s">
        <v>20</v>
      </c>
      <c r="F11" s="369"/>
      <c r="G11" s="369"/>
    </row>
    <row r="12" spans="1:7" ht="16.5" customHeight="1">
      <c r="A12" s="393" t="s">
        <v>21</v>
      </c>
      <c r="B12" s="394">
        <v>119863256.94</v>
      </c>
      <c r="C12" s="394">
        <v>121448313.31</v>
      </c>
      <c r="D12" s="412"/>
      <c r="E12" s="393" t="s">
        <v>22</v>
      </c>
      <c r="F12" s="369">
        <v>46551254.530000001</v>
      </c>
      <c r="G12" s="369">
        <v>57898414.07</v>
      </c>
    </row>
    <row r="13" spans="1:7" ht="64.5" customHeight="1">
      <c r="A13" s="393" t="s">
        <v>23</v>
      </c>
      <c r="B13" s="394">
        <v>4890777.9800000004</v>
      </c>
      <c r="C13" s="394">
        <v>3631414.65</v>
      </c>
      <c r="D13" s="412"/>
      <c r="E13" s="390" t="s">
        <v>24</v>
      </c>
      <c r="F13" s="368">
        <v>0</v>
      </c>
      <c r="G13" s="368">
        <v>0</v>
      </c>
    </row>
    <row r="14" spans="1:7" ht="30">
      <c r="A14" s="393" t="s">
        <v>25</v>
      </c>
      <c r="B14" s="394">
        <v>81308930.319999993</v>
      </c>
      <c r="C14" s="394">
        <v>76240919.420000002</v>
      </c>
      <c r="D14" s="412"/>
      <c r="E14" s="390" t="s">
        <v>26</v>
      </c>
      <c r="F14" s="368"/>
      <c r="G14" s="368"/>
    </row>
    <row r="15" spans="1:7">
      <c r="A15" s="393" t="s">
        <v>27</v>
      </c>
      <c r="B15" s="394">
        <v>260467.88</v>
      </c>
      <c r="C15" s="394">
        <v>196575.26</v>
      </c>
      <c r="D15" s="412"/>
      <c r="E15" s="390" t="s">
        <v>28</v>
      </c>
      <c r="F15" s="370"/>
      <c r="G15" s="370"/>
    </row>
    <row r="16" spans="1:7">
      <c r="A16" s="393" t="s">
        <v>29</v>
      </c>
      <c r="B16" s="394">
        <v>108174.81</v>
      </c>
      <c r="C16" s="394">
        <v>86539.85</v>
      </c>
      <c r="D16" s="412"/>
      <c r="E16" s="390" t="s">
        <v>30</v>
      </c>
      <c r="F16" s="370"/>
      <c r="G16" s="370"/>
    </row>
    <row r="17" spans="1:10" ht="33" customHeight="1">
      <c r="A17" s="393" t="s">
        <v>31</v>
      </c>
      <c r="B17" s="394">
        <v>117099.96</v>
      </c>
      <c r="C17" s="394">
        <v>138846.85999999999</v>
      </c>
      <c r="D17" s="412"/>
      <c r="E17" s="390" t="s">
        <v>32</v>
      </c>
      <c r="F17" s="371">
        <f>F18+F19+F30+F31</f>
        <v>23091257.93</v>
      </c>
      <c r="G17" s="371">
        <f>G18+G19+G30+G31</f>
        <v>16546118.869999999</v>
      </c>
    </row>
    <row r="18" spans="1:10" ht="29.25">
      <c r="A18" s="390" t="s">
        <v>33</v>
      </c>
      <c r="B18" s="392">
        <v>4234081.42</v>
      </c>
      <c r="C18" s="392">
        <v>2049610.69</v>
      </c>
      <c r="D18" s="412" t="s">
        <v>586</v>
      </c>
      <c r="E18" s="393" t="s">
        <v>34</v>
      </c>
      <c r="F18" s="368">
        <v>4500</v>
      </c>
      <c r="G18" s="368">
        <v>2250</v>
      </c>
    </row>
    <row r="19" spans="1:10" ht="32.25" customHeight="1">
      <c r="A19" s="390" t="s">
        <v>35</v>
      </c>
      <c r="B19" s="395">
        <v>0</v>
      </c>
      <c r="C19" s="395">
        <v>0</v>
      </c>
      <c r="D19" s="412"/>
      <c r="E19" s="390" t="s">
        <v>36</v>
      </c>
      <c r="F19" s="372">
        <f>SUM(F20:F27)</f>
        <v>9092351.2899999991</v>
      </c>
      <c r="G19" s="372">
        <f>SUM(G20:G27)</f>
        <v>6349454.0200000005</v>
      </c>
    </row>
    <row r="20" spans="1:10" ht="34.5" customHeight="1">
      <c r="A20" s="390" t="s">
        <v>37</v>
      </c>
      <c r="B20" s="392">
        <v>9067177.8000000007</v>
      </c>
      <c r="C20" s="392">
        <v>5443215.1799999997</v>
      </c>
      <c r="D20" s="412" t="s">
        <v>583</v>
      </c>
      <c r="E20" s="393" t="s">
        <v>38</v>
      </c>
      <c r="F20" s="369">
        <v>75449.64</v>
      </c>
      <c r="G20" s="369">
        <v>94013.53</v>
      </c>
    </row>
    <row r="21" spans="1:10" ht="29.25" customHeight="1">
      <c r="A21" s="390" t="s">
        <v>39</v>
      </c>
      <c r="B21" s="392">
        <f>SUM(B22:B24)</f>
        <v>0</v>
      </c>
      <c r="C21" s="392">
        <f>SUM(C22:C24)</f>
        <v>0</v>
      </c>
      <c r="D21" s="412"/>
      <c r="E21" s="393" t="s">
        <v>6</v>
      </c>
      <c r="F21" s="369">
        <v>66371.539999999994</v>
      </c>
      <c r="G21" s="369">
        <v>62681.06</v>
      </c>
    </row>
    <row r="22" spans="1:10" ht="30">
      <c r="A22" s="393" t="s">
        <v>40</v>
      </c>
      <c r="B22" s="394">
        <v>0</v>
      </c>
      <c r="C22" s="394">
        <v>0</v>
      </c>
      <c r="D22" s="412"/>
      <c r="E22" s="393" t="s">
        <v>41</v>
      </c>
      <c r="F22" s="369">
        <v>364887.2</v>
      </c>
      <c r="G22" s="369">
        <v>340809.14</v>
      </c>
      <c r="I22" s="378"/>
    </row>
    <row r="23" spans="1:10" ht="14.25" customHeight="1">
      <c r="A23" s="393" t="s">
        <v>42</v>
      </c>
      <c r="B23" s="396">
        <v>0</v>
      </c>
      <c r="C23" s="396">
        <v>0</v>
      </c>
      <c r="D23" s="412"/>
      <c r="E23" s="393" t="s">
        <v>43</v>
      </c>
      <c r="F23" s="369">
        <v>636649.89</v>
      </c>
      <c r="G23" s="369">
        <v>596889.39</v>
      </c>
      <c r="I23" s="364"/>
    </row>
    <row r="24" spans="1:10" ht="30.75" customHeight="1">
      <c r="A24" s="393" t="s">
        <v>44</v>
      </c>
      <c r="B24" s="396">
        <v>0</v>
      </c>
      <c r="C24" s="396">
        <v>0</v>
      </c>
      <c r="D24" s="412"/>
      <c r="E24" s="393" t="s">
        <v>45</v>
      </c>
      <c r="F24" s="369">
        <v>7276854.5099999998</v>
      </c>
      <c r="G24" s="369">
        <v>4388568.97</v>
      </c>
      <c r="I24" s="379"/>
    </row>
    <row r="25" spans="1:10" ht="33" customHeight="1">
      <c r="A25" s="390" t="s">
        <v>46</v>
      </c>
      <c r="B25" s="392">
        <v>0</v>
      </c>
      <c r="C25" s="392">
        <v>0</v>
      </c>
      <c r="D25" s="412" t="s">
        <v>587</v>
      </c>
      <c r="E25" s="393" t="s">
        <v>47</v>
      </c>
      <c r="F25" s="373">
        <v>672138.51</v>
      </c>
      <c r="G25" s="373">
        <v>864731.48</v>
      </c>
      <c r="I25" s="407"/>
      <c r="J25" s="408"/>
    </row>
    <row r="26" spans="1:10" ht="47.25" customHeight="1">
      <c r="A26" s="390" t="s">
        <v>48</v>
      </c>
      <c r="B26" s="395">
        <v>0</v>
      </c>
      <c r="C26" s="395">
        <v>0</v>
      </c>
      <c r="D26" s="412"/>
      <c r="E26" s="393" t="s">
        <v>49</v>
      </c>
      <c r="F26" s="369"/>
      <c r="G26" s="369">
        <v>1760.45</v>
      </c>
      <c r="I26" s="407"/>
      <c r="J26" s="408"/>
    </row>
    <row r="27" spans="1:10">
      <c r="A27" s="390" t="s">
        <v>50</v>
      </c>
      <c r="B27" s="392">
        <f>B28+B33+B39+B47</f>
        <v>9095209.1999999993</v>
      </c>
      <c r="C27" s="392">
        <f>C28+C33+C39+C47</f>
        <v>8692338.0700000003</v>
      </c>
      <c r="D27" s="412"/>
      <c r="E27" s="393" t="s">
        <v>51</v>
      </c>
      <c r="F27" s="369">
        <f>F28+F29</f>
        <v>0</v>
      </c>
      <c r="G27" s="369">
        <f>G28+G29</f>
        <v>0</v>
      </c>
      <c r="I27" s="407"/>
      <c r="J27" s="408"/>
    </row>
    <row r="28" spans="1:10" ht="30">
      <c r="A28" s="390" t="s">
        <v>52</v>
      </c>
      <c r="B28" s="392">
        <f>SUM(B29:B32)</f>
        <v>7141.71</v>
      </c>
      <c r="C28" s="392">
        <f>SUM(C29:C32)</f>
        <v>5581.41</v>
      </c>
      <c r="D28" s="412"/>
      <c r="E28" s="393" t="s">
        <v>53</v>
      </c>
      <c r="F28" s="369"/>
      <c r="G28" s="369"/>
      <c r="I28" s="407"/>
      <c r="J28" s="408"/>
    </row>
    <row r="29" spans="1:10">
      <c r="A29" s="393" t="s">
        <v>54</v>
      </c>
      <c r="B29" s="394">
        <v>0</v>
      </c>
      <c r="C29" s="394"/>
      <c r="D29" s="412"/>
      <c r="E29" s="393" t="s">
        <v>55</v>
      </c>
      <c r="F29" s="369"/>
      <c r="G29" s="369"/>
      <c r="I29" s="407"/>
      <c r="J29" s="408"/>
    </row>
    <row r="30" spans="1:10">
      <c r="A30" s="393" t="s">
        <v>56</v>
      </c>
      <c r="B30" s="396">
        <v>0</v>
      </c>
      <c r="C30" s="396"/>
      <c r="D30" s="412"/>
      <c r="E30" s="390" t="s">
        <v>57</v>
      </c>
      <c r="F30" s="421">
        <v>4927228.84</v>
      </c>
      <c r="G30" s="421">
        <v>4853305.34</v>
      </c>
      <c r="I30" s="407"/>
      <c r="J30" s="408"/>
    </row>
    <row r="31" spans="1:10">
      <c r="A31" s="393" t="s">
        <v>58</v>
      </c>
      <c r="B31" s="394">
        <v>7141.71</v>
      </c>
      <c r="C31" s="394">
        <v>5581.41</v>
      </c>
      <c r="D31" s="412" t="s">
        <v>593</v>
      </c>
      <c r="E31" s="390" t="s">
        <v>59</v>
      </c>
      <c r="F31" s="368">
        <f>F32+F33</f>
        <v>9067177.8000000007</v>
      </c>
      <c r="G31" s="368">
        <f>G32+G33</f>
        <v>5341109.51</v>
      </c>
      <c r="I31" s="407"/>
      <c r="J31" s="408"/>
    </row>
    <row r="32" spans="1:10" ht="30">
      <c r="A32" s="393" t="s">
        <v>60</v>
      </c>
      <c r="B32" s="394">
        <v>0</v>
      </c>
      <c r="C32" s="394">
        <v>0</v>
      </c>
      <c r="D32" s="412"/>
      <c r="E32" s="393" t="s">
        <v>61</v>
      </c>
      <c r="F32" s="369">
        <v>9067177.8000000007</v>
      </c>
      <c r="G32" s="369">
        <v>5341109.51</v>
      </c>
    </row>
    <row r="33" spans="1:9" ht="30.75" customHeight="1">
      <c r="A33" s="390" t="s">
        <v>62</v>
      </c>
      <c r="B33" s="392">
        <f>SUM(B34:B38)</f>
        <v>8380172.6600000001</v>
      </c>
      <c r="C33" s="392">
        <f>SUM(C34:C38)</f>
        <v>7813696.29</v>
      </c>
      <c r="D33" s="412"/>
      <c r="E33" s="393" t="s">
        <v>63</v>
      </c>
      <c r="F33" s="369"/>
      <c r="G33" s="369"/>
    </row>
    <row r="34" spans="1:9">
      <c r="A34" s="393" t="s">
        <v>64</v>
      </c>
      <c r="B34" s="369">
        <v>1069.49</v>
      </c>
      <c r="C34" s="369">
        <v>1248.82</v>
      </c>
      <c r="D34" s="412" t="s">
        <v>588</v>
      </c>
      <c r="E34" s="393"/>
      <c r="F34" s="368"/>
      <c r="G34" s="368"/>
      <c r="I34" s="379"/>
    </row>
    <row r="35" spans="1:9">
      <c r="A35" s="393" t="s">
        <v>7</v>
      </c>
      <c r="B35" s="369">
        <v>1863.99</v>
      </c>
      <c r="C35" s="369">
        <v>2419.2199999999998</v>
      </c>
      <c r="D35" s="412" t="s">
        <v>589</v>
      </c>
      <c r="E35" s="393"/>
      <c r="F35" s="368"/>
      <c r="G35" s="368"/>
      <c r="I35" s="407"/>
    </row>
    <row r="36" spans="1:9" ht="30">
      <c r="A36" s="393" t="s">
        <v>65</v>
      </c>
      <c r="B36" s="394">
        <v>0</v>
      </c>
      <c r="C36" s="394">
        <v>0</v>
      </c>
      <c r="D36" s="412"/>
      <c r="E36" s="393"/>
      <c r="F36" s="368"/>
      <c r="G36" s="368"/>
      <c r="I36" s="407"/>
    </row>
    <row r="37" spans="1:9" ht="33" customHeight="1">
      <c r="A37" s="393" t="s">
        <v>66</v>
      </c>
      <c r="B37" s="394">
        <v>8377239.1799999997</v>
      </c>
      <c r="C37" s="394">
        <v>7810028.25</v>
      </c>
      <c r="D37" s="411" t="s">
        <v>594</v>
      </c>
      <c r="E37" s="390"/>
      <c r="F37" s="368"/>
      <c r="G37" s="368"/>
      <c r="I37" s="407"/>
    </row>
    <row r="38" spans="1:9" ht="45">
      <c r="A38" s="393" t="s">
        <v>67</v>
      </c>
      <c r="B38" s="394">
        <v>0</v>
      </c>
      <c r="C38" s="394">
        <v>0</v>
      </c>
      <c r="D38" s="412"/>
      <c r="E38" s="393"/>
      <c r="F38" s="373"/>
      <c r="G38" s="373"/>
      <c r="I38" s="407"/>
    </row>
    <row r="39" spans="1:9" ht="34.5" customHeight="1">
      <c r="A39" s="390" t="s">
        <v>68</v>
      </c>
      <c r="B39" s="392">
        <f>SUM(B40:B46)</f>
        <v>706502.41</v>
      </c>
      <c r="C39" s="392">
        <f>SUM(C40:C46)</f>
        <v>868665.09000000008</v>
      </c>
      <c r="D39" s="412" t="s">
        <v>590</v>
      </c>
      <c r="E39" s="393"/>
      <c r="F39" s="374"/>
      <c r="G39" s="374"/>
      <c r="I39" s="407"/>
    </row>
    <row r="40" spans="1:9" ht="18.75" customHeight="1">
      <c r="A40" s="393" t="s">
        <v>69</v>
      </c>
      <c r="B40" s="394">
        <v>0</v>
      </c>
      <c r="C40" s="394">
        <v>0</v>
      </c>
      <c r="D40" s="412" t="s">
        <v>595</v>
      </c>
      <c r="E40" s="393"/>
      <c r="F40" s="374"/>
      <c r="G40" s="374"/>
      <c r="I40" s="407"/>
    </row>
    <row r="41" spans="1:9" ht="31.5" customHeight="1">
      <c r="A41" s="393" t="s">
        <v>70</v>
      </c>
      <c r="B41" s="394">
        <v>5412.14</v>
      </c>
      <c r="C41" s="394">
        <v>1357.16</v>
      </c>
      <c r="D41" s="412" t="s">
        <v>596</v>
      </c>
      <c r="E41" s="393"/>
      <c r="F41" s="374"/>
      <c r="G41" s="374"/>
      <c r="I41" s="407"/>
    </row>
    <row r="42" spans="1:9" ht="30">
      <c r="A42" s="393" t="s">
        <v>71</v>
      </c>
      <c r="B42" s="394">
        <v>0</v>
      </c>
      <c r="C42" s="394">
        <v>0</v>
      </c>
      <c r="D42" s="412"/>
      <c r="E42" s="393"/>
      <c r="F42" s="374"/>
      <c r="G42" s="374"/>
      <c r="I42" s="404"/>
    </row>
    <row r="43" spans="1:9" ht="18.75" customHeight="1">
      <c r="A43" s="393" t="s">
        <v>72</v>
      </c>
      <c r="B43" s="394">
        <v>701090.27</v>
      </c>
      <c r="C43" s="394">
        <v>867307.93</v>
      </c>
      <c r="D43" s="412" t="s">
        <v>597</v>
      </c>
      <c r="E43" s="393"/>
      <c r="F43" s="374"/>
      <c r="G43" s="374"/>
      <c r="I43" s="405"/>
    </row>
    <row r="44" spans="1:9" ht="16.5" customHeight="1">
      <c r="A44" s="393" t="s">
        <v>73</v>
      </c>
      <c r="B44" s="394">
        <v>0</v>
      </c>
      <c r="C44" s="394">
        <v>0</v>
      </c>
      <c r="D44" s="412"/>
      <c r="E44" s="393"/>
      <c r="F44" s="374"/>
      <c r="G44" s="374"/>
      <c r="I44" s="405"/>
    </row>
    <row r="45" spans="1:9" ht="18.75" customHeight="1">
      <c r="A45" s="393" t="s">
        <v>74</v>
      </c>
      <c r="B45" s="396">
        <v>0</v>
      </c>
      <c r="C45" s="396">
        <v>0</v>
      </c>
      <c r="D45" s="412"/>
      <c r="E45" s="393"/>
      <c r="F45" s="374"/>
      <c r="G45" s="374"/>
      <c r="I45" s="406"/>
    </row>
    <row r="46" spans="1:9" ht="27" customHeight="1">
      <c r="A46" s="393" t="s">
        <v>75</v>
      </c>
      <c r="B46" s="396">
        <v>0</v>
      </c>
      <c r="C46" s="396">
        <v>0</v>
      </c>
      <c r="D46" s="412"/>
      <c r="E46" s="393"/>
      <c r="F46" s="374"/>
      <c r="G46" s="374"/>
      <c r="I46" s="406"/>
    </row>
    <row r="47" spans="1:9" ht="18.75" customHeight="1">
      <c r="A47" s="390" t="s">
        <v>76</v>
      </c>
      <c r="B47" s="392">
        <v>1392.42</v>
      </c>
      <c r="C47" s="392">
        <v>4395.28</v>
      </c>
      <c r="D47" s="412" t="s">
        <v>591</v>
      </c>
      <c r="E47" s="393"/>
      <c r="F47" s="374"/>
      <c r="G47" s="374"/>
      <c r="I47" s="406"/>
    </row>
    <row r="48" spans="1:9" ht="17.25" customHeight="1">
      <c r="A48" s="390" t="s">
        <v>77</v>
      </c>
      <c r="B48" s="397">
        <f>B8+B27</f>
        <v>224054398.32999995</v>
      </c>
      <c r="C48" s="397">
        <f>C8+C27</f>
        <v>214296358.63999999</v>
      </c>
      <c r="D48" s="413"/>
      <c r="E48" s="390" t="s">
        <v>78</v>
      </c>
      <c r="F48" s="375">
        <f>F8+F15+F16+F17</f>
        <v>224054398.33000001</v>
      </c>
      <c r="G48" s="375">
        <f>G8+G15+G16+G17</f>
        <v>214296358.64000002</v>
      </c>
      <c r="I48" s="406"/>
    </row>
    <row r="49" spans="1:9" ht="15.75" hidden="1" customHeight="1">
      <c r="A49" s="461"/>
      <c r="B49" s="461"/>
      <c r="C49" s="461"/>
      <c r="D49" s="461"/>
      <c r="E49" s="461"/>
      <c r="F49" s="461"/>
      <c r="G49" s="461"/>
      <c r="I49" s="406"/>
    </row>
    <row r="50" spans="1:9" ht="15.75">
      <c r="A50" s="398"/>
      <c r="B50" s="398"/>
      <c r="C50" s="398"/>
      <c r="D50" s="414"/>
      <c r="E50" s="398"/>
      <c r="F50" s="398"/>
      <c r="G50" s="376"/>
      <c r="I50" s="406"/>
    </row>
    <row r="51" spans="1:9" ht="15.75" customHeight="1">
      <c r="A51" s="398"/>
      <c r="B51" s="398"/>
      <c r="C51" s="458"/>
      <c r="D51" s="481"/>
      <c r="E51" s="398"/>
      <c r="F51" s="398"/>
      <c r="G51" s="376"/>
      <c r="I51" s="406"/>
    </row>
    <row r="52" spans="1:9" ht="15.75">
      <c r="A52" s="459" t="s">
        <v>80</v>
      </c>
      <c r="B52" s="459"/>
      <c r="C52" s="502" t="s">
        <v>81</v>
      </c>
      <c r="D52" s="502"/>
      <c r="E52" s="460"/>
      <c r="F52" s="459"/>
      <c r="G52" s="377" t="s">
        <v>82</v>
      </c>
      <c r="I52" s="406"/>
    </row>
    <row r="53" spans="1:9" ht="15.75">
      <c r="A53" s="459" t="s">
        <v>83</v>
      </c>
      <c r="F53" s="459"/>
      <c r="G53" s="377" t="s">
        <v>84</v>
      </c>
      <c r="I53" s="406"/>
    </row>
    <row r="54" spans="1:9">
      <c r="A54" s="459"/>
      <c r="B54" s="459"/>
      <c r="C54" s="459"/>
      <c r="D54" s="410"/>
      <c r="F54" s="459"/>
    </row>
    <row r="55" spans="1:9">
      <c r="A55" s="459"/>
      <c r="B55" s="459"/>
      <c r="C55" s="459"/>
      <c r="D55" s="410"/>
      <c r="F55" s="459"/>
    </row>
    <row r="56" spans="1:9">
      <c r="A56" s="459"/>
      <c r="B56" s="459"/>
      <c r="C56" s="459"/>
      <c r="D56" s="410"/>
      <c r="F56" s="459"/>
    </row>
  </sheetData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6" zoomScale="90" zoomScaleNormal="90" workbookViewId="0">
      <selection activeCell="H32" sqref="H32"/>
    </sheetView>
  </sheetViews>
  <sheetFormatPr defaultColWidth="9.140625" defaultRowHeight="15"/>
  <cols>
    <col min="1" max="1" width="42.140625" style="1" customWidth="1"/>
    <col min="2" max="2" width="16.28515625" style="1" customWidth="1"/>
    <col min="3" max="3" width="21.5703125" style="1" customWidth="1"/>
    <col min="4" max="4" width="18.7109375" style="1" customWidth="1"/>
    <col min="5" max="5" width="10.140625" style="362" customWidth="1"/>
    <col min="6" max="6" width="12.5703125" style="7" bestFit="1" customWidth="1"/>
    <col min="7" max="7" width="18.28515625" style="1" bestFit="1" customWidth="1"/>
    <col min="8" max="9" width="14.42578125" style="1" customWidth="1"/>
    <col min="10" max="16384" width="9.140625" style="1"/>
  </cols>
  <sheetData>
    <row r="1" spans="1:9" s="382" customFormat="1" ht="29.25" customHeight="1">
      <c r="A1" s="676" t="s">
        <v>85</v>
      </c>
      <c r="B1" s="708" t="s">
        <v>86</v>
      </c>
      <c r="C1" s="677"/>
      <c r="D1" s="676" t="s">
        <v>0</v>
      </c>
      <c r="E1" s="380"/>
      <c r="F1" s="381"/>
    </row>
    <row r="2" spans="1:9" s="382" customFormat="1" ht="6" customHeight="1">
      <c r="A2" s="678"/>
      <c r="B2" s="709"/>
      <c r="C2" s="679"/>
      <c r="D2" s="680"/>
      <c r="E2" s="380"/>
      <c r="F2" s="381"/>
    </row>
    <row r="3" spans="1:9" s="382" customFormat="1" ht="21" customHeight="1">
      <c r="A3" s="678"/>
      <c r="B3" s="709" t="s">
        <v>87</v>
      </c>
      <c r="C3" s="679"/>
      <c r="D3" s="680"/>
      <c r="E3" s="380"/>
      <c r="F3" s="381"/>
    </row>
    <row r="4" spans="1:9" s="382" customFormat="1" ht="12.75" customHeight="1">
      <c r="A4" s="464"/>
      <c r="B4" s="709" t="s">
        <v>609</v>
      </c>
      <c r="C4" s="679"/>
      <c r="D4" s="680"/>
      <c r="E4" s="380"/>
      <c r="F4" s="381"/>
    </row>
    <row r="5" spans="1:9" s="382" customFormat="1" ht="13.5" customHeight="1">
      <c r="A5" s="465" t="s">
        <v>11</v>
      </c>
      <c r="B5" s="681"/>
      <c r="C5" s="682"/>
      <c r="D5" s="683"/>
      <c r="E5" s="380"/>
      <c r="F5" s="381"/>
    </row>
    <row r="6" spans="1:9" s="382" customFormat="1" ht="11.25" customHeight="1">
      <c r="A6" s="383" t="s">
        <v>592</v>
      </c>
      <c r="B6" s="684"/>
      <c r="C6" s="685"/>
      <c r="D6" s="686"/>
      <c r="E6" s="380"/>
      <c r="F6" s="381"/>
    </row>
    <row r="7" spans="1:9" ht="33.75" customHeight="1">
      <c r="A7" s="710"/>
      <c r="B7" s="463"/>
      <c r="C7" s="2" t="s">
        <v>88</v>
      </c>
      <c r="D7" s="2" t="s">
        <v>89</v>
      </c>
    </row>
    <row r="8" spans="1:9" ht="15" customHeight="1">
      <c r="A8" s="711" t="s">
        <v>90</v>
      </c>
      <c r="B8" s="466"/>
      <c r="C8" s="3">
        <f>SUM(C9:C14)</f>
        <v>13214152.030000001</v>
      </c>
      <c r="D8" s="3">
        <f>SUM(D9:D14)</f>
        <v>10840612.699999999</v>
      </c>
      <c r="F8" s="8"/>
      <c r="G8" s="9"/>
      <c r="H8" s="9"/>
      <c r="I8" s="9"/>
    </row>
    <row r="9" spans="1:9" ht="15" customHeight="1">
      <c r="A9" s="710" t="s">
        <v>91</v>
      </c>
      <c r="B9" s="463"/>
      <c r="C9" s="4">
        <v>5151402.25</v>
      </c>
      <c r="D9" s="4">
        <v>4580517.87</v>
      </c>
      <c r="F9" s="8"/>
      <c r="G9" s="10"/>
      <c r="H9" s="10"/>
      <c r="I9" s="10"/>
    </row>
    <row r="10" spans="1:9" ht="33.75" customHeight="1">
      <c r="A10" s="462" t="s">
        <v>92</v>
      </c>
      <c r="B10" s="463"/>
      <c r="C10" s="4"/>
      <c r="D10" s="4"/>
      <c r="F10" s="8"/>
      <c r="G10" s="10"/>
      <c r="H10" s="10"/>
      <c r="I10" s="10"/>
    </row>
    <row r="11" spans="1:9" ht="15" customHeight="1">
      <c r="A11" s="710" t="s">
        <v>93</v>
      </c>
      <c r="B11" s="463"/>
      <c r="C11" s="5"/>
      <c r="D11" s="5"/>
      <c r="F11" s="8"/>
      <c r="G11" s="11"/>
      <c r="H11" s="11"/>
      <c r="I11" s="11"/>
    </row>
    <row r="12" spans="1:9" ht="15" customHeight="1">
      <c r="A12" s="710" t="s">
        <v>94</v>
      </c>
      <c r="B12" s="463"/>
      <c r="C12" s="4"/>
      <c r="D12" s="4"/>
      <c r="F12" s="8"/>
      <c r="G12" s="10"/>
      <c r="H12" s="10"/>
      <c r="I12" s="10"/>
    </row>
    <row r="13" spans="1:9" ht="15" customHeight="1">
      <c r="A13" s="710" t="s">
        <v>95</v>
      </c>
      <c r="B13" s="463"/>
      <c r="C13" s="4"/>
      <c r="D13" s="4"/>
      <c r="F13" s="8"/>
      <c r="G13" s="10"/>
      <c r="H13" s="10"/>
      <c r="I13" s="10"/>
    </row>
    <row r="14" spans="1:9" ht="15" customHeight="1">
      <c r="A14" s="710" t="s">
        <v>96</v>
      </c>
      <c r="B14" s="463"/>
      <c r="C14" s="4">
        <v>8062749.7800000003</v>
      </c>
      <c r="D14" s="4">
        <v>6260094.8300000001</v>
      </c>
      <c r="F14" s="8"/>
      <c r="G14" s="10"/>
      <c r="H14" s="10"/>
      <c r="I14" s="10"/>
    </row>
    <row r="15" spans="1:9" ht="15" customHeight="1">
      <c r="A15" s="711" t="s">
        <v>97</v>
      </c>
      <c r="B15" s="466"/>
      <c r="C15" s="3">
        <f>SUM(C16:C25)</f>
        <v>59374244.210000001</v>
      </c>
      <c r="D15" s="3">
        <f>SUM(D16:D25)</f>
        <v>65181339.530000009</v>
      </c>
      <c r="F15" s="8"/>
      <c r="G15" s="9"/>
      <c r="H15" s="9"/>
      <c r="I15" s="9"/>
    </row>
    <row r="16" spans="1:9">
      <c r="A16" s="710" t="s">
        <v>98</v>
      </c>
      <c r="B16" s="463"/>
      <c r="C16" s="4">
        <v>5331370.9400000004</v>
      </c>
      <c r="D16" s="4">
        <v>5655770.3399999999</v>
      </c>
      <c r="F16" s="8"/>
      <c r="G16" s="10"/>
      <c r="H16" s="10"/>
      <c r="I16" s="10"/>
    </row>
    <row r="17" spans="1:9">
      <c r="A17" s="710" t="s">
        <v>99</v>
      </c>
      <c r="B17" s="463"/>
      <c r="C17" s="4">
        <v>1346363.94</v>
      </c>
      <c r="D17" s="4">
        <v>1271374.3899999999</v>
      </c>
      <c r="F17" s="8"/>
      <c r="G17" s="10"/>
      <c r="H17" s="10"/>
      <c r="I17" s="10"/>
    </row>
    <row r="18" spans="1:9">
      <c r="A18" s="710" t="s">
        <v>100</v>
      </c>
      <c r="B18" s="463"/>
      <c r="C18" s="4">
        <v>9910845.3300000001</v>
      </c>
      <c r="D18" s="4">
        <v>8100863.1600000001</v>
      </c>
      <c r="F18" s="8"/>
      <c r="G18" s="10"/>
      <c r="H18" s="10"/>
      <c r="I18" s="10"/>
    </row>
    <row r="19" spans="1:9">
      <c r="A19" s="710" t="s">
        <v>101</v>
      </c>
      <c r="B19" s="463"/>
      <c r="C19" s="4">
        <v>131844.54</v>
      </c>
      <c r="D19" s="4">
        <v>259251.55</v>
      </c>
      <c r="F19" s="8"/>
      <c r="G19" s="10"/>
      <c r="H19" s="10"/>
      <c r="I19" s="10"/>
    </row>
    <row r="20" spans="1:9">
      <c r="A20" s="710" t="s">
        <v>102</v>
      </c>
      <c r="B20" s="463"/>
      <c r="C20" s="4">
        <v>12610582.9</v>
      </c>
      <c r="D20" s="4">
        <v>11993831.51</v>
      </c>
      <c r="F20" s="8"/>
      <c r="G20" s="10"/>
      <c r="H20" s="10"/>
      <c r="I20" s="10"/>
    </row>
    <row r="21" spans="1:9" ht="30" customHeight="1">
      <c r="A21" s="462" t="s">
        <v>103</v>
      </c>
      <c r="B21" s="463"/>
      <c r="C21" s="4">
        <v>2256499.73</v>
      </c>
      <c r="D21" s="4">
        <v>2112586.96</v>
      </c>
      <c r="F21" s="8"/>
      <c r="G21" s="10"/>
      <c r="H21" s="10"/>
      <c r="I21" s="10"/>
    </row>
    <row r="22" spans="1:9">
      <c r="A22" s="710" t="s">
        <v>104</v>
      </c>
      <c r="B22" s="463"/>
      <c r="C22" s="4">
        <v>177189.69</v>
      </c>
      <c r="D22" s="4">
        <v>164311.1</v>
      </c>
      <c r="F22" s="8"/>
      <c r="G22" s="10"/>
      <c r="H22" s="10"/>
      <c r="I22" s="10"/>
    </row>
    <row r="23" spans="1:9" ht="15" customHeight="1">
      <c r="A23" s="710" t="s">
        <v>105</v>
      </c>
      <c r="B23" s="463"/>
      <c r="C23" s="4"/>
      <c r="D23" s="4"/>
      <c r="F23" s="8"/>
      <c r="G23" s="10"/>
      <c r="H23" s="10"/>
      <c r="I23" s="10"/>
    </row>
    <row r="24" spans="1:9" ht="15" customHeight="1">
      <c r="A24" s="710" t="s">
        <v>106</v>
      </c>
      <c r="B24" s="463"/>
      <c r="C24" s="4">
        <v>27609547.140000001</v>
      </c>
      <c r="D24" s="4">
        <v>35623350.520000003</v>
      </c>
      <c r="F24" s="8"/>
      <c r="G24" s="10"/>
      <c r="H24" s="10"/>
      <c r="I24" s="10"/>
    </row>
    <row r="25" spans="1:9">
      <c r="A25" s="710" t="s">
        <v>107</v>
      </c>
      <c r="B25" s="463"/>
      <c r="C25" s="4"/>
      <c r="D25" s="4"/>
      <c r="F25" s="8"/>
      <c r="G25" s="10"/>
      <c r="H25" s="10"/>
      <c r="I25" s="10"/>
    </row>
    <row r="26" spans="1:9" ht="15" customHeight="1">
      <c r="A26" s="711" t="s">
        <v>108</v>
      </c>
      <c r="B26" s="466"/>
      <c r="C26" s="3">
        <f>C8-C15</f>
        <v>-46160092.18</v>
      </c>
      <c r="D26" s="3">
        <f>D8-D15</f>
        <v>-54340726.830000013</v>
      </c>
      <c r="F26" s="8"/>
      <c r="G26" s="9"/>
      <c r="H26" s="9"/>
      <c r="I26" s="9"/>
    </row>
    <row r="27" spans="1:9" ht="15" customHeight="1">
      <c r="A27" s="711" t="s">
        <v>109</v>
      </c>
      <c r="B27" s="466"/>
      <c r="C27" s="3">
        <f>SUM(C28:C30)</f>
        <v>5785683.2000000002</v>
      </c>
      <c r="D27" s="3">
        <f>SUM(D28:D30)</f>
        <v>2388075.2800000003</v>
      </c>
      <c r="F27" s="8"/>
      <c r="G27" s="9"/>
      <c r="H27" s="9"/>
      <c r="I27" s="9"/>
    </row>
    <row r="28" spans="1:9" ht="15" customHeight="1">
      <c r="A28" s="710" t="s">
        <v>110</v>
      </c>
      <c r="B28" s="463"/>
      <c r="C28" s="4">
        <v>77376.649999999994</v>
      </c>
      <c r="D28" s="4">
        <v>812012.9</v>
      </c>
      <c r="F28" s="8"/>
      <c r="G28" s="10"/>
      <c r="H28" s="10"/>
      <c r="I28" s="10"/>
    </row>
    <row r="29" spans="1:9">
      <c r="A29" s="710" t="s">
        <v>111</v>
      </c>
      <c r="B29" s="463"/>
      <c r="C29" s="4">
        <v>891.56</v>
      </c>
      <c r="D29" s="4">
        <v>55322.91</v>
      </c>
      <c r="F29" s="8"/>
      <c r="G29" s="11"/>
      <c r="H29" s="11"/>
      <c r="I29" s="11"/>
    </row>
    <row r="30" spans="1:9">
      <c r="A30" s="710" t="s">
        <v>112</v>
      </c>
      <c r="B30" s="463"/>
      <c r="C30" s="4">
        <v>5707414.9900000002</v>
      </c>
      <c r="D30" s="4">
        <v>1520739.47</v>
      </c>
      <c r="F30" s="8"/>
      <c r="G30" s="10"/>
      <c r="H30" s="10"/>
      <c r="I30" s="10"/>
    </row>
    <row r="31" spans="1:9">
      <c r="A31" s="711" t="s">
        <v>113</v>
      </c>
      <c r="B31" s="466"/>
      <c r="C31" s="3">
        <f>SUM(C32:C33)</f>
        <v>6296343.2000000002</v>
      </c>
      <c r="D31" s="3">
        <f>SUM(D32:D33)</f>
        <v>6170996.6399999997</v>
      </c>
      <c r="F31" s="8"/>
      <c r="G31" s="9"/>
      <c r="H31" s="9"/>
      <c r="I31" s="9"/>
    </row>
    <row r="32" spans="1:9" ht="45" customHeight="1">
      <c r="A32" s="462" t="s">
        <v>114</v>
      </c>
      <c r="B32" s="463"/>
      <c r="C32" s="4"/>
      <c r="D32" s="4"/>
      <c r="F32" s="8"/>
      <c r="G32" s="10"/>
      <c r="H32" s="10"/>
      <c r="I32" s="10"/>
    </row>
    <row r="33" spans="1:9">
      <c r="A33" s="710" t="s">
        <v>115</v>
      </c>
      <c r="B33" s="463"/>
      <c r="C33" s="4">
        <v>6296343.2000000002</v>
      </c>
      <c r="D33" s="4">
        <v>6170996.6399999997</v>
      </c>
      <c r="F33" s="8"/>
      <c r="G33" s="10"/>
      <c r="H33" s="10"/>
      <c r="I33" s="10"/>
    </row>
    <row r="34" spans="1:9" ht="15" customHeight="1">
      <c r="A34" s="711" t="s">
        <v>116</v>
      </c>
      <c r="B34" s="466"/>
      <c r="C34" s="3">
        <f>C26+C27-C31</f>
        <v>-46670752.18</v>
      </c>
      <c r="D34" s="3">
        <f>D26+D27-D31</f>
        <v>-58123648.190000013</v>
      </c>
      <c r="F34" s="8"/>
      <c r="G34" s="9"/>
      <c r="H34" s="9"/>
      <c r="I34" s="9"/>
    </row>
    <row r="35" spans="1:9">
      <c r="A35" s="711" t="s">
        <v>117</v>
      </c>
      <c r="B35" s="466"/>
      <c r="C35" s="3">
        <f>SUM(C36:C38)</f>
        <v>3147439.9899999998</v>
      </c>
      <c r="D35" s="3">
        <f>SUM(D36:D38)</f>
        <v>4502212.1399999997</v>
      </c>
      <c r="F35" s="8"/>
      <c r="G35" s="9"/>
      <c r="H35" s="9"/>
      <c r="I35" s="9"/>
    </row>
    <row r="36" spans="1:9">
      <c r="A36" s="710" t="s">
        <v>118</v>
      </c>
      <c r="B36" s="463"/>
      <c r="C36" s="4"/>
      <c r="D36" s="4"/>
      <c r="F36" s="8"/>
      <c r="G36" s="10"/>
      <c r="H36" s="10"/>
      <c r="I36" s="10"/>
    </row>
    <row r="37" spans="1:9">
      <c r="A37" s="710" t="s">
        <v>119</v>
      </c>
      <c r="B37" s="463"/>
      <c r="C37" s="4">
        <v>625085.59</v>
      </c>
      <c r="D37" s="4">
        <v>1943946.64</v>
      </c>
      <c r="F37" s="8"/>
      <c r="G37" s="10"/>
      <c r="H37" s="10"/>
      <c r="I37" s="10"/>
    </row>
    <row r="38" spans="1:9">
      <c r="A38" s="710" t="s">
        <v>120</v>
      </c>
      <c r="B38" s="463"/>
      <c r="C38" s="4">
        <v>2522354.4</v>
      </c>
      <c r="D38" s="4">
        <v>2558265.5</v>
      </c>
      <c r="F38" s="8"/>
      <c r="G38" s="10"/>
      <c r="H38" s="10"/>
      <c r="I38" s="10"/>
    </row>
    <row r="39" spans="1:9">
      <c r="A39" s="711" t="s">
        <v>121</v>
      </c>
      <c r="B39" s="466"/>
      <c r="C39" s="3">
        <f>SUM(C40:C41)</f>
        <v>3027942.34</v>
      </c>
      <c r="D39" s="3">
        <f>SUM(D40:D41)</f>
        <v>4276978.0199999996</v>
      </c>
      <c r="F39" s="8"/>
      <c r="G39" s="9"/>
      <c r="H39" s="9"/>
      <c r="I39" s="9"/>
    </row>
    <row r="40" spans="1:9">
      <c r="A40" s="710" t="s">
        <v>122</v>
      </c>
      <c r="B40" s="463"/>
      <c r="C40" s="4"/>
      <c r="D40" s="4"/>
      <c r="F40" s="8"/>
      <c r="G40" s="10"/>
      <c r="H40" s="10"/>
      <c r="I40" s="10"/>
    </row>
    <row r="41" spans="1:9">
      <c r="A41" s="710" t="s">
        <v>123</v>
      </c>
      <c r="B41" s="463"/>
      <c r="C41" s="4">
        <v>3027942.34</v>
      </c>
      <c r="D41" s="4">
        <v>4276978.0199999996</v>
      </c>
      <c r="F41" s="8"/>
      <c r="G41" s="10"/>
      <c r="H41" s="10"/>
      <c r="I41" s="10"/>
    </row>
    <row r="42" spans="1:9" ht="15" hidden="1" customHeight="1">
      <c r="A42" s="711" t="s">
        <v>124</v>
      </c>
      <c r="B42" s="466"/>
      <c r="C42" s="3">
        <v>2999660194.4000001</v>
      </c>
      <c r="D42" s="3">
        <v>2999660194.4000001</v>
      </c>
      <c r="F42" s="8"/>
      <c r="G42" s="9"/>
      <c r="H42" s="9"/>
      <c r="I42" s="9"/>
    </row>
    <row r="43" spans="1:9" ht="15" hidden="1" customHeight="1">
      <c r="A43" s="711" t="s">
        <v>125</v>
      </c>
      <c r="B43" s="466"/>
      <c r="C43" s="12">
        <v>0</v>
      </c>
      <c r="D43" s="12">
        <v>0</v>
      </c>
      <c r="F43" s="8"/>
      <c r="G43" s="13"/>
      <c r="H43" s="13"/>
      <c r="I43" s="13"/>
    </row>
    <row r="44" spans="1:9" ht="15" hidden="1" customHeight="1">
      <c r="A44" s="710" t="s">
        <v>126</v>
      </c>
      <c r="B44" s="463"/>
      <c r="C44" s="14">
        <v>0</v>
      </c>
      <c r="D44" s="14">
        <v>0</v>
      </c>
      <c r="F44" s="8"/>
      <c r="G44" s="11"/>
      <c r="H44" s="11"/>
      <c r="I44" s="11"/>
    </row>
    <row r="45" spans="1:9" ht="15" hidden="1" customHeight="1">
      <c r="A45" s="710" t="s">
        <v>127</v>
      </c>
      <c r="B45" s="463"/>
      <c r="C45" s="14">
        <v>0</v>
      </c>
      <c r="D45" s="14">
        <v>0</v>
      </c>
      <c r="F45" s="8"/>
      <c r="G45" s="11"/>
      <c r="H45" s="11"/>
      <c r="I45" s="11"/>
    </row>
    <row r="46" spans="1:9">
      <c r="A46" s="711" t="s">
        <v>128</v>
      </c>
      <c r="B46" s="466"/>
      <c r="C46" s="3">
        <f>C34+C35-C39</f>
        <v>-46551254.530000001</v>
      </c>
      <c r="D46" s="3">
        <f>D34+D35-D39</f>
        <v>-57898414.070000008</v>
      </c>
      <c r="F46" s="8"/>
      <c r="G46" s="9"/>
      <c r="H46" s="9"/>
      <c r="I46" s="9"/>
    </row>
    <row r="47" spans="1:9">
      <c r="A47" s="711" t="s">
        <v>129</v>
      </c>
      <c r="B47" s="466"/>
      <c r="C47" s="4"/>
      <c r="D47" s="4"/>
      <c r="F47" s="8"/>
      <c r="G47" s="10"/>
      <c r="H47" s="10"/>
      <c r="I47" s="10"/>
    </row>
    <row r="48" spans="1:9" ht="17.25" customHeight="1">
      <c r="A48" s="711" t="s">
        <v>130</v>
      </c>
      <c r="B48" s="466"/>
      <c r="C48" s="4"/>
      <c r="D48" s="4"/>
      <c r="F48" s="8"/>
      <c r="G48" s="11"/>
      <c r="H48" s="11"/>
      <c r="I48" s="9"/>
    </row>
    <row r="49" spans="1:9">
      <c r="A49" s="712" t="s">
        <v>131</v>
      </c>
      <c r="B49" s="469"/>
      <c r="C49" s="6">
        <f>C46-C47-C48</f>
        <v>-46551254.530000001</v>
      </c>
      <c r="D49" s="6">
        <f>D46-D47-D48</f>
        <v>-57898414.070000008</v>
      </c>
      <c r="F49" s="8"/>
      <c r="G49" s="9"/>
      <c r="H49" s="9"/>
      <c r="I49" s="9"/>
    </row>
    <row r="50" spans="1:9">
      <c r="A50" s="470"/>
      <c r="B50" s="470"/>
      <c r="C50" s="470"/>
      <c r="D50" s="470"/>
    </row>
    <row r="51" spans="1:9">
      <c r="A51" s="471"/>
      <c r="B51" s="471"/>
      <c r="C51" s="471"/>
      <c r="D51" s="471"/>
    </row>
    <row r="52" spans="1:9">
      <c r="A52" s="467"/>
      <c r="B52" s="467"/>
      <c r="C52" s="467"/>
      <c r="D52" s="467"/>
    </row>
    <row r="53" spans="1:9" ht="15" customHeight="1">
      <c r="A53" s="467"/>
      <c r="B53" s="687" t="s">
        <v>132</v>
      </c>
      <c r="C53" s="688"/>
      <c r="D53" s="467"/>
    </row>
    <row r="54" spans="1:9" ht="30">
      <c r="A54" s="467"/>
      <c r="B54" s="688" t="s">
        <v>81</v>
      </c>
      <c r="C54" s="468"/>
      <c r="D54" s="467"/>
    </row>
    <row r="55" spans="1:9" ht="30">
      <c r="A55" s="467" t="s">
        <v>133</v>
      </c>
      <c r="B55" s="467"/>
      <c r="C55" s="467"/>
      <c r="D55" s="467" t="s">
        <v>134</v>
      </c>
    </row>
    <row r="56" spans="1:9">
      <c r="A56" s="467" t="s">
        <v>83</v>
      </c>
      <c r="B56" s="467"/>
      <c r="C56" s="467"/>
      <c r="D56" s="467" t="s">
        <v>84</v>
      </c>
    </row>
  </sheetData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F36" sqref="F36"/>
    </sheetView>
  </sheetViews>
  <sheetFormatPr defaultRowHeight="15"/>
  <cols>
    <col min="1" max="1" width="65.140625" customWidth="1"/>
    <col min="2" max="2" width="21.28515625" customWidth="1"/>
    <col min="3" max="3" width="25.85546875" customWidth="1"/>
    <col min="4" max="4" width="26.28515625" customWidth="1"/>
    <col min="5" max="5" width="14.140625" style="385" customWidth="1"/>
    <col min="6" max="6" width="28.5703125" style="23" customWidth="1"/>
    <col min="7" max="7" width="13.7109375" style="15" customWidth="1"/>
    <col min="8" max="8" width="9.140625" style="16"/>
  </cols>
  <sheetData>
    <row r="1" spans="1:7" ht="27.75" customHeight="1">
      <c r="A1" s="689" t="s">
        <v>135</v>
      </c>
      <c r="B1" s="703" t="s">
        <v>136</v>
      </c>
      <c r="C1" s="690"/>
      <c r="D1" s="689"/>
    </row>
    <row r="2" spans="1:7">
      <c r="A2" s="691"/>
      <c r="B2" s="692"/>
      <c r="C2" s="693"/>
      <c r="D2" s="694"/>
    </row>
    <row r="3" spans="1:7" ht="14.25" customHeight="1">
      <c r="A3" s="691"/>
      <c r="B3" s="704" t="s">
        <v>610</v>
      </c>
      <c r="C3" s="693"/>
      <c r="D3" s="694"/>
    </row>
    <row r="4" spans="1:7">
      <c r="A4" s="472" t="s">
        <v>11</v>
      </c>
      <c r="B4" s="695"/>
      <c r="C4" s="696"/>
      <c r="D4" s="697"/>
    </row>
    <row r="5" spans="1:7">
      <c r="A5" s="17" t="s">
        <v>137</v>
      </c>
      <c r="B5" s="698"/>
      <c r="C5" s="699"/>
      <c r="D5" s="700"/>
    </row>
    <row r="6" spans="1:7" ht="24">
      <c r="A6" s="473"/>
      <c r="B6" s="474"/>
      <c r="C6" s="18" t="s">
        <v>88</v>
      </c>
      <c r="D6" s="18" t="s">
        <v>89</v>
      </c>
    </row>
    <row r="7" spans="1:7" ht="15" customHeight="1">
      <c r="A7" s="706" t="s">
        <v>138</v>
      </c>
      <c r="B7" s="475"/>
      <c r="C7" s="19">
        <v>235124693.36000001</v>
      </c>
      <c r="D7" s="19">
        <v>247514394.93000001</v>
      </c>
      <c r="F7" s="384"/>
      <c r="G7" s="20">
        <f>C7-'[1]ZZwF 31.12.2016'!D7</f>
        <v>-112526496935.46001</v>
      </c>
    </row>
    <row r="8" spans="1:7" ht="15" customHeight="1">
      <c r="A8" s="706" t="s">
        <v>139</v>
      </c>
      <c r="B8" s="475"/>
      <c r="C8" s="19">
        <f>SUM(C9:C18)</f>
        <v>88182726.390000001</v>
      </c>
      <c r="D8" s="19">
        <f>SUM(D9:D18)</f>
        <v>84612561.650000006</v>
      </c>
      <c r="F8" s="384"/>
      <c r="G8" s="20">
        <f>C8-'[1]ZZwF 31.12.2016'!D8</f>
        <v>-27228535330.990002</v>
      </c>
    </row>
    <row r="9" spans="1:7" ht="15" customHeight="1">
      <c r="A9" s="705" t="s">
        <v>140</v>
      </c>
      <c r="B9" s="474"/>
      <c r="C9" s="21">
        <v>0</v>
      </c>
      <c r="D9" s="21">
        <v>0</v>
      </c>
      <c r="F9" s="384"/>
      <c r="G9" s="20">
        <f>C9-'[1]ZZwF 31.12.2016'!D9</f>
        <v>-7997841834.0600004</v>
      </c>
    </row>
    <row r="10" spans="1:7" ht="15" customHeight="1">
      <c r="A10" s="705" t="s">
        <v>141</v>
      </c>
      <c r="B10" s="474"/>
      <c r="C10" s="21">
        <v>75835122.129999995</v>
      </c>
      <c r="D10" s="21">
        <v>78107039.180000007</v>
      </c>
      <c r="F10" s="384"/>
      <c r="G10" s="20">
        <f>C10-'[1]ZZwF 31.12.2016'!D10</f>
        <v>-13726030399.290001</v>
      </c>
    </row>
    <row r="11" spans="1:7" ht="15" customHeight="1">
      <c r="A11" s="705" t="s">
        <v>142</v>
      </c>
      <c r="B11" s="474"/>
      <c r="C11" s="21"/>
      <c r="D11" s="21"/>
      <c r="F11" s="384"/>
      <c r="G11" s="20">
        <f>C11-'[1]ZZwF 31.12.2016'!D11</f>
        <v>0</v>
      </c>
    </row>
    <row r="12" spans="1:7">
      <c r="A12" s="473" t="s">
        <v>143</v>
      </c>
      <c r="B12" s="474"/>
      <c r="C12" s="21">
        <v>9114399.2100000009</v>
      </c>
      <c r="D12" s="21">
        <v>3885735.38</v>
      </c>
      <c r="F12" s="384"/>
      <c r="G12" s="20">
        <f>C12-'[1]ZZwF 31.12.2016'!D12</f>
        <v>-1107753415.4300001</v>
      </c>
    </row>
    <row r="13" spans="1:7" ht="15" customHeight="1">
      <c r="A13" s="705" t="s">
        <v>144</v>
      </c>
      <c r="B13" s="474"/>
      <c r="C13" s="21"/>
      <c r="D13" s="21"/>
      <c r="F13" s="384"/>
      <c r="G13" s="20">
        <f>C13-'[1]ZZwF 31.12.2016'!D13</f>
        <v>0</v>
      </c>
    </row>
    <row r="14" spans="1:7" ht="24.75" customHeight="1">
      <c r="A14" s="473" t="s">
        <v>145</v>
      </c>
      <c r="B14" s="474"/>
      <c r="C14" s="21">
        <v>434.61</v>
      </c>
      <c r="D14" s="21"/>
      <c r="F14" s="384"/>
      <c r="G14" s="20">
        <f>C14-'[1]ZZwF 31.12.2016'!D14</f>
        <v>-21114838.34</v>
      </c>
    </row>
    <row r="15" spans="1:7" ht="15.75" customHeight="1">
      <c r="A15" s="705" t="s">
        <v>146</v>
      </c>
      <c r="B15" s="474"/>
      <c r="C15" s="21"/>
      <c r="D15" s="21"/>
      <c r="F15" s="384"/>
      <c r="G15" s="20">
        <f>C15-'[1]ZZwF 31.12.2016'!D15</f>
        <v>-14648880.23</v>
      </c>
    </row>
    <row r="16" spans="1:7" ht="15.75" customHeight="1">
      <c r="A16" s="705" t="s">
        <v>147</v>
      </c>
      <c r="B16" s="474"/>
      <c r="C16" s="21"/>
      <c r="D16" s="21"/>
      <c r="F16" s="384"/>
      <c r="G16" s="20">
        <f>C16-'[1]ZZwF 31.12.2016'!D16</f>
        <v>-894626.04</v>
      </c>
    </row>
    <row r="17" spans="1:7" ht="15.75" customHeight="1">
      <c r="A17" s="705" t="s">
        <v>148</v>
      </c>
      <c r="B17" s="474"/>
      <c r="C17" s="22"/>
      <c r="D17" s="22"/>
      <c r="F17" s="384"/>
      <c r="G17" s="20">
        <f>C17-'[1]ZZwF 31.12.2016'!D17</f>
        <v>0</v>
      </c>
    </row>
    <row r="18" spans="1:7" ht="15.75" customHeight="1">
      <c r="A18" s="705" t="s">
        <v>149</v>
      </c>
      <c r="B18" s="474"/>
      <c r="C18" s="21">
        <v>3232770.44</v>
      </c>
      <c r="D18" s="21">
        <v>2619787.09</v>
      </c>
      <c r="F18" s="384"/>
      <c r="G18" s="20">
        <f>C18-'[1]ZZwF 31.12.2016'!D18</f>
        <v>-4360251337.6000004</v>
      </c>
    </row>
    <row r="19" spans="1:7" ht="15" customHeight="1">
      <c r="A19" s="706" t="s">
        <v>150</v>
      </c>
      <c r="B19" s="475"/>
      <c r="C19" s="19">
        <f>SUM(C20:C28)</f>
        <v>75793024.820000008</v>
      </c>
      <c r="D19" s="19">
        <f>SUM(D20:D28)</f>
        <v>76478302.74000001</v>
      </c>
      <c r="F19" s="384"/>
      <c r="G19" s="20">
        <f>C19-'[1]ZZwF 31.12.2016'!D19</f>
        <v>-25813062709.230003</v>
      </c>
    </row>
    <row r="20" spans="1:7">
      <c r="A20" s="705" t="s">
        <v>151</v>
      </c>
      <c r="B20" s="474"/>
      <c r="C20" s="394">
        <v>36862277.149999999</v>
      </c>
      <c r="D20" s="394">
        <v>46551254.530000001</v>
      </c>
      <c r="F20" s="384"/>
      <c r="G20" s="20">
        <f>C20-'[1]ZZwF 31.12.2016'!D20</f>
        <v>-6103081292.1800003</v>
      </c>
    </row>
    <row r="21" spans="1:7" ht="15" customHeight="1">
      <c r="A21" s="705" t="s">
        <v>152</v>
      </c>
      <c r="B21" s="474"/>
      <c r="C21" s="21">
        <v>13005081.74</v>
      </c>
      <c r="D21" s="21">
        <v>5011578.41</v>
      </c>
      <c r="F21" s="384"/>
      <c r="G21" s="20">
        <f>C21-'[1]ZZwF 31.12.2016'!D21</f>
        <v>-14702527326.210001</v>
      </c>
    </row>
    <row r="22" spans="1:7" ht="15.75" customHeight="1">
      <c r="A22" s="705" t="s">
        <v>153</v>
      </c>
      <c r="B22" s="474"/>
      <c r="C22" s="21">
        <v>0</v>
      </c>
      <c r="D22" s="21">
        <v>0</v>
      </c>
      <c r="F22" s="384"/>
      <c r="G22" s="20">
        <f>C22-'[1]ZZwF 31.12.2016'!D22</f>
        <v>-5116351.2</v>
      </c>
    </row>
    <row r="23" spans="1:7" ht="15.75" customHeight="1">
      <c r="A23" s="705" t="s">
        <v>154</v>
      </c>
      <c r="B23" s="474"/>
      <c r="C23" s="21">
        <v>21470729.420000002</v>
      </c>
      <c r="D23" s="21">
        <v>17796815.84</v>
      </c>
      <c r="F23" s="384"/>
      <c r="G23" s="20">
        <f>C23-'[1]ZZwF 31.12.2016'!D23</f>
        <v>-3073452362.46</v>
      </c>
    </row>
    <row r="24" spans="1:7" ht="15.75" customHeight="1">
      <c r="A24" s="705" t="s">
        <v>155</v>
      </c>
      <c r="B24" s="474"/>
      <c r="C24" s="21">
        <v>0</v>
      </c>
      <c r="D24" s="21">
        <v>0</v>
      </c>
      <c r="F24" s="384"/>
      <c r="G24" s="20">
        <f>C24-'[1]ZZwF 31.12.2016'!D24</f>
        <v>0</v>
      </c>
    </row>
    <row r="25" spans="1:7" ht="39" customHeight="1">
      <c r="A25" s="473" t="s">
        <v>156</v>
      </c>
      <c r="B25" s="474"/>
      <c r="C25" s="21">
        <v>2285506.4700000002</v>
      </c>
      <c r="D25" s="21">
        <v>2289629.9</v>
      </c>
      <c r="F25" s="384"/>
      <c r="G25" s="20">
        <f>C25-'[1]ZZwF 31.12.2016'!D25</f>
        <v>-87666902.409999996</v>
      </c>
    </row>
    <row r="26" spans="1:7" ht="15.75" customHeight="1">
      <c r="A26" s="705" t="s">
        <v>157</v>
      </c>
      <c r="B26" s="474"/>
      <c r="C26" s="21"/>
      <c r="D26" s="21"/>
      <c r="F26" s="384"/>
      <c r="G26" s="20">
        <f>C26-'[1]ZZwF 31.12.2016'!D26</f>
        <v>-11641883.390000001</v>
      </c>
    </row>
    <row r="27" spans="1:7" ht="15.75" customHeight="1">
      <c r="A27" s="705" t="s">
        <v>158</v>
      </c>
      <c r="B27" s="474"/>
      <c r="C27" s="21"/>
      <c r="D27" s="21"/>
      <c r="F27" s="384"/>
      <c r="G27" s="20">
        <f>C27-'[1]ZZwF 31.12.2016'!D27</f>
        <v>-894626.04</v>
      </c>
    </row>
    <row r="28" spans="1:7" ht="15.75" customHeight="1">
      <c r="A28" s="705" t="s">
        <v>159</v>
      </c>
      <c r="B28" s="474"/>
      <c r="C28" s="21">
        <v>2169430.04</v>
      </c>
      <c r="D28" s="21">
        <v>4829024.0599999996</v>
      </c>
      <c r="F28" s="384"/>
      <c r="G28" s="20">
        <f>C28-'[1]ZZwF 31.12.2016'!D28</f>
        <v>-1828681965.3400002</v>
      </c>
    </row>
    <row r="29" spans="1:7" ht="15" customHeight="1">
      <c r="A29" s="706" t="s">
        <v>160</v>
      </c>
      <c r="B29" s="475"/>
      <c r="C29" s="19">
        <f>C7+C8-C19</f>
        <v>247514394.93000001</v>
      </c>
      <c r="D29" s="19">
        <v>255648653.84</v>
      </c>
      <c r="F29" s="384"/>
      <c r="G29" s="20">
        <f>C29-'[1]ZZwF 31.12.2016'!D29</f>
        <v>-113941969557.22002</v>
      </c>
    </row>
    <row r="30" spans="1:7" ht="15" customHeight="1">
      <c r="A30" s="706" t="s">
        <v>161</v>
      </c>
      <c r="B30" s="475"/>
      <c r="C30" s="19">
        <f>C31-C32-C33</f>
        <v>-46551254.530000001</v>
      </c>
      <c r="D30" s="19">
        <f>D31-D32-D33</f>
        <v>-57898414.07</v>
      </c>
      <c r="F30" s="384"/>
      <c r="G30" s="20">
        <f>C30-'[1]ZZwF 31.12.2016'!D30</f>
        <v>-2023803599.0900004</v>
      </c>
    </row>
    <row r="31" spans="1:7">
      <c r="A31" s="705" t="s">
        <v>162</v>
      </c>
      <c r="B31" s="474"/>
      <c r="C31" s="21"/>
      <c r="D31" s="21"/>
      <c r="F31" s="384"/>
      <c r="G31" s="20">
        <f>C31-'[1]ZZwF 31.12.2016'!D31</f>
        <v>-9038299339.0300007</v>
      </c>
    </row>
    <row r="32" spans="1:7">
      <c r="A32" s="705" t="s">
        <v>163</v>
      </c>
      <c r="B32" s="474"/>
      <c r="C32" s="21">
        <v>46551254.530000001</v>
      </c>
      <c r="D32" s="21">
        <v>57898414.07</v>
      </c>
      <c r="F32" s="384"/>
      <c r="G32" s="20">
        <f>C32-'[1]ZZwF 31.12.2016'!D32</f>
        <v>-7014495739.9400005</v>
      </c>
    </row>
    <row r="33" spans="1:10" ht="15" customHeight="1">
      <c r="A33" s="705" t="s">
        <v>164</v>
      </c>
      <c r="B33" s="474"/>
      <c r="C33" s="21"/>
      <c r="D33" s="21"/>
      <c r="F33" s="384"/>
      <c r="G33" s="20">
        <f>C33-'[1]ZZwF 31.12.2016'!D33</f>
        <v>-8713074.9100000001</v>
      </c>
    </row>
    <row r="34" spans="1:10">
      <c r="A34" s="706" t="s">
        <v>165</v>
      </c>
      <c r="B34" s="475"/>
      <c r="C34" s="19">
        <f>C29+C30</f>
        <v>200963140.40000001</v>
      </c>
      <c r="D34" s="19">
        <f>D29+D30</f>
        <v>197750239.77000001</v>
      </c>
      <c r="F34" s="384"/>
      <c r="G34" s="20">
        <f>C34-'[1]ZZwF 31.12.2016'!D34</f>
        <v>-115957060081.40001</v>
      </c>
    </row>
    <row r="35" spans="1:10">
      <c r="A35" s="477"/>
      <c r="B35" s="477"/>
      <c r="C35" s="476"/>
      <c r="D35" s="476"/>
    </row>
    <row r="36" spans="1:10">
      <c r="A36" s="477"/>
      <c r="B36" s="477"/>
      <c r="C36" s="477"/>
      <c r="D36" s="477"/>
    </row>
    <row r="37" spans="1:10">
      <c r="A37" s="478"/>
      <c r="B37" s="478"/>
      <c r="C37" s="478"/>
      <c r="D37" s="478"/>
    </row>
    <row r="38" spans="1:10">
      <c r="A38" s="479"/>
      <c r="B38" s="479"/>
      <c r="C38" s="479"/>
      <c r="D38" s="479"/>
    </row>
    <row r="39" spans="1:10">
      <c r="A39" s="479"/>
      <c r="B39" s="707" t="s">
        <v>132</v>
      </c>
      <c r="C39" s="701"/>
      <c r="D39" s="479"/>
    </row>
    <row r="40" spans="1:10">
      <c r="A40" s="479"/>
      <c r="B40" s="702" t="s">
        <v>81</v>
      </c>
      <c r="C40" s="480"/>
      <c r="D40" s="479"/>
    </row>
    <row r="41" spans="1:10">
      <c r="A41" s="479" t="s">
        <v>166</v>
      </c>
      <c r="B41" s="479"/>
      <c r="C41" s="479"/>
      <c r="D41" s="479" t="s">
        <v>134</v>
      </c>
    </row>
    <row r="42" spans="1:10">
      <c r="A42" s="479" t="s">
        <v>83</v>
      </c>
      <c r="B42" s="479"/>
      <c r="C42" s="479"/>
      <c r="D42" s="479" t="s">
        <v>84</v>
      </c>
      <c r="H42" s="23"/>
      <c r="I42" s="24"/>
      <c r="J42" s="24"/>
    </row>
  </sheetData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0"/>
  <sheetViews>
    <sheetView tabSelected="1" zoomScaleNormal="100" workbookViewId="0">
      <selection activeCell="D4" sqref="D4:E4"/>
    </sheetView>
  </sheetViews>
  <sheetFormatPr defaultRowHeight="13.5"/>
  <cols>
    <col min="1" max="1" width="22.85546875" style="420" customWidth="1"/>
    <col min="2" max="2" width="19.140625" style="420" customWidth="1"/>
    <col min="3" max="3" width="20" style="420" customWidth="1"/>
    <col min="4" max="4" width="18" style="420" customWidth="1"/>
    <col min="5" max="5" width="19.7109375" style="420" customWidth="1"/>
    <col min="6" max="6" width="21.28515625" style="420" customWidth="1"/>
    <col min="7" max="7" width="16.42578125" style="420" customWidth="1"/>
    <col min="8" max="8" width="12.140625" style="420" customWidth="1"/>
    <col min="9" max="9" width="13.140625" style="420" customWidth="1"/>
    <col min="10" max="10" width="13.7109375" style="420" customWidth="1"/>
    <col min="11" max="11" width="18.28515625" style="420" customWidth="1"/>
    <col min="12" max="256" width="9.140625" style="420"/>
    <col min="257" max="257" width="22.85546875" style="420" customWidth="1"/>
    <col min="258" max="258" width="19.140625" style="420" customWidth="1"/>
    <col min="259" max="259" width="20" style="420" customWidth="1"/>
    <col min="260" max="260" width="18" style="420" customWidth="1"/>
    <col min="261" max="261" width="19.7109375" style="420" customWidth="1"/>
    <col min="262" max="262" width="16.140625" style="420" customWidth="1"/>
    <col min="263" max="263" width="16.42578125" style="420" customWidth="1"/>
    <col min="264" max="264" width="12.140625" style="420" customWidth="1"/>
    <col min="265" max="265" width="13.140625" style="420" customWidth="1"/>
    <col min="266" max="266" width="13.7109375" style="420" customWidth="1"/>
    <col min="267" max="267" width="18.28515625" style="420" customWidth="1"/>
    <col min="268" max="512" width="9.140625" style="420"/>
    <col min="513" max="513" width="22.85546875" style="420" customWidth="1"/>
    <col min="514" max="514" width="19.140625" style="420" customWidth="1"/>
    <col min="515" max="515" width="20" style="420" customWidth="1"/>
    <col min="516" max="516" width="18" style="420" customWidth="1"/>
    <col min="517" max="517" width="19.7109375" style="420" customWidth="1"/>
    <col min="518" max="518" width="16.140625" style="420" customWidth="1"/>
    <col min="519" max="519" width="16.42578125" style="420" customWidth="1"/>
    <col min="520" max="520" width="12.140625" style="420" customWidth="1"/>
    <col min="521" max="521" width="13.140625" style="420" customWidth="1"/>
    <col min="522" max="522" width="13.7109375" style="420" customWidth="1"/>
    <col min="523" max="523" width="18.28515625" style="420" customWidth="1"/>
    <col min="524" max="768" width="9.140625" style="420"/>
    <col min="769" max="769" width="22.85546875" style="420" customWidth="1"/>
    <col min="770" max="770" width="19.140625" style="420" customWidth="1"/>
    <col min="771" max="771" width="20" style="420" customWidth="1"/>
    <col min="772" max="772" width="18" style="420" customWidth="1"/>
    <col min="773" max="773" width="19.7109375" style="420" customWidth="1"/>
    <col min="774" max="774" width="16.140625" style="420" customWidth="1"/>
    <col min="775" max="775" width="16.42578125" style="420" customWidth="1"/>
    <col min="776" max="776" width="12.140625" style="420" customWidth="1"/>
    <col min="777" max="777" width="13.140625" style="420" customWidth="1"/>
    <col min="778" max="778" width="13.7109375" style="420" customWidth="1"/>
    <col min="779" max="779" width="18.28515625" style="420" customWidth="1"/>
    <col min="780" max="1024" width="9.140625" style="420"/>
    <col min="1025" max="1025" width="22.85546875" style="420" customWidth="1"/>
    <col min="1026" max="1026" width="19.140625" style="420" customWidth="1"/>
    <col min="1027" max="1027" width="20" style="420" customWidth="1"/>
    <col min="1028" max="1028" width="18" style="420" customWidth="1"/>
    <col min="1029" max="1029" width="19.7109375" style="420" customWidth="1"/>
    <col min="1030" max="1030" width="16.140625" style="420" customWidth="1"/>
    <col min="1031" max="1031" width="16.42578125" style="420" customWidth="1"/>
    <col min="1032" max="1032" width="12.140625" style="420" customWidth="1"/>
    <col min="1033" max="1033" width="13.140625" style="420" customWidth="1"/>
    <col min="1034" max="1034" width="13.7109375" style="420" customWidth="1"/>
    <col min="1035" max="1035" width="18.28515625" style="420" customWidth="1"/>
    <col min="1036" max="1280" width="9.140625" style="420"/>
    <col min="1281" max="1281" width="22.85546875" style="420" customWidth="1"/>
    <col min="1282" max="1282" width="19.140625" style="420" customWidth="1"/>
    <col min="1283" max="1283" width="20" style="420" customWidth="1"/>
    <col min="1284" max="1284" width="18" style="420" customWidth="1"/>
    <col min="1285" max="1285" width="19.7109375" style="420" customWidth="1"/>
    <col min="1286" max="1286" width="16.140625" style="420" customWidth="1"/>
    <col min="1287" max="1287" width="16.42578125" style="420" customWidth="1"/>
    <col min="1288" max="1288" width="12.140625" style="420" customWidth="1"/>
    <col min="1289" max="1289" width="13.140625" style="420" customWidth="1"/>
    <col min="1290" max="1290" width="13.7109375" style="420" customWidth="1"/>
    <col min="1291" max="1291" width="18.28515625" style="420" customWidth="1"/>
    <col min="1292" max="1536" width="9.140625" style="420"/>
    <col min="1537" max="1537" width="22.85546875" style="420" customWidth="1"/>
    <col min="1538" max="1538" width="19.140625" style="420" customWidth="1"/>
    <col min="1539" max="1539" width="20" style="420" customWidth="1"/>
    <col min="1540" max="1540" width="18" style="420" customWidth="1"/>
    <col min="1541" max="1541" width="19.7109375" style="420" customWidth="1"/>
    <col min="1542" max="1542" width="16.140625" style="420" customWidth="1"/>
    <col min="1543" max="1543" width="16.42578125" style="420" customWidth="1"/>
    <col min="1544" max="1544" width="12.140625" style="420" customWidth="1"/>
    <col min="1545" max="1545" width="13.140625" style="420" customWidth="1"/>
    <col min="1546" max="1546" width="13.7109375" style="420" customWidth="1"/>
    <col min="1547" max="1547" width="18.28515625" style="420" customWidth="1"/>
    <col min="1548" max="1792" width="9.140625" style="420"/>
    <col min="1793" max="1793" width="22.85546875" style="420" customWidth="1"/>
    <col min="1794" max="1794" width="19.140625" style="420" customWidth="1"/>
    <col min="1795" max="1795" width="20" style="420" customWidth="1"/>
    <col min="1796" max="1796" width="18" style="420" customWidth="1"/>
    <col min="1797" max="1797" width="19.7109375" style="420" customWidth="1"/>
    <col min="1798" max="1798" width="16.140625" style="420" customWidth="1"/>
    <col min="1799" max="1799" width="16.42578125" style="420" customWidth="1"/>
    <col min="1800" max="1800" width="12.140625" style="420" customWidth="1"/>
    <col min="1801" max="1801" width="13.140625" style="420" customWidth="1"/>
    <col min="1802" max="1802" width="13.7109375" style="420" customWidth="1"/>
    <col min="1803" max="1803" width="18.28515625" style="420" customWidth="1"/>
    <col min="1804" max="2048" width="9.140625" style="420"/>
    <col min="2049" max="2049" width="22.85546875" style="420" customWidth="1"/>
    <col min="2050" max="2050" width="19.140625" style="420" customWidth="1"/>
    <col min="2051" max="2051" width="20" style="420" customWidth="1"/>
    <col min="2052" max="2052" width="18" style="420" customWidth="1"/>
    <col min="2053" max="2053" width="19.7109375" style="420" customWidth="1"/>
    <col min="2054" max="2054" width="16.140625" style="420" customWidth="1"/>
    <col min="2055" max="2055" width="16.42578125" style="420" customWidth="1"/>
    <col min="2056" max="2056" width="12.140625" style="420" customWidth="1"/>
    <col min="2057" max="2057" width="13.140625" style="420" customWidth="1"/>
    <col min="2058" max="2058" width="13.7109375" style="420" customWidth="1"/>
    <col min="2059" max="2059" width="18.28515625" style="420" customWidth="1"/>
    <col min="2060" max="2304" width="9.140625" style="420"/>
    <col min="2305" max="2305" width="22.85546875" style="420" customWidth="1"/>
    <col min="2306" max="2306" width="19.140625" style="420" customWidth="1"/>
    <col min="2307" max="2307" width="20" style="420" customWidth="1"/>
    <col min="2308" max="2308" width="18" style="420" customWidth="1"/>
    <col min="2309" max="2309" width="19.7109375" style="420" customWidth="1"/>
    <col min="2310" max="2310" width="16.140625" style="420" customWidth="1"/>
    <col min="2311" max="2311" width="16.42578125" style="420" customWidth="1"/>
    <col min="2312" max="2312" width="12.140625" style="420" customWidth="1"/>
    <col min="2313" max="2313" width="13.140625" style="420" customWidth="1"/>
    <col min="2314" max="2314" width="13.7109375" style="420" customWidth="1"/>
    <col min="2315" max="2315" width="18.28515625" style="420" customWidth="1"/>
    <col min="2316" max="2560" width="9.140625" style="420"/>
    <col min="2561" max="2561" width="22.85546875" style="420" customWidth="1"/>
    <col min="2562" max="2562" width="19.140625" style="420" customWidth="1"/>
    <col min="2563" max="2563" width="20" style="420" customWidth="1"/>
    <col min="2564" max="2564" width="18" style="420" customWidth="1"/>
    <col min="2565" max="2565" width="19.7109375" style="420" customWidth="1"/>
    <col min="2566" max="2566" width="16.140625" style="420" customWidth="1"/>
    <col min="2567" max="2567" width="16.42578125" style="420" customWidth="1"/>
    <col min="2568" max="2568" width="12.140625" style="420" customWidth="1"/>
    <col min="2569" max="2569" width="13.140625" style="420" customWidth="1"/>
    <col min="2570" max="2570" width="13.7109375" style="420" customWidth="1"/>
    <col min="2571" max="2571" width="18.28515625" style="420" customWidth="1"/>
    <col min="2572" max="2816" width="9.140625" style="420"/>
    <col min="2817" max="2817" width="22.85546875" style="420" customWidth="1"/>
    <col min="2818" max="2818" width="19.140625" style="420" customWidth="1"/>
    <col min="2819" max="2819" width="20" style="420" customWidth="1"/>
    <col min="2820" max="2820" width="18" style="420" customWidth="1"/>
    <col min="2821" max="2821" width="19.7109375" style="420" customWidth="1"/>
    <col min="2822" max="2822" width="16.140625" style="420" customWidth="1"/>
    <col min="2823" max="2823" width="16.42578125" style="420" customWidth="1"/>
    <col min="2824" max="2824" width="12.140625" style="420" customWidth="1"/>
    <col min="2825" max="2825" width="13.140625" style="420" customWidth="1"/>
    <col min="2826" max="2826" width="13.7109375" style="420" customWidth="1"/>
    <col min="2827" max="2827" width="18.28515625" style="420" customWidth="1"/>
    <col min="2828" max="3072" width="9.140625" style="420"/>
    <col min="3073" max="3073" width="22.85546875" style="420" customWidth="1"/>
    <col min="3074" max="3074" width="19.140625" style="420" customWidth="1"/>
    <col min="3075" max="3075" width="20" style="420" customWidth="1"/>
    <col min="3076" max="3076" width="18" style="420" customWidth="1"/>
    <col min="3077" max="3077" width="19.7109375" style="420" customWidth="1"/>
    <col min="3078" max="3078" width="16.140625" style="420" customWidth="1"/>
    <col min="3079" max="3079" width="16.42578125" style="420" customWidth="1"/>
    <col min="3080" max="3080" width="12.140625" style="420" customWidth="1"/>
    <col min="3081" max="3081" width="13.140625" style="420" customWidth="1"/>
    <col min="3082" max="3082" width="13.7109375" style="420" customWidth="1"/>
    <col min="3083" max="3083" width="18.28515625" style="420" customWidth="1"/>
    <col min="3084" max="3328" width="9.140625" style="420"/>
    <col min="3329" max="3329" width="22.85546875" style="420" customWidth="1"/>
    <col min="3330" max="3330" width="19.140625" style="420" customWidth="1"/>
    <col min="3331" max="3331" width="20" style="420" customWidth="1"/>
    <col min="3332" max="3332" width="18" style="420" customWidth="1"/>
    <col min="3333" max="3333" width="19.7109375" style="420" customWidth="1"/>
    <col min="3334" max="3334" width="16.140625" style="420" customWidth="1"/>
    <col min="3335" max="3335" width="16.42578125" style="420" customWidth="1"/>
    <col min="3336" max="3336" width="12.140625" style="420" customWidth="1"/>
    <col min="3337" max="3337" width="13.140625" style="420" customWidth="1"/>
    <col min="3338" max="3338" width="13.7109375" style="420" customWidth="1"/>
    <col min="3339" max="3339" width="18.28515625" style="420" customWidth="1"/>
    <col min="3340" max="3584" width="9.140625" style="420"/>
    <col min="3585" max="3585" width="22.85546875" style="420" customWidth="1"/>
    <col min="3586" max="3586" width="19.140625" style="420" customWidth="1"/>
    <col min="3587" max="3587" width="20" style="420" customWidth="1"/>
    <col min="3588" max="3588" width="18" style="420" customWidth="1"/>
    <col min="3589" max="3589" width="19.7109375" style="420" customWidth="1"/>
    <col min="3590" max="3590" width="16.140625" style="420" customWidth="1"/>
    <col min="3591" max="3591" width="16.42578125" style="420" customWidth="1"/>
    <col min="3592" max="3592" width="12.140625" style="420" customWidth="1"/>
    <col min="3593" max="3593" width="13.140625" style="420" customWidth="1"/>
    <col min="3594" max="3594" width="13.7109375" style="420" customWidth="1"/>
    <col min="3595" max="3595" width="18.28515625" style="420" customWidth="1"/>
    <col min="3596" max="3840" width="9.140625" style="420"/>
    <col min="3841" max="3841" width="22.85546875" style="420" customWidth="1"/>
    <col min="3842" max="3842" width="19.140625" style="420" customWidth="1"/>
    <col min="3843" max="3843" width="20" style="420" customWidth="1"/>
    <col min="3844" max="3844" width="18" style="420" customWidth="1"/>
    <col min="3845" max="3845" width="19.7109375" style="420" customWidth="1"/>
    <col min="3846" max="3846" width="16.140625" style="420" customWidth="1"/>
    <col min="3847" max="3847" width="16.42578125" style="420" customWidth="1"/>
    <col min="3848" max="3848" width="12.140625" style="420" customWidth="1"/>
    <col min="3849" max="3849" width="13.140625" style="420" customWidth="1"/>
    <col min="3850" max="3850" width="13.7109375" style="420" customWidth="1"/>
    <col min="3851" max="3851" width="18.28515625" style="420" customWidth="1"/>
    <col min="3852" max="4096" width="9.140625" style="420"/>
    <col min="4097" max="4097" width="22.85546875" style="420" customWidth="1"/>
    <col min="4098" max="4098" width="19.140625" style="420" customWidth="1"/>
    <col min="4099" max="4099" width="20" style="420" customWidth="1"/>
    <col min="4100" max="4100" width="18" style="420" customWidth="1"/>
    <col min="4101" max="4101" width="19.7109375" style="420" customWidth="1"/>
    <col min="4102" max="4102" width="16.140625" style="420" customWidth="1"/>
    <col min="4103" max="4103" width="16.42578125" style="420" customWidth="1"/>
    <col min="4104" max="4104" width="12.140625" style="420" customWidth="1"/>
    <col min="4105" max="4105" width="13.140625" style="420" customWidth="1"/>
    <col min="4106" max="4106" width="13.7109375" style="420" customWidth="1"/>
    <col min="4107" max="4107" width="18.28515625" style="420" customWidth="1"/>
    <col min="4108" max="4352" width="9.140625" style="420"/>
    <col min="4353" max="4353" width="22.85546875" style="420" customWidth="1"/>
    <col min="4354" max="4354" width="19.140625" style="420" customWidth="1"/>
    <col min="4355" max="4355" width="20" style="420" customWidth="1"/>
    <col min="4356" max="4356" width="18" style="420" customWidth="1"/>
    <col min="4357" max="4357" width="19.7109375" style="420" customWidth="1"/>
    <col min="4358" max="4358" width="16.140625" style="420" customWidth="1"/>
    <col min="4359" max="4359" width="16.42578125" style="420" customWidth="1"/>
    <col min="4360" max="4360" width="12.140625" style="420" customWidth="1"/>
    <col min="4361" max="4361" width="13.140625" style="420" customWidth="1"/>
    <col min="4362" max="4362" width="13.7109375" style="420" customWidth="1"/>
    <col min="4363" max="4363" width="18.28515625" style="420" customWidth="1"/>
    <col min="4364" max="4608" width="9.140625" style="420"/>
    <col min="4609" max="4609" width="22.85546875" style="420" customWidth="1"/>
    <col min="4610" max="4610" width="19.140625" style="420" customWidth="1"/>
    <col min="4611" max="4611" width="20" style="420" customWidth="1"/>
    <col min="4612" max="4612" width="18" style="420" customWidth="1"/>
    <col min="4613" max="4613" width="19.7109375" style="420" customWidth="1"/>
    <col min="4614" max="4614" width="16.140625" style="420" customWidth="1"/>
    <col min="4615" max="4615" width="16.42578125" style="420" customWidth="1"/>
    <col min="4616" max="4616" width="12.140625" style="420" customWidth="1"/>
    <col min="4617" max="4617" width="13.140625" style="420" customWidth="1"/>
    <col min="4618" max="4618" width="13.7109375" style="420" customWidth="1"/>
    <col min="4619" max="4619" width="18.28515625" style="420" customWidth="1"/>
    <col min="4620" max="4864" width="9.140625" style="420"/>
    <col min="4865" max="4865" width="22.85546875" style="420" customWidth="1"/>
    <col min="4866" max="4866" width="19.140625" style="420" customWidth="1"/>
    <col min="4867" max="4867" width="20" style="420" customWidth="1"/>
    <col min="4868" max="4868" width="18" style="420" customWidth="1"/>
    <col min="4869" max="4869" width="19.7109375" style="420" customWidth="1"/>
    <col min="4870" max="4870" width="16.140625" style="420" customWidth="1"/>
    <col min="4871" max="4871" width="16.42578125" style="420" customWidth="1"/>
    <col min="4872" max="4872" width="12.140625" style="420" customWidth="1"/>
    <col min="4873" max="4873" width="13.140625" style="420" customWidth="1"/>
    <col min="4874" max="4874" width="13.7109375" style="420" customWidth="1"/>
    <col min="4875" max="4875" width="18.28515625" style="420" customWidth="1"/>
    <col min="4876" max="5120" width="9.140625" style="420"/>
    <col min="5121" max="5121" width="22.85546875" style="420" customWidth="1"/>
    <col min="5122" max="5122" width="19.140625" style="420" customWidth="1"/>
    <col min="5123" max="5123" width="20" style="420" customWidth="1"/>
    <col min="5124" max="5124" width="18" style="420" customWidth="1"/>
    <col min="5125" max="5125" width="19.7109375" style="420" customWidth="1"/>
    <col min="5126" max="5126" width="16.140625" style="420" customWidth="1"/>
    <col min="5127" max="5127" width="16.42578125" style="420" customWidth="1"/>
    <col min="5128" max="5128" width="12.140625" style="420" customWidth="1"/>
    <col min="5129" max="5129" width="13.140625" style="420" customWidth="1"/>
    <col min="5130" max="5130" width="13.7109375" style="420" customWidth="1"/>
    <col min="5131" max="5131" width="18.28515625" style="420" customWidth="1"/>
    <col min="5132" max="5376" width="9.140625" style="420"/>
    <col min="5377" max="5377" width="22.85546875" style="420" customWidth="1"/>
    <col min="5378" max="5378" width="19.140625" style="420" customWidth="1"/>
    <col min="5379" max="5379" width="20" style="420" customWidth="1"/>
    <col min="5380" max="5380" width="18" style="420" customWidth="1"/>
    <col min="5381" max="5381" width="19.7109375" style="420" customWidth="1"/>
    <col min="5382" max="5382" width="16.140625" style="420" customWidth="1"/>
    <col min="5383" max="5383" width="16.42578125" style="420" customWidth="1"/>
    <col min="5384" max="5384" width="12.140625" style="420" customWidth="1"/>
    <col min="5385" max="5385" width="13.140625" style="420" customWidth="1"/>
    <col min="5386" max="5386" width="13.7109375" style="420" customWidth="1"/>
    <col min="5387" max="5387" width="18.28515625" style="420" customWidth="1"/>
    <col min="5388" max="5632" width="9.140625" style="420"/>
    <col min="5633" max="5633" width="22.85546875" style="420" customWidth="1"/>
    <col min="5634" max="5634" width="19.140625" style="420" customWidth="1"/>
    <col min="5635" max="5635" width="20" style="420" customWidth="1"/>
    <col min="5636" max="5636" width="18" style="420" customWidth="1"/>
    <col min="5637" max="5637" width="19.7109375" style="420" customWidth="1"/>
    <col min="5638" max="5638" width="16.140625" style="420" customWidth="1"/>
    <col min="5639" max="5639" width="16.42578125" style="420" customWidth="1"/>
    <col min="5640" max="5640" width="12.140625" style="420" customWidth="1"/>
    <col min="5641" max="5641" width="13.140625" style="420" customWidth="1"/>
    <col min="5642" max="5642" width="13.7109375" style="420" customWidth="1"/>
    <col min="5643" max="5643" width="18.28515625" style="420" customWidth="1"/>
    <col min="5644" max="5888" width="9.140625" style="420"/>
    <col min="5889" max="5889" width="22.85546875" style="420" customWidth="1"/>
    <col min="5890" max="5890" width="19.140625" style="420" customWidth="1"/>
    <col min="5891" max="5891" width="20" style="420" customWidth="1"/>
    <col min="5892" max="5892" width="18" style="420" customWidth="1"/>
    <col min="5893" max="5893" width="19.7109375" style="420" customWidth="1"/>
    <col min="5894" max="5894" width="16.140625" style="420" customWidth="1"/>
    <col min="5895" max="5895" width="16.42578125" style="420" customWidth="1"/>
    <col min="5896" max="5896" width="12.140625" style="420" customWidth="1"/>
    <col min="5897" max="5897" width="13.140625" style="420" customWidth="1"/>
    <col min="5898" max="5898" width="13.7109375" style="420" customWidth="1"/>
    <col min="5899" max="5899" width="18.28515625" style="420" customWidth="1"/>
    <col min="5900" max="6144" width="9.140625" style="420"/>
    <col min="6145" max="6145" width="22.85546875" style="420" customWidth="1"/>
    <col min="6146" max="6146" width="19.140625" style="420" customWidth="1"/>
    <col min="6147" max="6147" width="20" style="420" customWidth="1"/>
    <col min="6148" max="6148" width="18" style="420" customWidth="1"/>
    <col min="6149" max="6149" width="19.7109375" style="420" customWidth="1"/>
    <col min="6150" max="6150" width="16.140625" style="420" customWidth="1"/>
    <col min="6151" max="6151" width="16.42578125" style="420" customWidth="1"/>
    <col min="6152" max="6152" width="12.140625" style="420" customWidth="1"/>
    <col min="6153" max="6153" width="13.140625" style="420" customWidth="1"/>
    <col min="6154" max="6154" width="13.7109375" style="420" customWidth="1"/>
    <col min="6155" max="6155" width="18.28515625" style="420" customWidth="1"/>
    <col min="6156" max="6400" width="9.140625" style="420"/>
    <col min="6401" max="6401" width="22.85546875" style="420" customWidth="1"/>
    <col min="6402" max="6402" width="19.140625" style="420" customWidth="1"/>
    <col min="6403" max="6403" width="20" style="420" customWidth="1"/>
    <col min="6404" max="6404" width="18" style="420" customWidth="1"/>
    <col min="6405" max="6405" width="19.7109375" style="420" customWidth="1"/>
    <col min="6406" max="6406" width="16.140625" style="420" customWidth="1"/>
    <col min="6407" max="6407" width="16.42578125" style="420" customWidth="1"/>
    <col min="6408" max="6408" width="12.140625" style="420" customWidth="1"/>
    <col min="6409" max="6409" width="13.140625" style="420" customWidth="1"/>
    <col min="6410" max="6410" width="13.7109375" style="420" customWidth="1"/>
    <col min="6411" max="6411" width="18.28515625" style="420" customWidth="1"/>
    <col min="6412" max="6656" width="9.140625" style="420"/>
    <col min="6657" max="6657" width="22.85546875" style="420" customWidth="1"/>
    <col min="6658" max="6658" width="19.140625" style="420" customWidth="1"/>
    <col min="6659" max="6659" width="20" style="420" customWidth="1"/>
    <col min="6660" max="6660" width="18" style="420" customWidth="1"/>
    <col min="6661" max="6661" width="19.7109375" style="420" customWidth="1"/>
    <col min="6662" max="6662" width="16.140625" style="420" customWidth="1"/>
    <col min="6663" max="6663" width="16.42578125" style="420" customWidth="1"/>
    <col min="6664" max="6664" width="12.140625" style="420" customWidth="1"/>
    <col min="6665" max="6665" width="13.140625" style="420" customWidth="1"/>
    <col min="6666" max="6666" width="13.7109375" style="420" customWidth="1"/>
    <col min="6667" max="6667" width="18.28515625" style="420" customWidth="1"/>
    <col min="6668" max="6912" width="9.140625" style="420"/>
    <col min="6913" max="6913" width="22.85546875" style="420" customWidth="1"/>
    <col min="6914" max="6914" width="19.140625" style="420" customWidth="1"/>
    <col min="6915" max="6915" width="20" style="420" customWidth="1"/>
    <col min="6916" max="6916" width="18" style="420" customWidth="1"/>
    <col min="6917" max="6917" width="19.7109375" style="420" customWidth="1"/>
    <col min="6918" max="6918" width="16.140625" style="420" customWidth="1"/>
    <col min="6919" max="6919" width="16.42578125" style="420" customWidth="1"/>
    <col min="6920" max="6920" width="12.140625" style="420" customWidth="1"/>
    <col min="6921" max="6921" width="13.140625" style="420" customWidth="1"/>
    <col min="6922" max="6922" width="13.7109375" style="420" customWidth="1"/>
    <col min="6923" max="6923" width="18.28515625" style="420" customWidth="1"/>
    <col min="6924" max="7168" width="9.140625" style="420"/>
    <col min="7169" max="7169" width="22.85546875" style="420" customWidth="1"/>
    <col min="7170" max="7170" width="19.140625" style="420" customWidth="1"/>
    <col min="7171" max="7171" width="20" style="420" customWidth="1"/>
    <col min="7172" max="7172" width="18" style="420" customWidth="1"/>
    <col min="7173" max="7173" width="19.7109375" style="420" customWidth="1"/>
    <col min="7174" max="7174" width="16.140625" style="420" customWidth="1"/>
    <col min="7175" max="7175" width="16.42578125" style="420" customWidth="1"/>
    <col min="7176" max="7176" width="12.140625" style="420" customWidth="1"/>
    <col min="7177" max="7177" width="13.140625" style="420" customWidth="1"/>
    <col min="7178" max="7178" width="13.7109375" style="420" customWidth="1"/>
    <col min="7179" max="7179" width="18.28515625" style="420" customWidth="1"/>
    <col min="7180" max="7424" width="9.140625" style="420"/>
    <col min="7425" max="7425" width="22.85546875" style="420" customWidth="1"/>
    <col min="7426" max="7426" width="19.140625" style="420" customWidth="1"/>
    <col min="7427" max="7427" width="20" style="420" customWidth="1"/>
    <col min="7428" max="7428" width="18" style="420" customWidth="1"/>
    <col min="7429" max="7429" width="19.7109375" style="420" customWidth="1"/>
    <col min="7430" max="7430" width="16.140625" style="420" customWidth="1"/>
    <col min="7431" max="7431" width="16.42578125" style="420" customWidth="1"/>
    <col min="7432" max="7432" width="12.140625" style="420" customWidth="1"/>
    <col min="7433" max="7433" width="13.140625" style="420" customWidth="1"/>
    <col min="7434" max="7434" width="13.7109375" style="420" customWidth="1"/>
    <col min="7435" max="7435" width="18.28515625" style="420" customWidth="1"/>
    <col min="7436" max="7680" width="9.140625" style="420"/>
    <col min="7681" max="7681" width="22.85546875" style="420" customWidth="1"/>
    <col min="7682" max="7682" width="19.140625" style="420" customWidth="1"/>
    <col min="7683" max="7683" width="20" style="420" customWidth="1"/>
    <col min="7684" max="7684" width="18" style="420" customWidth="1"/>
    <col min="7685" max="7685" width="19.7109375" style="420" customWidth="1"/>
    <col min="7686" max="7686" width="16.140625" style="420" customWidth="1"/>
    <col min="7687" max="7687" width="16.42578125" style="420" customWidth="1"/>
    <col min="7688" max="7688" width="12.140625" style="420" customWidth="1"/>
    <col min="7689" max="7689" width="13.140625" style="420" customWidth="1"/>
    <col min="7690" max="7690" width="13.7109375" style="420" customWidth="1"/>
    <col min="7691" max="7691" width="18.28515625" style="420" customWidth="1"/>
    <col min="7692" max="7936" width="9.140625" style="420"/>
    <col min="7937" max="7937" width="22.85546875" style="420" customWidth="1"/>
    <col min="7938" max="7938" width="19.140625" style="420" customWidth="1"/>
    <col min="7939" max="7939" width="20" style="420" customWidth="1"/>
    <col min="7940" max="7940" width="18" style="420" customWidth="1"/>
    <col min="7941" max="7941" width="19.7109375" style="420" customWidth="1"/>
    <col min="7942" max="7942" width="16.140625" style="420" customWidth="1"/>
    <col min="7943" max="7943" width="16.42578125" style="420" customWidth="1"/>
    <col min="7944" max="7944" width="12.140625" style="420" customWidth="1"/>
    <col min="7945" max="7945" width="13.140625" style="420" customWidth="1"/>
    <col min="7946" max="7946" width="13.7109375" style="420" customWidth="1"/>
    <col min="7947" max="7947" width="18.28515625" style="420" customWidth="1"/>
    <col min="7948" max="8192" width="9.140625" style="420"/>
    <col min="8193" max="8193" width="22.85546875" style="420" customWidth="1"/>
    <col min="8194" max="8194" width="19.140625" style="420" customWidth="1"/>
    <col min="8195" max="8195" width="20" style="420" customWidth="1"/>
    <col min="8196" max="8196" width="18" style="420" customWidth="1"/>
    <col min="8197" max="8197" width="19.7109375" style="420" customWidth="1"/>
    <col min="8198" max="8198" width="16.140625" style="420" customWidth="1"/>
    <col min="8199" max="8199" width="16.42578125" style="420" customWidth="1"/>
    <col min="8200" max="8200" width="12.140625" style="420" customWidth="1"/>
    <col min="8201" max="8201" width="13.140625" style="420" customWidth="1"/>
    <col min="8202" max="8202" width="13.7109375" style="420" customWidth="1"/>
    <col min="8203" max="8203" width="18.28515625" style="420" customWidth="1"/>
    <col min="8204" max="8448" width="9.140625" style="420"/>
    <col min="8449" max="8449" width="22.85546875" style="420" customWidth="1"/>
    <col min="8450" max="8450" width="19.140625" style="420" customWidth="1"/>
    <col min="8451" max="8451" width="20" style="420" customWidth="1"/>
    <col min="8452" max="8452" width="18" style="420" customWidth="1"/>
    <col min="8453" max="8453" width="19.7109375" style="420" customWidth="1"/>
    <col min="8454" max="8454" width="16.140625" style="420" customWidth="1"/>
    <col min="8455" max="8455" width="16.42578125" style="420" customWidth="1"/>
    <col min="8456" max="8456" width="12.140625" style="420" customWidth="1"/>
    <col min="8457" max="8457" width="13.140625" style="420" customWidth="1"/>
    <col min="8458" max="8458" width="13.7109375" style="420" customWidth="1"/>
    <col min="8459" max="8459" width="18.28515625" style="420" customWidth="1"/>
    <col min="8460" max="8704" width="9.140625" style="420"/>
    <col min="8705" max="8705" width="22.85546875" style="420" customWidth="1"/>
    <col min="8706" max="8706" width="19.140625" style="420" customWidth="1"/>
    <col min="8707" max="8707" width="20" style="420" customWidth="1"/>
    <col min="8708" max="8708" width="18" style="420" customWidth="1"/>
    <col min="8709" max="8709" width="19.7109375" style="420" customWidth="1"/>
    <col min="8710" max="8710" width="16.140625" style="420" customWidth="1"/>
    <col min="8711" max="8711" width="16.42578125" style="420" customWidth="1"/>
    <col min="8712" max="8712" width="12.140625" style="420" customWidth="1"/>
    <col min="8713" max="8713" width="13.140625" style="420" customWidth="1"/>
    <col min="8714" max="8714" width="13.7109375" style="420" customWidth="1"/>
    <col min="8715" max="8715" width="18.28515625" style="420" customWidth="1"/>
    <col min="8716" max="8960" width="9.140625" style="420"/>
    <col min="8961" max="8961" width="22.85546875" style="420" customWidth="1"/>
    <col min="8962" max="8962" width="19.140625" style="420" customWidth="1"/>
    <col min="8963" max="8963" width="20" style="420" customWidth="1"/>
    <col min="8964" max="8964" width="18" style="420" customWidth="1"/>
    <col min="8965" max="8965" width="19.7109375" style="420" customWidth="1"/>
    <col min="8966" max="8966" width="16.140625" style="420" customWidth="1"/>
    <col min="8967" max="8967" width="16.42578125" style="420" customWidth="1"/>
    <col min="8968" max="8968" width="12.140625" style="420" customWidth="1"/>
    <col min="8969" max="8969" width="13.140625" style="420" customWidth="1"/>
    <col min="8970" max="8970" width="13.7109375" style="420" customWidth="1"/>
    <col min="8971" max="8971" width="18.28515625" style="420" customWidth="1"/>
    <col min="8972" max="9216" width="9.140625" style="420"/>
    <col min="9217" max="9217" width="22.85546875" style="420" customWidth="1"/>
    <col min="9218" max="9218" width="19.140625" style="420" customWidth="1"/>
    <col min="9219" max="9219" width="20" style="420" customWidth="1"/>
    <col min="9220" max="9220" width="18" style="420" customWidth="1"/>
    <col min="9221" max="9221" width="19.7109375" style="420" customWidth="1"/>
    <col min="9222" max="9222" width="16.140625" style="420" customWidth="1"/>
    <col min="9223" max="9223" width="16.42578125" style="420" customWidth="1"/>
    <col min="9224" max="9224" width="12.140625" style="420" customWidth="1"/>
    <col min="9225" max="9225" width="13.140625" style="420" customWidth="1"/>
    <col min="9226" max="9226" width="13.7109375" style="420" customWidth="1"/>
    <col min="9227" max="9227" width="18.28515625" style="420" customWidth="1"/>
    <col min="9228" max="9472" width="9.140625" style="420"/>
    <col min="9473" max="9473" width="22.85546875" style="420" customWidth="1"/>
    <col min="9474" max="9474" width="19.140625" style="420" customWidth="1"/>
    <col min="9475" max="9475" width="20" style="420" customWidth="1"/>
    <col min="9476" max="9476" width="18" style="420" customWidth="1"/>
    <col min="9477" max="9477" width="19.7109375" style="420" customWidth="1"/>
    <col min="9478" max="9478" width="16.140625" style="420" customWidth="1"/>
    <col min="9479" max="9479" width="16.42578125" style="420" customWidth="1"/>
    <col min="9480" max="9480" width="12.140625" style="420" customWidth="1"/>
    <col min="9481" max="9481" width="13.140625" style="420" customWidth="1"/>
    <col min="9482" max="9482" width="13.7109375" style="420" customWidth="1"/>
    <col min="9483" max="9483" width="18.28515625" style="420" customWidth="1"/>
    <col min="9484" max="9728" width="9.140625" style="420"/>
    <col min="9729" max="9729" width="22.85546875" style="420" customWidth="1"/>
    <col min="9730" max="9730" width="19.140625" style="420" customWidth="1"/>
    <col min="9731" max="9731" width="20" style="420" customWidth="1"/>
    <col min="9732" max="9732" width="18" style="420" customWidth="1"/>
    <col min="9733" max="9733" width="19.7109375" style="420" customWidth="1"/>
    <col min="9734" max="9734" width="16.140625" style="420" customWidth="1"/>
    <col min="9735" max="9735" width="16.42578125" style="420" customWidth="1"/>
    <col min="9736" max="9736" width="12.140625" style="420" customWidth="1"/>
    <col min="9737" max="9737" width="13.140625" style="420" customWidth="1"/>
    <col min="9738" max="9738" width="13.7109375" style="420" customWidth="1"/>
    <col min="9739" max="9739" width="18.28515625" style="420" customWidth="1"/>
    <col min="9740" max="9984" width="9.140625" style="420"/>
    <col min="9985" max="9985" width="22.85546875" style="420" customWidth="1"/>
    <col min="9986" max="9986" width="19.140625" style="420" customWidth="1"/>
    <col min="9987" max="9987" width="20" style="420" customWidth="1"/>
    <col min="9988" max="9988" width="18" style="420" customWidth="1"/>
    <col min="9989" max="9989" width="19.7109375" style="420" customWidth="1"/>
    <col min="9990" max="9990" width="16.140625" style="420" customWidth="1"/>
    <col min="9991" max="9991" width="16.42578125" style="420" customWidth="1"/>
    <col min="9992" max="9992" width="12.140625" style="420" customWidth="1"/>
    <col min="9993" max="9993" width="13.140625" style="420" customWidth="1"/>
    <col min="9994" max="9994" width="13.7109375" style="420" customWidth="1"/>
    <col min="9995" max="9995" width="18.28515625" style="420" customWidth="1"/>
    <col min="9996" max="10240" width="9.140625" style="420"/>
    <col min="10241" max="10241" width="22.85546875" style="420" customWidth="1"/>
    <col min="10242" max="10242" width="19.140625" style="420" customWidth="1"/>
    <col min="10243" max="10243" width="20" style="420" customWidth="1"/>
    <col min="10244" max="10244" width="18" style="420" customWidth="1"/>
    <col min="10245" max="10245" width="19.7109375" style="420" customWidth="1"/>
    <col min="10246" max="10246" width="16.140625" style="420" customWidth="1"/>
    <col min="10247" max="10247" width="16.42578125" style="420" customWidth="1"/>
    <col min="10248" max="10248" width="12.140625" style="420" customWidth="1"/>
    <col min="10249" max="10249" width="13.140625" style="420" customWidth="1"/>
    <col min="10250" max="10250" width="13.7109375" style="420" customWidth="1"/>
    <col min="10251" max="10251" width="18.28515625" style="420" customWidth="1"/>
    <col min="10252" max="10496" width="9.140625" style="420"/>
    <col min="10497" max="10497" width="22.85546875" style="420" customWidth="1"/>
    <col min="10498" max="10498" width="19.140625" style="420" customWidth="1"/>
    <col min="10499" max="10499" width="20" style="420" customWidth="1"/>
    <col min="10500" max="10500" width="18" style="420" customWidth="1"/>
    <col min="10501" max="10501" width="19.7109375" style="420" customWidth="1"/>
    <col min="10502" max="10502" width="16.140625" style="420" customWidth="1"/>
    <col min="10503" max="10503" width="16.42578125" style="420" customWidth="1"/>
    <col min="10504" max="10504" width="12.140625" style="420" customWidth="1"/>
    <col min="10505" max="10505" width="13.140625" style="420" customWidth="1"/>
    <col min="10506" max="10506" width="13.7109375" style="420" customWidth="1"/>
    <col min="10507" max="10507" width="18.28515625" style="420" customWidth="1"/>
    <col min="10508" max="10752" width="9.140625" style="420"/>
    <col min="10753" max="10753" width="22.85546875" style="420" customWidth="1"/>
    <col min="10754" max="10754" width="19.140625" style="420" customWidth="1"/>
    <col min="10755" max="10755" width="20" style="420" customWidth="1"/>
    <col min="10756" max="10756" width="18" style="420" customWidth="1"/>
    <col min="10757" max="10757" width="19.7109375" style="420" customWidth="1"/>
    <col min="10758" max="10758" width="16.140625" style="420" customWidth="1"/>
    <col min="10759" max="10759" width="16.42578125" style="420" customWidth="1"/>
    <col min="10760" max="10760" width="12.140625" style="420" customWidth="1"/>
    <col min="10761" max="10761" width="13.140625" style="420" customWidth="1"/>
    <col min="10762" max="10762" width="13.7109375" style="420" customWidth="1"/>
    <col min="10763" max="10763" width="18.28515625" style="420" customWidth="1"/>
    <col min="10764" max="11008" width="9.140625" style="420"/>
    <col min="11009" max="11009" width="22.85546875" style="420" customWidth="1"/>
    <col min="11010" max="11010" width="19.140625" style="420" customWidth="1"/>
    <col min="11011" max="11011" width="20" style="420" customWidth="1"/>
    <col min="11012" max="11012" width="18" style="420" customWidth="1"/>
    <col min="11013" max="11013" width="19.7109375" style="420" customWidth="1"/>
    <col min="11014" max="11014" width="16.140625" style="420" customWidth="1"/>
    <col min="11015" max="11015" width="16.42578125" style="420" customWidth="1"/>
    <col min="11016" max="11016" width="12.140625" style="420" customWidth="1"/>
    <col min="11017" max="11017" width="13.140625" style="420" customWidth="1"/>
    <col min="11018" max="11018" width="13.7109375" style="420" customWidth="1"/>
    <col min="11019" max="11019" width="18.28515625" style="420" customWidth="1"/>
    <col min="11020" max="11264" width="9.140625" style="420"/>
    <col min="11265" max="11265" width="22.85546875" style="420" customWidth="1"/>
    <col min="11266" max="11266" width="19.140625" style="420" customWidth="1"/>
    <col min="11267" max="11267" width="20" style="420" customWidth="1"/>
    <col min="11268" max="11268" width="18" style="420" customWidth="1"/>
    <col min="11269" max="11269" width="19.7109375" style="420" customWidth="1"/>
    <col min="11270" max="11270" width="16.140625" style="420" customWidth="1"/>
    <col min="11271" max="11271" width="16.42578125" style="420" customWidth="1"/>
    <col min="11272" max="11272" width="12.140625" style="420" customWidth="1"/>
    <col min="11273" max="11273" width="13.140625" style="420" customWidth="1"/>
    <col min="11274" max="11274" width="13.7109375" style="420" customWidth="1"/>
    <col min="11275" max="11275" width="18.28515625" style="420" customWidth="1"/>
    <col min="11276" max="11520" width="9.140625" style="420"/>
    <col min="11521" max="11521" width="22.85546875" style="420" customWidth="1"/>
    <col min="11522" max="11522" width="19.140625" style="420" customWidth="1"/>
    <col min="11523" max="11523" width="20" style="420" customWidth="1"/>
    <col min="11524" max="11524" width="18" style="420" customWidth="1"/>
    <col min="11525" max="11525" width="19.7109375" style="420" customWidth="1"/>
    <col min="11526" max="11526" width="16.140625" style="420" customWidth="1"/>
    <col min="11527" max="11527" width="16.42578125" style="420" customWidth="1"/>
    <col min="11528" max="11528" width="12.140625" style="420" customWidth="1"/>
    <col min="11529" max="11529" width="13.140625" style="420" customWidth="1"/>
    <col min="11530" max="11530" width="13.7109375" style="420" customWidth="1"/>
    <col min="11531" max="11531" width="18.28515625" style="420" customWidth="1"/>
    <col min="11532" max="11776" width="9.140625" style="420"/>
    <col min="11777" max="11777" width="22.85546875" style="420" customWidth="1"/>
    <col min="11778" max="11778" width="19.140625" style="420" customWidth="1"/>
    <col min="11779" max="11779" width="20" style="420" customWidth="1"/>
    <col min="11780" max="11780" width="18" style="420" customWidth="1"/>
    <col min="11781" max="11781" width="19.7109375" style="420" customWidth="1"/>
    <col min="11782" max="11782" width="16.140625" style="420" customWidth="1"/>
    <col min="11783" max="11783" width="16.42578125" style="420" customWidth="1"/>
    <col min="11784" max="11784" width="12.140625" style="420" customWidth="1"/>
    <col min="11785" max="11785" width="13.140625" style="420" customWidth="1"/>
    <col min="11786" max="11786" width="13.7109375" style="420" customWidth="1"/>
    <col min="11787" max="11787" width="18.28515625" style="420" customWidth="1"/>
    <col min="11788" max="12032" width="9.140625" style="420"/>
    <col min="12033" max="12033" width="22.85546875" style="420" customWidth="1"/>
    <col min="12034" max="12034" width="19.140625" style="420" customWidth="1"/>
    <col min="12035" max="12035" width="20" style="420" customWidth="1"/>
    <col min="12036" max="12036" width="18" style="420" customWidth="1"/>
    <col min="12037" max="12037" width="19.7109375" style="420" customWidth="1"/>
    <col min="12038" max="12038" width="16.140625" style="420" customWidth="1"/>
    <col min="12039" max="12039" width="16.42578125" style="420" customWidth="1"/>
    <col min="12040" max="12040" width="12.140625" style="420" customWidth="1"/>
    <col min="12041" max="12041" width="13.140625" style="420" customWidth="1"/>
    <col min="12042" max="12042" width="13.7109375" style="420" customWidth="1"/>
    <col min="12043" max="12043" width="18.28515625" style="420" customWidth="1"/>
    <col min="12044" max="12288" width="9.140625" style="420"/>
    <col min="12289" max="12289" width="22.85546875" style="420" customWidth="1"/>
    <col min="12290" max="12290" width="19.140625" style="420" customWidth="1"/>
    <col min="12291" max="12291" width="20" style="420" customWidth="1"/>
    <col min="12292" max="12292" width="18" style="420" customWidth="1"/>
    <col min="12293" max="12293" width="19.7109375" style="420" customWidth="1"/>
    <col min="12294" max="12294" width="16.140625" style="420" customWidth="1"/>
    <col min="12295" max="12295" width="16.42578125" style="420" customWidth="1"/>
    <col min="12296" max="12296" width="12.140625" style="420" customWidth="1"/>
    <col min="12297" max="12297" width="13.140625" style="420" customWidth="1"/>
    <col min="12298" max="12298" width="13.7109375" style="420" customWidth="1"/>
    <col min="12299" max="12299" width="18.28515625" style="420" customWidth="1"/>
    <col min="12300" max="12544" width="9.140625" style="420"/>
    <col min="12545" max="12545" width="22.85546875" style="420" customWidth="1"/>
    <col min="12546" max="12546" width="19.140625" style="420" customWidth="1"/>
    <col min="12547" max="12547" width="20" style="420" customWidth="1"/>
    <col min="12548" max="12548" width="18" style="420" customWidth="1"/>
    <col min="12549" max="12549" width="19.7109375" style="420" customWidth="1"/>
    <col min="12550" max="12550" width="16.140625" style="420" customWidth="1"/>
    <col min="12551" max="12551" width="16.42578125" style="420" customWidth="1"/>
    <col min="12552" max="12552" width="12.140625" style="420" customWidth="1"/>
    <col min="12553" max="12553" width="13.140625" style="420" customWidth="1"/>
    <col min="12554" max="12554" width="13.7109375" style="420" customWidth="1"/>
    <col min="12555" max="12555" width="18.28515625" style="420" customWidth="1"/>
    <col min="12556" max="12800" width="9.140625" style="420"/>
    <col min="12801" max="12801" width="22.85546875" style="420" customWidth="1"/>
    <col min="12802" max="12802" width="19.140625" style="420" customWidth="1"/>
    <col min="12803" max="12803" width="20" style="420" customWidth="1"/>
    <col min="12804" max="12804" width="18" style="420" customWidth="1"/>
    <col min="12805" max="12805" width="19.7109375" style="420" customWidth="1"/>
    <col min="12806" max="12806" width="16.140625" style="420" customWidth="1"/>
    <col min="12807" max="12807" width="16.42578125" style="420" customWidth="1"/>
    <col min="12808" max="12808" width="12.140625" style="420" customWidth="1"/>
    <col min="12809" max="12809" width="13.140625" style="420" customWidth="1"/>
    <col min="12810" max="12810" width="13.7109375" style="420" customWidth="1"/>
    <col min="12811" max="12811" width="18.28515625" style="420" customWidth="1"/>
    <col min="12812" max="13056" width="9.140625" style="420"/>
    <col min="13057" max="13057" width="22.85546875" style="420" customWidth="1"/>
    <col min="13058" max="13058" width="19.140625" style="420" customWidth="1"/>
    <col min="13059" max="13059" width="20" style="420" customWidth="1"/>
    <col min="13060" max="13060" width="18" style="420" customWidth="1"/>
    <col min="13061" max="13061" width="19.7109375" style="420" customWidth="1"/>
    <col min="13062" max="13062" width="16.140625" style="420" customWidth="1"/>
    <col min="13063" max="13063" width="16.42578125" style="420" customWidth="1"/>
    <col min="13064" max="13064" width="12.140625" style="420" customWidth="1"/>
    <col min="13065" max="13065" width="13.140625" style="420" customWidth="1"/>
    <col min="13066" max="13066" width="13.7109375" style="420" customWidth="1"/>
    <col min="13067" max="13067" width="18.28515625" style="420" customWidth="1"/>
    <col min="13068" max="13312" width="9.140625" style="420"/>
    <col min="13313" max="13313" width="22.85546875" style="420" customWidth="1"/>
    <col min="13314" max="13314" width="19.140625" style="420" customWidth="1"/>
    <col min="13315" max="13315" width="20" style="420" customWidth="1"/>
    <col min="13316" max="13316" width="18" style="420" customWidth="1"/>
    <col min="13317" max="13317" width="19.7109375" style="420" customWidth="1"/>
    <col min="13318" max="13318" width="16.140625" style="420" customWidth="1"/>
    <col min="13319" max="13319" width="16.42578125" style="420" customWidth="1"/>
    <col min="13320" max="13320" width="12.140625" style="420" customWidth="1"/>
    <col min="13321" max="13321" width="13.140625" style="420" customWidth="1"/>
    <col min="13322" max="13322" width="13.7109375" style="420" customWidth="1"/>
    <col min="13323" max="13323" width="18.28515625" style="420" customWidth="1"/>
    <col min="13324" max="13568" width="9.140625" style="420"/>
    <col min="13569" max="13569" width="22.85546875" style="420" customWidth="1"/>
    <col min="13570" max="13570" width="19.140625" style="420" customWidth="1"/>
    <col min="13571" max="13571" width="20" style="420" customWidth="1"/>
    <col min="13572" max="13572" width="18" style="420" customWidth="1"/>
    <col min="13573" max="13573" width="19.7109375" style="420" customWidth="1"/>
    <col min="13574" max="13574" width="16.140625" style="420" customWidth="1"/>
    <col min="13575" max="13575" width="16.42578125" style="420" customWidth="1"/>
    <col min="13576" max="13576" width="12.140625" style="420" customWidth="1"/>
    <col min="13577" max="13577" width="13.140625" style="420" customWidth="1"/>
    <col min="13578" max="13578" width="13.7109375" style="420" customWidth="1"/>
    <col min="13579" max="13579" width="18.28515625" style="420" customWidth="1"/>
    <col min="13580" max="13824" width="9.140625" style="420"/>
    <col min="13825" max="13825" width="22.85546875" style="420" customWidth="1"/>
    <col min="13826" max="13826" width="19.140625" style="420" customWidth="1"/>
    <col min="13827" max="13827" width="20" style="420" customWidth="1"/>
    <col min="13828" max="13828" width="18" style="420" customWidth="1"/>
    <col min="13829" max="13829" width="19.7109375" style="420" customWidth="1"/>
    <col min="13830" max="13830" width="16.140625" style="420" customWidth="1"/>
    <col min="13831" max="13831" width="16.42578125" style="420" customWidth="1"/>
    <col min="13832" max="13832" width="12.140625" style="420" customWidth="1"/>
    <col min="13833" max="13833" width="13.140625" style="420" customWidth="1"/>
    <col min="13834" max="13834" width="13.7109375" style="420" customWidth="1"/>
    <col min="13835" max="13835" width="18.28515625" style="420" customWidth="1"/>
    <col min="13836" max="14080" width="9.140625" style="420"/>
    <col min="14081" max="14081" width="22.85546875" style="420" customWidth="1"/>
    <col min="14082" max="14082" width="19.140625" style="420" customWidth="1"/>
    <col min="14083" max="14083" width="20" style="420" customWidth="1"/>
    <col min="14084" max="14084" width="18" style="420" customWidth="1"/>
    <col min="14085" max="14085" width="19.7109375" style="420" customWidth="1"/>
    <col min="14086" max="14086" width="16.140625" style="420" customWidth="1"/>
    <col min="14087" max="14087" width="16.42578125" style="420" customWidth="1"/>
    <col min="14088" max="14088" width="12.140625" style="420" customWidth="1"/>
    <col min="14089" max="14089" width="13.140625" style="420" customWidth="1"/>
    <col min="14090" max="14090" width="13.7109375" style="420" customWidth="1"/>
    <col min="14091" max="14091" width="18.28515625" style="420" customWidth="1"/>
    <col min="14092" max="14336" width="9.140625" style="420"/>
    <col min="14337" max="14337" width="22.85546875" style="420" customWidth="1"/>
    <col min="14338" max="14338" width="19.140625" style="420" customWidth="1"/>
    <col min="14339" max="14339" width="20" style="420" customWidth="1"/>
    <col min="14340" max="14340" width="18" style="420" customWidth="1"/>
    <col min="14341" max="14341" width="19.7109375" style="420" customWidth="1"/>
    <col min="14342" max="14342" width="16.140625" style="420" customWidth="1"/>
    <col min="14343" max="14343" width="16.42578125" style="420" customWidth="1"/>
    <col min="14344" max="14344" width="12.140625" style="420" customWidth="1"/>
    <col min="14345" max="14345" width="13.140625" style="420" customWidth="1"/>
    <col min="14346" max="14346" width="13.7109375" style="420" customWidth="1"/>
    <col min="14347" max="14347" width="18.28515625" style="420" customWidth="1"/>
    <col min="14348" max="14592" width="9.140625" style="420"/>
    <col min="14593" max="14593" width="22.85546875" style="420" customWidth="1"/>
    <col min="14594" max="14594" width="19.140625" style="420" customWidth="1"/>
    <col min="14595" max="14595" width="20" style="420" customWidth="1"/>
    <col min="14596" max="14596" width="18" style="420" customWidth="1"/>
    <col min="14597" max="14597" width="19.7109375" style="420" customWidth="1"/>
    <col min="14598" max="14598" width="16.140625" style="420" customWidth="1"/>
    <col min="14599" max="14599" width="16.42578125" style="420" customWidth="1"/>
    <col min="14600" max="14600" width="12.140625" style="420" customWidth="1"/>
    <col min="14601" max="14601" width="13.140625" style="420" customWidth="1"/>
    <col min="14602" max="14602" width="13.7109375" style="420" customWidth="1"/>
    <col min="14603" max="14603" width="18.28515625" style="420" customWidth="1"/>
    <col min="14604" max="14848" width="9.140625" style="420"/>
    <col min="14849" max="14849" width="22.85546875" style="420" customWidth="1"/>
    <col min="14850" max="14850" width="19.140625" style="420" customWidth="1"/>
    <col min="14851" max="14851" width="20" style="420" customWidth="1"/>
    <col min="14852" max="14852" width="18" style="420" customWidth="1"/>
    <col min="14853" max="14853" width="19.7109375" style="420" customWidth="1"/>
    <col min="14854" max="14854" width="16.140625" style="420" customWidth="1"/>
    <col min="14855" max="14855" width="16.42578125" style="420" customWidth="1"/>
    <col min="14856" max="14856" width="12.140625" style="420" customWidth="1"/>
    <col min="14857" max="14857" width="13.140625" style="420" customWidth="1"/>
    <col min="14858" max="14858" width="13.7109375" style="420" customWidth="1"/>
    <col min="14859" max="14859" width="18.28515625" style="420" customWidth="1"/>
    <col min="14860" max="15104" width="9.140625" style="420"/>
    <col min="15105" max="15105" width="22.85546875" style="420" customWidth="1"/>
    <col min="15106" max="15106" width="19.140625" style="420" customWidth="1"/>
    <col min="15107" max="15107" width="20" style="420" customWidth="1"/>
    <col min="15108" max="15108" width="18" style="420" customWidth="1"/>
    <col min="15109" max="15109" width="19.7109375" style="420" customWidth="1"/>
    <col min="15110" max="15110" width="16.140625" style="420" customWidth="1"/>
    <col min="15111" max="15111" width="16.42578125" style="420" customWidth="1"/>
    <col min="15112" max="15112" width="12.140625" style="420" customWidth="1"/>
    <col min="15113" max="15113" width="13.140625" style="420" customWidth="1"/>
    <col min="15114" max="15114" width="13.7109375" style="420" customWidth="1"/>
    <col min="15115" max="15115" width="18.28515625" style="420" customWidth="1"/>
    <col min="15116" max="15360" width="9.140625" style="420"/>
    <col min="15361" max="15361" width="22.85546875" style="420" customWidth="1"/>
    <col min="15362" max="15362" width="19.140625" style="420" customWidth="1"/>
    <col min="15363" max="15363" width="20" style="420" customWidth="1"/>
    <col min="15364" max="15364" width="18" style="420" customWidth="1"/>
    <col min="15365" max="15365" width="19.7109375" style="420" customWidth="1"/>
    <col min="15366" max="15366" width="16.140625" style="420" customWidth="1"/>
    <col min="15367" max="15367" width="16.42578125" style="420" customWidth="1"/>
    <col min="15368" max="15368" width="12.140625" style="420" customWidth="1"/>
    <col min="15369" max="15369" width="13.140625" style="420" customWidth="1"/>
    <col min="15370" max="15370" width="13.7109375" style="420" customWidth="1"/>
    <col min="15371" max="15371" width="18.28515625" style="420" customWidth="1"/>
    <col min="15372" max="15616" width="9.140625" style="420"/>
    <col min="15617" max="15617" width="22.85546875" style="420" customWidth="1"/>
    <col min="15618" max="15618" width="19.140625" style="420" customWidth="1"/>
    <col min="15619" max="15619" width="20" style="420" customWidth="1"/>
    <col min="15620" max="15620" width="18" style="420" customWidth="1"/>
    <col min="15621" max="15621" width="19.7109375" style="420" customWidth="1"/>
    <col min="15622" max="15622" width="16.140625" style="420" customWidth="1"/>
    <col min="15623" max="15623" width="16.42578125" style="420" customWidth="1"/>
    <col min="15624" max="15624" width="12.140625" style="420" customWidth="1"/>
    <col min="15625" max="15625" width="13.140625" style="420" customWidth="1"/>
    <col min="15626" max="15626" width="13.7109375" style="420" customWidth="1"/>
    <col min="15627" max="15627" width="18.28515625" style="420" customWidth="1"/>
    <col min="15628" max="15872" width="9.140625" style="420"/>
    <col min="15873" max="15873" width="22.85546875" style="420" customWidth="1"/>
    <col min="15874" max="15874" width="19.140625" style="420" customWidth="1"/>
    <col min="15875" max="15875" width="20" style="420" customWidth="1"/>
    <col min="15876" max="15876" width="18" style="420" customWidth="1"/>
    <col min="15877" max="15877" width="19.7109375" style="420" customWidth="1"/>
    <col min="15878" max="15878" width="16.140625" style="420" customWidth="1"/>
    <col min="15879" max="15879" width="16.42578125" style="420" customWidth="1"/>
    <col min="15880" max="15880" width="12.140625" style="420" customWidth="1"/>
    <col min="15881" max="15881" width="13.140625" style="420" customWidth="1"/>
    <col min="15882" max="15882" width="13.7109375" style="420" customWidth="1"/>
    <col min="15883" max="15883" width="18.28515625" style="420" customWidth="1"/>
    <col min="15884" max="16128" width="9.140625" style="420"/>
    <col min="16129" max="16129" width="22.85546875" style="420" customWidth="1"/>
    <col min="16130" max="16130" width="19.140625" style="420" customWidth="1"/>
    <col min="16131" max="16131" width="20" style="420" customWidth="1"/>
    <col min="16132" max="16132" width="18" style="420" customWidth="1"/>
    <col min="16133" max="16133" width="19.7109375" style="420" customWidth="1"/>
    <col min="16134" max="16134" width="16.140625" style="420" customWidth="1"/>
    <col min="16135" max="16135" width="16.42578125" style="420" customWidth="1"/>
    <col min="16136" max="16136" width="12.140625" style="420" customWidth="1"/>
    <col min="16137" max="16137" width="13.140625" style="420" customWidth="1"/>
    <col min="16138" max="16138" width="13.7109375" style="420" customWidth="1"/>
    <col min="16139" max="16139" width="18.28515625" style="420" customWidth="1"/>
    <col min="16140" max="16384" width="9.140625" style="420"/>
  </cols>
  <sheetData>
    <row r="2" spans="1:10" s="419" customFormat="1" ht="16.5">
      <c r="A2" s="25"/>
      <c r="D2" s="26"/>
      <c r="E2" s="424"/>
      <c r="F2" s="424" t="s">
        <v>598</v>
      </c>
      <c r="G2" s="424"/>
      <c r="H2" s="424"/>
      <c r="I2" s="424"/>
    </row>
    <row r="3" spans="1:10" s="419" customFormat="1" ht="165" customHeight="1">
      <c r="B3" s="27"/>
      <c r="C3" s="27"/>
      <c r="D3" s="425"/>
      <c r="E3" s="425"/>
      <c r="F3" s="713" t="s">
        <v>599</v>
      </c>
      <c r="G3" s="714"/>
      <c r="H3" s="714"/>
      <c r="I3" s="714"/>
      <c r="J3" s="714"/>
    </row>
    <row r="4" spans="1:10" s="29" customFormat="1" ht="15">
      <c r="A4" s="27"/>
      <c r="B4" s="28"/>
      <c r="C4" s="28"/>
      <c r="D4" s="971"/>
      <c r="E4" s="971"/>
    </row>
    <row r="5" spans="1:10" s="657" customFormat="1" ht="15" customHeight="1">
      <c r="A5" s="732" t="s">
        <v>167</v>
      </c>
      <c r="B5" s="732"/>
      <c r="C5" s="715"/>
      <c r="D5" s="715"/>
      <c r="E5" s="715"/>
      <c r="F5" s="715"/>
      <c r="G5" s="715"/>
      <c r="H5" s="715"/>
      <c r="I5" s="715"/>
    </row>
    <row r="6" spans="1:10" s="657" customFormat="1" ht="14.25" thickBot="1">
      <c r="A6" s="733"/>
      <c r="B6" s="734"/>
      <c r="C6" s="671"/>
      <c r="D6" s="671"/>
      <c r="E6" s="671"/>
      <c r="F6" s="671"/>
      <c r="G6" s="671"/>
      <c r="H6" s="670"/>
      <c r="I6" s="670"/>
    </row>
    <row r="7" spans="1:10" s="657" customFormat="1" ht="15" customHeight="1" thickBot="1">
      <c r="A7" s="735"/>
      <c r="B7" s="736" t="s">
        <v>168</v>
      </c>
      <c r="C7" s="716"/>
      <c r="D7" s="716"/>
      <c r="E7" s="716"/>
      <c r="F7" s="716"/>
      <c r="G7" s="717"/>
      <c r="H7" s="30"/>
      <c r="I7" s="30"/>
    </row>
    <row r="8" spans="1:10" s="657" customFormat="1" ht="93" customHeight="1">
      <c r="A8" s="718" t="s">
        <v>169</v>
      </c>
      <c r="B8" s="719" t="s">
        <v>170</v>
      </c>
      <c r="C8" s="674" t="s">
        <v>171</v>
      </c>
      <c r="D8" s="719" t="s">
        <v>172</v>
      </c>
      <c r="E8" s="720" t="s">
        <v>173</v>
      </c>
      <c r="F8" s="721" t="s">
        <v>174</v>
      </c>
      <c r="G8" s="721" t="s">
        <v>175</v>
      </c>
      <c r="H8" s="721" t="s">
        <v>176</v>
      </c>
      <c r="I8" s="722" t="s">
        <v>177</v>
      </c>
    </row>
    <row r="9" spans="1:10" s="657" customFormat="1" ht="6.75" customHeight="1">
      <c r="A9" s="723"/>
      <c r="B9" s="724"/>
      <c r="C9" s="675"/>
      <c r="D9" s="724"/>
      <c r="E9" s="725"/>
      <c r="F9" s="726"/>
      <c r="G9" s="726"/>
      <c r="H9" s="726"/>
      <c r="I9" s="727"/>
    </row>
    <row r="10" spans="1:10" s="527" customFormat="1" ht="12.75" customHeight="1">
      <c r="A10" s="728" t="s">
        <v>178</v>
      </c>
      <c r="B10" s="729"/>
      <c r="C10" s="729"/>
      <c r="D10" s="729"/>
      <c r="E10" s="730"/>
      <c r="F10" s="730"/>
      <c r="G10" s="730"/>
      <c r="H10" s="730"/>
      <c r="I10" s="731"/>
    </row>
    <row r="11" spans="1:10" s="527" customFormat="1" ht="15">
      <c r="A11" s="31" t="s">
        <v>179</v>
      </c>
      <c r="B11" s="32">
        <v>119889923.26000001</v>
      </c>
      <c r="C11" s="32">
        <v>4890777.9800000004</v>
      </c>
      <c r="D11" s="32">
        <v>144182508.28999999</v>
      </c>
      <c r="E11" s="32">
        <v>2603924.4700000002</v>
      </c>
      <c r="F11" s="32">
        <v>413811.81</v>
      </c>
      <c r="G11" s="32">
        <v>3747901.45</v>
      </c>
      <c r="H11" s="32">
        <v>4234081.42</v>
      </c>
      <c r="I11" s="33">
        <f>SUM(B11+D11+E11+F11+G11+H11)</f>
        <v>275072150.70000005</v>
      </c>
    </row>
    <row r="12" spans="1:10" s="657" customFormat="1">
      <c r="A12" s="31" t="s">
        <v>180</v>
      </c>
      <c r="B12" s="32">
        <f t="shared" ref="B12:I12" si="0">SUM(B13:B15)</f>
        <v>3728956.06</v>
      </c>
      <c r="C12" s="32">
        <f t="shared" si="0"/>
        <v>251829.72</v>
      </c>
      <c r="D12" s="32">
        <f t="shared" si="0"/>
        <v>533678.85</v>
      </c>
      <c r="E12" s="32">
        <f t="shared" si="0"/>
        <v>0</v>
      </c>
      <c r="F12" s="32">
        <f t="shared" si="0"/>
        <v>0</v>
      </c>
      <c r="G12" s="32">
        <f t="shared" si="0"/>
        <v>387623.08</v>
      </c>
      <c r="H12" s="399">
        <f t="shared" si="0"/>
        <v>19213.939999999944</v>
      </c>
      <c r="I12" s="400">
        <f t="shared" si="0"/>
        <v>4669471.93</v>
      </c>
    </row>
    <row r="13" spans="1:10" s="657" customFormat="1">
      <c r="A13" s="34" t="s">
        <v>181</v>
      </c>
      <c r="B13" s="35"/>
      <c r="C13" s="35"/>
      <c r="D13" s="35"/>
      <c r="E13" s="35"/>
      <c r="F13" s="35"/>
      <c r="G13" s="36">
        <v>321646.95</v>
      </c>
      <c r="H13" s="401">
        <v>3884486.56</v>
      </c>
      <c r="I13" s="402">
        <f>SUM(B13+D13+E13+F13+G13+H13)</f>
        <v>4206133.51</v>
      </c>
    </row>
    <row r="14" spans="1:10" s="657" customFormat="1">
      <c r="A14" s="34" t="s">
        <v>182</v>
      </c>
      <c r="B14" s="36">
        <v>448992.36</v>
      </c>
      <c r="C14" s="36">
        <v>251829.72</v>
      </c>
      <c r="D14" s="36"/>
      <c r="E14" s="36"/>
      <c r="F14" s="35"/>
      <c r="G14" s="36">
        <v>14346.06</v>
      </c>
      <c r="H14" s="403"/>
      <c r="I14" s="402">
        <f t="shared" ref="I14:I19" si="1">SUM(B14+D14+E14+F14+G14+H14)</f>
        <v>463338.42</v>
      </c>
    </row>
    <row r="15" spans="1:10" s="657" customFormat="1">
      <c r="A15" s="34" t="s">
        <v>183</v>
      </c>
      <c r="B15" s="36">
        <v>3279963.7</v>
      </c>
      <c r="C15" s="35"/>
      <c r="D15" s="36">
        <v>533678.85</v>
      </c>
      <c r="E15" s="36"/>
      <c r="F15" s="36"/>
      <c r="G15" s="36">
        <v>51630.07</v>
      </c>
      <c r="H15" s="401">
        <v>-3865272.62</v>
      </c>
      <c r="I15" s="402">
        <f t="shared" si="1"/>
        <v>0</v>
      </c>
    </row>
    <row r="16" spans="1:10" s="657" customFormat="1">
      <c r="A16" s="31" t="s">
        <v>184</v>
      </c>
      <c r="B16" s="32">
        <f>SUM(B17:B18)</f>
        <v>2119284.62</v>
      </c>
      <c r="C16" s="32">
        <f t="shared" ref="C16:H16" si="2">SUM(C17:C18)</f>
        <v>1511193.05</v>
      </c>
      <c r="D16" s="32">
        <f t="shared" si="2"/>
        <v>98119.44</v>
      </c>
      <c r="E16" s="32">
        <f t="shared" si="2"/>
        <v>80364.649999999994</v>
      </c>
      <c r="F16" s="32">
        <f t="shared" si="2"/>
        <v>112154</v>
      </c>
      <c r="G16" s="32">
        <f t="shared" si="2"/>
        <v>175994.83</v>
      </c>
      <c r="H16" s="399">
        <f t="shared" si="2"/>
        <v>2203684.67</v>
      </c>
      <c r="I16" s="400">
        <f>SUM(H16+G16+F16+E16+D16+B16)</f>
        <v>4789602.21</v>
      </c>
    </row>
    <row r="17" spans="1:9" s="657" customFormat="1">
      <c r="A17" s="34" t="s">
        <v>185</v>
      </c>
      <c r="B17" s="35"/>
      <c r="C17" s="35"/>
      <c r="D17" s="35"/>
      <c r="E17" s="36">
        <v>80364.649999999994</v>
      </c>
      <c r="F17" s="36">
        <v>112154</v>
      </c>
      <c r="G17" s="36">
        <v>175994.83</v>
      </c>
      <c r="H17" s="403"/>
      <c r="I17" s="402">
        <f t="shared" si="1"/>
        <v>368513.48</v>
      </c>
    </row>
    <row r="18" spans="1:9" s="657" customFormat="1">
      <c r="A18" s="34" t="s">
        <v>182</v>
      </c>
      <c r="B18" s="36">
        <v>2119284.62</v>
      </c>
      <c r="C18" s="35">
        <v>1511193.05</v>
      </c>
      <c r="D18" s="36">
        <v>98119.44</v>
      </c>
      <c r="E18" s="36"/>
      <c r="F18" s="35"/>
      <c r="G18" s="36"/>
      <c r="H18" s="401">
        <v>2203684.67</v>
      </c>
      <c r="I18" s="402">
        <f t="shared" si="1"/>
        <v>4421088.7300000004</v>
      </c>
    </row>
    <row r="19" spans="1:9" s="657" customFormat="1">
      <c r="A19" s="31" t="s">
        <v>186</v>
      </c>
      <c r="B19" s="32">
        <f t="shared" ref="B19:H19" si="3">B11+B12-B16</f>
        <v>121499594.7</v>
      </c>
      <c r="C19" s="32">
        <f>SUM(C11+C12-C16)</f>
        <v>3631414.6500000004</v>
      </c>
      <c r="D19" s="32">
        <f t="shared" si="3"/>
        <v>144618067.69999999</v>
      </c>
      <c r="E19" s="32">
        <f t="shared" si="3"/>
        <v>2523559.8200000003</v>
      </c>
      <c r="F19" s="32">
        <f t="shared" si="3"/>
        <v>301657.81</v>
      </c>
      <c r="G19" s="32">
        <f t="shared" si="3"/>
        <v>3959529.7</v>
      </c>
      <c r="H19" s="399">
        <f t="shared" si="3"/>
        <v>2049610.6899999995</v>
      </c>
      <c r="I19" s="400">
        <f t="shared" si="1"/>
        <v>274952020.41999996</v>
      </c>
    </row>
    <row r="20" spans="1:9" s="657" customFormat="1">
      <c r="A20" s="728" t="s">
        <v>187</v>
      </c>
      <c r="B20" s="730"/>
      <c r="C20" s="730"/>
      <c r="D20" s="730"/>
      <c r="E20" s="730"/>
      <c r="F20" s="730"/>
      <c r="G20" s="730"/>
      <c r="H20" s="730"/>
      <c r="I20" s="731"/>
    </row>
    <row r="21" spans="1:9" s="657" customFormat="1">
      <c r="A21" s="31" t="s">
        <v>188</v>
      </c>
      <c r="B21" s="32">
        <v>26666.32</v>
      </c>
      <c r="C21" s="32">
        <v>0</v>
      </c>
      <c r="D21" s="32">
        <v>62873577.969999999</v>
      </c>
      <c r="E21" s="32">
        <v>2343456.59</v>
      </c>
      <c r="F21" s="32">
        <v>305637</v>
      </c>
      <c r="G21" s="32">
        <v>3630801.49</v>
      </c>
      <c r="H21" s="32">
        <v>0</v>
      </c>
      <c r="I21" s="33">
        <f>SUM(B21+D21+E21+F21+G21+H21)</f>
        <v>69180139.36999999</v>
      </c>
    </row>
    <row r="22" spans="1:9" s="657" customFormat="1">
      <c r="A22" s="31" t="s">
        <v>180</v>
      </c>
      <c r="B22" s="32">
        <f>SUM(B23:B25)</f>
        <v>24615.07</v>
      </c>
      <c r="C22" s="32">
        <f t="shared" ref="C22:I22" si="4">SUM(C23:C25)</f>
        <v>0</v>
      </c>
      <c r="D22" s="32">
        <f t="shared" si="4"/>
        <v>5515744.5199999996</v>
      </c>
      <c r="E22" s="32">
        <f t="shared" si="4"/>
        <v>63892.62</v>
      </c>
      <c r="F22" s="32">
        <f t="shared" si="4"/>
        <v>21634.959999999999</v>
      </c>
      <c r="G22" s="32">
        <f t="shared" si="4"/>
        <v>365876.18</v>
      </c>
      <c r="H22" s="32">
        <f t="shared" si="4"/>
        <v>0</v>
      </c>
      <c r="I22" s="33">
        <f t="shared" si="4"/>
        <v>5991763.3499999996</v>
      </c>
    </row>
    <row r="23" spans="1:9" s="657" customFormat="1">
      <c r="A23" s="34" t="s">
        <v>189</v>
      </c>
      <c r="B23" s="36">
        <v>24615.07</v>
      </c>
      <c r="C23" s="36"/>
      <c r="D23" s="36">
        <v>5515744.5199999996</v>
      </c>
      <c r="E23" s="36">
        <v>63892.62</v>
      </c>
      <c r="F23" s="36">
        <v>21634.959999999999</v>
      </c>
      <c r="G23" s="36">
        <v>29883.17</v>
      </c>
      <c r="H23" s="35">
        <v>0</v>
      </c>
      <c r="I23" s="37">
        <v>5655770.3399999999</v>
      </c>
    </row>
    <row r="24" spans="1:9" s="657" customFormat="1">
      <c r="A24" s="34" t="s">
        <v>182</v>
      </c>
      <c r="B24" s="35"/>
      <c r="C24" s="35"/>
      <c r="D24" s="36"/>
      <c r="E24" s="36"/>
      <c r="F24" s="35"/>
      <c r="G24" s="36">
        <v>335993.01</v>
      </c>
      <c r="H24" s="35">
        <v>0</v>
      </c>
      <c r="I24" s="37">
        <f t="shared" ref="I24:I28" si="5">SUM(B24:H24)</f>
        <v>335993.01</v>
      </c>
    </row>
    <row r="25" spans="1:9" s="657" customFormat="1">
      <c r="A25" s="34" t="s">
        <v>183</v>
      </c>
      <c r="B25" s="35"/>
      <c r="C25" s="35"/>
      <c r="D25" s="35"/>
      <c r="E25" s="35"/>
      <c r="F25" s="35"/>
      <c r="G25" s="35"/>
      <c r="H25" s="35">
        <v>0</v>
      </c>
      <c r="I25" s="37">
        <f t="shared" si="5"/>
        <v>0</v>
      </c>
    </row>
    <row r="26" spans="1:9" s="657" customFormat="1">
      <c r="A26" s="31" t="s">
        <v>184</v>
      </c>
      <c r="B26" s="32">
        <f>SUM(B27:B28)</f>
        <v>0</v>
      </c>
      <c r="C26" s="32">
        <f t="shared" ref="C26:I26" si="6">SUM(C27:C28)</f>
        <v>0</v>
      </c>
      <c r="D26" s="32">
        <f t="shared" si="6"/>
        <v>12174.21</v>
      </c>
      <c r="E26" s="32">
        <f t="shared" si="6"/>
        <v>80364.649999999994</v>
      </c>
      <c r="F26" s="32">
        <f t="shared" si="6"/>
        <v>112154</v>
      </c>
      <c r="G26" s="32">
        <f t="shared" si="6"/>
        <v>175994.83</v>
      </c>
      <c r="H26" s="32">
        <f t="shared" si="6"/>
        <v>0</v>
      </c>
      <c r="I26" s="33">
        <f t="shared" si="6"/>
        <v>380687.68999999994</v>
      </c>
    </row>
    <row r="27" spans="1:9" s="657" customFormat="1">
      <c r="A27" s="34" t="s">
        <v>185</v>
      </c>
      <c r="B27" s="35">
        <v>0</v>
      </c>
      <c r="C27" s="35">
        <v>0</v>
      </c>
      <c r="D27" s="35"/>
      <c r="E27" s="36">
        <v>80364.649999999994</v>
      </c>
      <c r="F27" s="36"/>
      <c r="G27" s="36"/>
      <c r="H27" s="35">
        <v>0</v>
      </c>
      <c r="I27" s="37">
        <f t="shared" si="5"/>
        <v>80364.649999999994</v>
      </c>
    </row>
    <row r="28" spans="1:9" s="657" customFormat="1">
      <c r="A28" s="34" t="s">
        <v>182</v>
      </c>
      <c r="B28" s="35">
        <v>0</v>
      </c>
      <c r="C28" s="35">
        <v>0</v>
      </c>
      <c r="D28" s="36">
        <v>12174.21</v>
      </c>
      <c r="E28" s="36"/>
      <c r="F28" s="35">
        <v>112154</v>
      </c>
      <c r="G28" s="36">
        <v>175994.83</v>
      </c>
      <c r="H28" s="36">
        <v>0</v>
      </c>
      <c r="I28" s="37">
        <f t="shared" si="5"/>
        <v>300323.03999999998</v>
      </c>
    </row>
    <row r="29" spans="1:9" s="657" customFormat="1">
      <c r="A29" s="31" t="s">
        <v>186</v>
      </c>
      <c r="B29" s="32">
        <f>B21+B22-B26</f>
        <v>51281.39</v>
      </c>
      <c r="C29" s="32">
        <f t="shared" ref="C29:I29" si="7">C21+C22-C26</f>
        <v>0</v>
      </c>
      <c r="D29" s="32">
        <f t="shared" si="7"/>
        <v>68377148.280000001</v>
      </c>
      <c r="E29" s="32">
        <f t="shared" si="7"/>
        <v>2326984.56</v>
      </c>
      <c r="F29" s="32">
        <f t="shared" si="7"/>
        <v>215117.96000000002</v>
      </c>
      <c r="G29" s="32">
        <f t="shared" si="7"/>
        <v>3820682.8400000003</v>
      </c>
      <c r="H29" s="32">
        <f t="shared" si="7"/>
        <v>0</v>
      </c>
      <c r="I29" s="33">
        <f t="shared" si="7"/>
        <v>74791215.029999986</v>
      </c>
    </row>
    <row r="30" spans="1:9" s="657" customFormat="1">
      <c r="A30" s="728" t="s">
        <v>190</v>
      </c>
      <c r="B30" s="730"/>
      <c r="C30" s="730"/>
      <c r="D30" s="730"/>
      <c r="E30" s="730"/>
      <c r="F30" s="730"/>
      <c r="G30" s="730"/>
      <c r="H30" s="730"/>
      <c r="I30" s="731"/>
    </row>
    <row r="31" spans="1:9" s="657" customFormat="1">
      <c r="A31" s="31" t="s">
        <v>188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3">
        <f>SUM(B31+D31+E31+F31+G31+H31)</f>
        <v>0</v>
      </c>
    </row>
    <row r="32" spans="1:9" s="657" customFormat="1">
      <c r="A32" s="34" t="s">
        <v>191</v>
      </c>
      <c r="B32" s="36"/>
      <c r="C32" s="36"/>
      <c r="D32" s="36"/>
      <c r="E32" s="36"/>
      <c r="F32" s="36"/>
      <c r="G32" s="36"/>
      <c r="H32" s="35">
        <v>0</v>
      </c>
      <c r="I32" s="37">
        <f>SUM(B32)</f>
        <v>0</v>
      </c>
    </row>
    <row r="33" spans="1:9" s="657" customFormat="1">
      <c r="A33" s="34" t="s">
        <v>192</v>
      </c>
      <c r="B33" s="38"/>
      <c r="C33" s="38"/>
      <c r="D33" s="38"/>
      <c r="E33" s="38"/>
      <c r="F33" s="38"/>
      <c r="G33" s="38"/>
      <c r="H33" s="39">
        <v>0</v>
      </c>
      <c r="I33" s="37">
        <f>SUM(B33)</f>
        <v>0</v>
      </c>
    </row>
    <row r="34" spans="1:9" s="657" customFormat="1">
      <c r="A34" s="40" t="s">
        <v>186</v>
      </c>
      <c r="B34" s="41">
        <f>B31+B32-B33</f>
        <v>0</v>
      </c>
      <c r="C34" s="41">
        <f t="shared" ref="C34:I34" si="8">C31+C32-C33</f>
        <v>0</v>
      </c>
      <c r="D34" s="41">
        <f t="shared" si="8"/>
        <v>0</v>
      </c>
      <c r="E34" s="41">
        <f t="shared" si="8"/>
        <v>0</v>
      </c>
      <c r="F34" s="41">
        <f t="shared" si="8"/>
        <v>0</v>
      </c>
      <c r="G34" s="41">
        <f t="shared" si="8"/>
        <v>0</v>
      </c>
      <c r="H34" s="41">
        <f t="shared" si="8"/>
        <v>0</v>
      </c>
      <c r="I34" s="42">
        <f t="shared" si="8"/>
        <v>0</v>
      </c>
    </row>
    <row r="35" spans="1:9" s="657" customFormat="1">
      <c r="A35" s="728" t="s">
        <v>193</v>
      </c>
      <c r="B35" s="729"/>
      <c r="C35" s="729"/>
      <c r="D35" s="729"/>
      <c r="E35" s="729"/>
      <c r="F35" s="729"/>
      <c r="G35" s="729"/>
      <c r="H35" s="729"/>
      <c r="I35" s="731"/>
    </row>
    <row r="36" spans="1:9" s="657" customFormat="1">
      <c r="A36" s="43" t="s">
        <v>188</v>
      </c>
      <c r="B36" s="44">
        <f t="shared" ref="B36:H36" si="9">B11-B21-B31</f>
        <v>119863256.94000001</v>
      </c>
      <c r="C36" s="44">
        <f t="shared" si="9"/>
        <v>4890777.9800000004</v>
      </c>
      <c r="D36" s="44">
        <f t="shared" si="9"/>
        <v>81308930.319999993</v>
      </c>
      <c r="E36" s="44">
        <f t="shared" si="9"/>
        <v>260467.88000000035</v>
      </c>
      <c r="F36" s="44">
        <f t="shared" si="9"/>
        <v>108174.81</v>
      </c>
      <c r="G36" s="44">
        <f t="shared" si="9"/>
        <v>117099.95999999996</v>
      </c>
      <c r="H36" s="44">
        <f t="shared" si="9"/>
        <v>4234081.42</v>
      </c>
      <c r="I36" s="45">
        <f>SUM(B36+D36+E36+F36+G36+H36)</f>
        <v>205892011.32999998</v>
      </c>
    </row>
    <row r="37" spans="1:9" s="657" customFormat="1" ht="14.25" thickBot="1">
      <c r="A37" s="46" t="s">
        <v>186</v>
      </c>
      <c r="B37" s="47">
        <f>B19-B29-B34</f>
        <v>121448313.31</v>
      </c>
      <c r="C37" s="47">
        <f t="shared" ref="C37:I37" si="10">C19-C29-C34</f>
        <v>3631414.6500000004</v>
      </c>
      <c r="D37" s="47">
        <f t="shared" si="10"/>
        <v>76240919.419999987</v>
      </c>
      <c r="E37" s="47">
        <f t="shared" si="10"/>
        <v>196575.26000000024</v>
      </c>
      <c r="F37" s="47">
        <f t="shared" si="10"/>
        <v>86539.849999999977</v>
      </c>
      <c r="G37" s="47">
        <f t="shared" si="10"/>
        <v>138846.85999999987</v>
      </c>
      <c r="H37" s="47">
        <f t="shared" si="10"/>
        <v>2049610.6899999995</v>
      </c>
      <c r="I37" s="426">
        <f t="shared" si="10"/>
        <v>200160805.38999999</v>
      </c>
    </row>
    <row r="38" spans="1:9">
      <c r="A38" s="48"/>
      <c r="B38" s="49"/>
      <c r="C38" s="49"/>
      <c r="D38" s="49"/>
      <c r="E38" s="49"/>
      <c r="F38" s="49"/>
      <c r="G38" s="49"/>
      <c r="H38" s="49"/>
      <c r="I38" s="49"/>
    </row>
    <row r="39" spans="1:9" s="657" customFormat="1" ht="14.25">
      <c r="A39" s="50" t="s">
        <v>194</v>
      </c>
      <c r="B39" s="50"/>
    </row>
    <row r="40" spans="1:9" s="657" customFormat="1" ht="15.75" thickBot="1">
      <c r="A40"/>
      <c r="B40"/>
    </row>
    <row r="41" spans="1:9" s="657" customFormat="1" ht="51.75" customHeight="1">
      <c r="A41" s="737" t="s">
        <v>195</v>
      </c>
      <c r="B41" s="738"/>
      <c r="C41" s="739" t="s">
        <v>196</v>
      </c>
    </row>
    <row r="42" spans="1:9" s="657" customFormat="1" ht="9" hidden="1" customHeight="1">
      <c r="A42" s="740"/>
      <c r="B42" s="741"/>
      <c r="C42" s="742"/>
    </row>
    <row r="43" spans="1:9" s="657" customFormat="1" ht="29.25" hidden="1" customHeight="1">
      <c r="A43" s="743"/>
      <c r="B43" s="744"/>
      <c r="C43" s="745"/>
    </row>
    <row r="44" spans="1:9" s="657" customFormat="1" ht="15.75">
      <c r="A44" s="551" t="s">
        <v>178</v>
      </c>
      <c r="B44" s="552"/>
      <c r="C44" s="550"/>
    </row>
    <row r="45" spans="1:9" s="657" customFormat="1" ht="15">
      <c r="A45" s="746" t="s">
        <v>179</v>
      </c>
      <c r="B45" s="747"/>
      <c r="C45" s="51">
        <v>767844.8</v>
      </c>
    </row>
    <row r="46" spans="1:9" s="657" customFormat="1" ht="15">
      <c r="A46" s="748" t="s">
        <v>180</v>
      </c>
      <c r="B46" s="749"/>
      <c r="C46" s="52">
        <f>SUM(C47:C48)</f>
        <v>0</v>
      </c>
    </row>
    <row r="47" spans="1:9" s="657" customFormat="1" ht="15">
      <c r="A47" s="750" t="s">
        <v>181</v>
      </c>
      <c r="B47" s="751"/>
      <c r="C47" s="53">
        <v>0</v>
      </c>
    </row>
    <row r="48" spans="1:9" s="657" customFormat="1" ht="15">
      <c r="A48" s="750" t="s">
        <v>182</v>
      </c>
      <c r="B48" s="751"/>
      <c r="C48" s="53">
        <v>0</v>
      </c>
    </row>
    <row r="49" spans="1:3" s="657" customFormat="1" ht="15">
      <c r="A49" s="748" t="s">
        <v>184</v>
      </c>
      <c r="B49" s="749"/>
      <c r="C49" s="52">
        <f>SUM(C50:C51)</f>
        <v>0</v>
      </c>
    </row>
    <row r="50" spans="1:3" s="657" customFormat="1" ht="15">
      <c r="A50" s="750" t="s">
        <v>185</v>
      </c>
      <c r="B50" s="751"/>
      <c r="C50" s="53">
        <v>0</v>
      </c>
    </row>
    <row r="51" spans="1:3" s="657" customFormat="1" ht="15">
      <c r="A51" s="750" t="s">
        <v>182</v>
      </c>
      <c r="B51" s="751"/>
      <c r="C51" s="53">
        <v>0</v>
      </c>
    </row>
    <row r="52" spans="1:3" s="657" customFormat="1" ht="15">
      <c r="A52" s="748" t="s">
        <v>197</v>
      </c>
      <c r="B52" s="749"/>
      <c r="C52" s="52">
        <f>C45+C46-C49</f>
        <v>767844.8</v>
      </c>
    </row>
    <row r="53" spans="1:3" s="657" customFormat="1" ht="15.75">
      <c r="A53" s="551" t="s">
        <v>187</v>
      </c>
      <c r="B53" s="552"/>
      <c r="C53" s="550"/>
    </row>
    <row r="54" spans="1:3" s="657" customFormat="1" ht="15">
      <c r="A54" s="746" t="s">
        <v>188</v>
      </c>
      <c r="B54" s="747"/>
      <c r="C54" s="51">
        <v>767844.8</v>
      </c>
    </row>
    <row r="55" spans="1:3" s="657" customFormat="1" ht="15">
      <c r="A55" s="748" t="s">
        <v>180</v>
      </c>
      <c r="B55" s="749"/>
      <c r="C55" s="52">
        <f>SUM(C56:C57)</f>
        <v>0</v>
      </c>
    </row>
    <row r="56" spans="1:3" s="657" customFormat="1" ht="15">
      <c r="A56" s="750" t="s">
        <v>189</v>
      </c>
      <c r="B56" s="751"/>
      <c r="C56" s="53">
        <v>0</v>
      </c>
    </row>
    <row r="57" spans="1:3" s="657" customFormat="1" ht="15">
      <c r="A57" s="750" t="s">
        <v>182</v>
      </c>
      <c r="B57" s="751"/>
      <c r="C57" s="54">
        <v>0</v>
      </c>
    </row>
    <row r="58" spans="1:3" s="657" customFormat="1" ht="15">
      <c r="A58" s="748" t="s">
        <v>184</v>
      </c>
      <c r="B58" s="749"/>
      <c r="C58" s="52">
        <f>SUM(C59:C60)</f>
        <v>0</v>
      </c>
    </row>
    <row r="59" spans="1:3" s="657" customFormat="1" ht="15">
      <c r="A59" s="750" t="s">
        <v>185</v>
      </c>
      <c r="B59" s="751"/>
      <c r="C59" s="53">
        <v>0</v>
      </c>
    </row>
    <row r="60" spans="1:3" s="657" customFormat="1" ht="15">
      <c r="A60" s="752" t="s">
        <v>182</v>
      </c>
      <c r="B60" s="753"/>
      <c r="C60" s="55">
        <v>0</v>
      </c>
    </row>
    <row r="61" spans="1:3" s="657" customFormat="1" ht="15">
      <c r="A61" s="754" t="s">
        <v>186</v>
      </c>
      <c r="B61" s="755"/>
      <c r="C61" s="56">
        <f>C54+C55-C58</f>
        <v>767844.8</v>
      </c>
    </row>
    <row r="62" spans="1:3" s="657" customFormat="1" ht="15">
      <c r="A62" s="548" t="s">
        <v>190</v>
      </c>
      <c r="B62" s="549"/>
      <c r="C62" s="550"/>
    </row>
    <row r="63" spans="1:3" s="657" customFormat="1" ht="15">
      <c r="A63" s="746" t="s">
        <v>188</v>
      </c>
      <c r="B63" s="747"/>
      <c r="C63" s="51"/>
    </row>
    <row r="64" spans="1:3" s="657" customFormat="1" ht="15">
      <c r="A64" s="756" t="s">
        <v>191</v>
      </c>
      <c r="B64" s="757"/>
      <c r="C64" s="57">
        <v>0</v>
      </c>
    </row>
    <row r="65" spans="1:5" s="657" customFormat="1" ht="15">
      <c r="A65" s="756" t="s">
        <v>192</v>
      </c>
      <c r="B65" s="757"/>
      <c r="C65" s="57">
        <v>0</v>
      </c>
    </row>
    <row r="66" spans="1:5" s="657" customFormat="1" ht="15">
      <c r="A66" s="758" t="s">
        <v>197</v>
      </c>
      <c r="B66" s="759"/>
      <c r="C66" s="58">
        <f>C63+C64-C65</f>
        <v>0</v>
      </c>
    </row>
    <row r="67" spans="1:5" s="657" customFormat="1" ht="15.75">
      <c r="A67" s="551" t="s">
        <v>193</v>
      </c>
      <c r="B67" s="552"/>
      <c r="C67" s="550"/>
    </row>
    <row r="68" spans="1:5" s="657" customFormat="1" ht="15">
      <c r="A68" s="746" t="s">
        <v>188</v>
      </c>
      <c r="B68" s="747"/>
      <c r="C68" s="51">
        <f>C45-C54-C63</f>
        <v>0</v>
      </c>
    </row>
    <row r="69" spans="1:5" s="657" customFormat="1" ht="15.75" thickBot="1">
      <c r="A69" s="760" t="s">
        <v>186</v>
      </c>
      <c r="B69" s="761"/>
      <c r="C69" s="59">
        <f>C52-C61-C66</f>
        <v>0</v>
      </c>
    </row>
    <row r="70" spans="1:5" s="657" customFormat="1" ht="15" customHeight="1"/>
    <row r="71" spans="1:5" s="657" customFormat="1" ht="15" customHeight="1"/>
    <row r="72" spans="1:5" s="657" customFormat="1" ht="15" customHeight="1"/>
    <row r="73" spans="1:5" s="657" customFormat="1" ht="15" customHeight="1"/>
    <row r="74" spans="1:5" s="657" customFormat="1" ht="15" customHeight="1"/>
    <row r="75" spans="1:5" s="657" customFormat="1" ht="15" customHeight="1"/>
    <row r="76" spans="1:5" s="657" customFormat="1" ht="15" customHeight="1"/>
    <row r="77" spans="1:5" s="657" customFormat="1" ht="15" customHeight="1">
      <c r="A77" s="762" t="s">
        <v>198</v>
      </c>
      <c r="B77" s="763"/>
      <c r="C77" s="763"/>
      <c r="D77" s="763"/>
      <c r="E77" s="763"/>
    </row>
    <row r="78" spans="1:5" s="657" customFormat="1" ht="15" customHeight="1" thickBot="1">
      <c r="A78" s="60"/>
      <c r="B78" s="61"/>
      <c r="C78" s="61"/>
      <c r="D78" s="61"/>
      <c r="E78" s="61"/>
    </row>
    <row r="79" spans="1:5" s="657" customFormat="1" ht="148.5" customHeight="1" thickBot="1">
      <c r="A79" s="62" t="s">
        <v>199</v>
      </c>
      <c r="B79" s="63" t="s">
        <v>200</v>
      </c>
      <c r="C79" s="63" t="s">
        <v>201</v>
      </c>
      <c r="D79" s="63" t="s">
        <v>202</v>
      </c>
      <c r="E79" s="64" t="s">
        <v>203</v>
      </c>
    </row>
    <row r="80" spans="1:5" s="657" customFormat="1" ht="14.25" thickBot="1">
      <c r="A80" s="65" t="s">
        <v>178</v>
      </c>
      <c r="B80" s="66"/>
      <c r="C80" s="66"/>
      <c r="D80" s="66"/>
      <c r="E80" s="67"/>
    </row>
    <row r="81" spans="1:5" ht="25.5">
      <c r="A81" s="68" t="s">
        <v>204</v>
      </c>
      <c r="B81" s="69"/>
      <c r="C81" s="69"/>
      <c r="D81" s="69"/>
      <c r="E81" s="70">
        <f>B81+C81+D81</f>
        <v>0</v>
      </c>
    </row>
    <row r="82" spans="1:5">
      <c r="A82" s="71" t="s">
        <v>191</v>
      </c>
      <c r="B82" s="72">
        <f>SUM(B83:B84)</f>
        <v>0</v>
      </c>
      <c r="C82" s="72">
        <f>SUM(C83:C84)</f>
        <v>0</v>
      </c>
      <c r="D82" s="72">
        <f>SUM(D83:D84)</f>
        <v>0</v>
      </c>
      <c r="E82" s="73">
        <f>SUM(E83:E84)</f>
        <v>0</v>
      </c>
    </row>
    <row r="83" spans="1:5">
      <c r="A83" s="74" t="s">
        <v>205</v>
      </c>
      <c r="B83" s="75">
        <v>0</v>
      </c>
      <c r="C83" s="75">
        <v>0</v>
      </c>
      <c r="D83" s="75">
        <v>0</v>
      </c>
      <c r="E83" s="76">
        <f>B83+C83+D83</f>
        <v>0</v>
      </c>
    </row>
    <row r="84" spans="1:5">
      <c r="A84" s="74" t="s">
        <v>206</v>
      </c>
      <c r="B84" s="75">
        <v>0</v>
      </c>
      <c r="C84" s="75">
        <v>0</v>
      </c>
      <c r="D84" s="75">
        <v>0</v>
      </c>
      <c r="E84" s="76">
        <f>B84+C84+D84</f>
        <v>0</v>
      </c>
    </row>
    <row r="85" spans="1:5">
      <c r="A85" s="71" t="s">
        <v>192</v>
      </c>
      <c r="B85" s="72">
        <f>SUM(B86:B88)</f>
        <v>0</v>
      </c>
      <c r="C85" s="72">
        <f>SUM(C86:C88)</f>
        <v>0</v>
      </c>
      <c r="D85" s="72">
        <f>SUM(D86:D88)</f>
        <v>0</v>
      </c>
      <c r="E85" s="73">
        <f>SUM(E86:E88)</f>
        <v>0</v>
      </c>
    </row>
    <row r="86" spans="1:5">
      <c r="A86" s="74" t="s">
        <v>207</v>
      </c>
      <c r="B86" s="75">
        <v>0</v>
      </c>
      <c r="C86" s="75">
        <v>0</v>
      </c>
      <c r="D86" s="75">
        <v>0</v>
      </c>
      <c r="E86" s="76">
        <f>B86+C86+D86</f>
        <v>0</v>
      </c>
    </row>
    <row r="87" spans="1:5">
      <c r="A87" s="74" t="s">
        <v>208</v>
      </c>
      <c r="B87" s="75">
        <v>0</v>
      </c>
      <c r="C87" s="75">
        <v>0</v>
      </c>
      <c r="D87" s="75">
        <v>0</v>
      </c>
      <c r="E87" s="76">
        <f>B87+C87+D87</f>
        <v>0</v>
      </c>
    </row>
    <row r="88" spans="1:5">
      <c r="A88" s="77" t="s">
        <v>209</v>
      </c>
      <c r="B88" s="75">
        <v>0</v>
      </c>
      <c r="C88" s="75">
        <v>0</v>
      </c>
      <c r="D88" s="75">
        <v>0</v>
      </c>
      <c r="E88" s="76">
        <f>B88+C88+D88</f>
        <v>0</v>
      </c>
    </row>
    <row r="89" spans="1:5" ht="26.25" thickBot="1">
      <c r="A89" s="78" t="s">
        <v>210</v>
      </c>
      <c r="B89" s="79">
        <f>B81+B82-B85</f>
        <v>0</v>
      </c>
      <c r="C89" s="79">
        <f>C81+C82-C85</f>
        <v>0</v>
      </c>
      <c r="D89" s="79">
        <f>D81+D82-D85</f>
        <v>0</v>
      </c>
      <c r="E89" s="80">
        <f>E81+E82-E85</f>
        <v>0</v>
      </c>
    </row>
    <row r="90" spans="1:5" ht="14.25" thickBot="1">
      <c r="A90" s="764" t="s">
        <v>211</v>
      </c>
      <c r="B90" s="81"/>
      <c r="C90" s="81"/>
      <c r="D90" s="81"/>
      <c r="E90" s="82"/>
    </row>
    <row r="91" spans="1:5">
      <c r="A91" s="68" t="s">
        <v>212</v>
      </c>
      <c r="B91" s="69"/>
      <c r="C91" s="69"/>
      <c r="D91" s="69"/>
      <c r="E91" s="70">
        <f>B91+C91+D91</f>
        <v>0</v>
      </c>
    </row>
    <row r="92" spans="1:5">
      <c r="A92" s="71" t="s">
        <v>191</v>
      </c>
      <c r="B92" s="72">
        <v>0</v>
      </c>
      <c r="C92" s="72">
        <v>0</v>
      </c>
      <c r="D92" s="72">
        <v>0</v>
      </c>
      <c r="E92" s="73">
        <f>SUM(B92:D92)</f>
        <v>0</v>
      </c>
    </row>
    <row r="93" spans="1:5">
      <c r="A93" s="71" t="s">
        <v>192</v>
      </c>
      <c r="B93" s="72">
        <v>0</v>
      </c>
      <c r="C93" s="72">
        <v>0</v>
      </c>
      <c r="D93" s="72">
        <v>0</v>
      </c>
      <c r="E93" s="73">
        <f>SUM(B93:D93)</f>
        <v>0</v>
      </c>
    </row>
    <row r="94" spans="1:5" ht="14.25" thickBot="1">
      <c r="A94" s="78" t="s">
        <v>213</v>
      </c>
      <c r="B94" s="79">
        <f>B91+B92-B93</f>
        <v>0</v>
      </c>
      <c r="C94" s="79">
        <f>C91+C92-C93</f>
        <v>0</v>
      </c>
      <c r="D94" s="79">
        <f>D91+D92-D93</f>
        <v>0</v>
      </c>
      <c r="E94" s="80">
        <f>E91+E92-E93</f>
        <v>0</v>
      </c>
    </row>
    <row r="102" spans="1:9" ht="48" customHeight="1">
      <c r="A102" s="732" t="s">
        <v>214</v>
      </c>
      <c r="B102" s="505"/>
      <c r="C102" s="505"/>
    </row>
    <row r="103" spans="1:9" s="657" customFormat="1" ht="14.25" thickBot="1">
      <c r="A103" s="765"/>
      <c r="B103" s="766"/>
      <c r="C103" s="766"/>
    </row>
    <row r="104" spans="1:9" s="657" customFormat="1">
      <c r="A104" s="427" t="s">
        <v>215</v>
      </c>
      <c r="B104" s="101" t="s">
        <v>2</v>
      </c>
      <c r="C104" s="101" t="s">
        <v>3</v>
      </c>
      <c r="D104" s="102" t="s">
        <v>600</v>
      </c>
    </row>
    <row r="105" spans="1:9" s="657" customFormat="1">
      <c r="A105" s="428" t="s">
        <v>216</v>
      </c>
      <c r="B105" s="83">
        <v>0</v>
      </c>
      <c r="C105" s="83">
        <v>0</v>
      </c>
      <c r="D105" s="110"/>
    </row>
    <row r="106" spans="1:9" s="657" customFormat="1">
      <c r="A106" s="429" t="s">
        <v>217</v>
      </c>
      <c r="B106" s="84"/>
      <c r="C106" s="84"/>
      <c r="D106" s="430"/>
    </row>
    <row r="107" spans="1:9" s="657" customFormat="1" ht="14.25" thickBot="1">
      <c r="A107" s="431" t="s">
        <v>218</v>
      </c>
      <c r="B107" s="432">
        <v>0</v>
      </c>
      <c r="C107" s="433">
        <v>0</v>
      </c>
      <c r="D107" s="434"/>
    </row>
    <row r="110" spans="1:9" s="657" customFormat="1" ht="15" customHeight="1">
      <c r="A110" s="732" t="s">
        <v>219</v>
      </c>
      <c r="B110" s="505"/>
      <c r="C110" s="505"/>
      <c r="D110" s="506"/>
      <c r="E110" s="506"/>
      <c r="F110" s="506"/>
      <c r="G110" s="506"/>
    </row>
    <row r="111" spans="1:9" s="657" customFormat="1" ht="14.25" thickBot="1">
      <c r="A111" s="768"/>
      <c r="B111" s="769"/>
      <c r="C111" s="769"/>
    </row>
    <row r="112" spans="1:9" s="657" customFormat="1" ht="13.5" customHeight="1">
      <c r="A112" s="770"/>
      <c r="B112" s="771" t="s">
        <v>220</v>
      </c>
      <c r="C112" s="772"/>
      <c r="D112" s="772"/>
      <c r="E112" s="772"/>
      <c r="F112" s="773"/>
      <c r="G112" s="771" t="s">
        <v>221</v>
      </c>
      <c r="H112" s="772"/>
      <c r="I112" s="773"/>
    </row>
    <row r="113" spans="1:9" s="657" customFormat="1" ht="51" customHeight="1">
      <c r="A113" s="767"/>
      <c r="B113" s="85" t="s">
        <v>222</v>
      </c>
      <c r="C113" s="634" t="s">
        <v>223</v>
      </c>
      <c r="D113" s="634" t="s">
        <v>224</v>
      </c>
      <c r="E113" s="634" t="s">
        <v>225</v>
      </c>
      <c r="F113" s="86" t="s">
        <v>226</v>
      </c>
      <c r="G113" s="87" t="s">
        <v>227</v>
      </c>
      <c r="H113" s="88" t="s">
        <v>228</v>
      </c>
      <c r="I113" s="89" t="s">
        <v>229</v>
      </c>
    </row>
    <row r="114" spans="1:9" s="657" customFormat="1">
      <c r="A114" s="90" t="s">
        <v>2</v>
      </c>
      <c r="B114" s="91">
        <v>0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</row>
    <row r="115" spans="1:9" s="657" customFormat="1" ht="36">
      <c r="A115" s="92" t="s">
        <v>230</v>
      </c>
      <c r="B115" s="93">
        <v>0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</row>
    <row r="116" spans="1:9" s="657" customFormat="1" ht="36.75" thickBot="1">
      <c r="A116" s="94" t="s">
        <v>231</v>
      </c>
      <c r="B116" s="435">
        <v>0</v>
      </c>
      <c r="C116" s="435">
        <v>0</v>
      </c>
      <c r="D116" s="435">
        <v>0</v>
      </c>
      <c r="E116" s="435">
        <v>0</v>
      </c>
      <c r="F116" s="435">
        <v>0</v>
      </c>
      <c r="G116" s="435">
        <v>0</v>
      </c>
      <c r="H116" s="435">
        <v>0</v>
      </c>
      <c r="I116" s="435">
        <v>0</v>
      </c>
    </row>
    <row r="117" spans="1:9" s="657" customFormat="1" ht="15.75" thickBot="1">
      <c r="A117" s="95" t="s">
        <v>3</v>
      </c>
      <c r="B117" s="96">
        <f t="shared" ref="B117:I117" si="11">B114+B115-B116</f>
        <v>0</v>
      </c>
      <c r="C117" s="97">
        <f t="shared" si="11"/>
        <v>0</v>
      </c>
      <c r="D117" s="97">
        <f t="shared" si="11"/>
        <v>0</v>
      </c>
      <c r="E117" s="98">
        <f t="shared" si="11"/>
        <v>0</v>
      </c>
      <c r="F117" s="99">
        <f t="shared" si="11"/>
        <v>0</v>
      </c>
      <c r="G117" s="100">
        <f t="shared" si="11"/>
        <v>0</v>
      </c>
      <c r="H117" s="98">
        <f t="shared" si="11"/>
        <v>0</v>
      </c>
      <c r="I117" s="99">
        <f t="shared" si="11"/>
        <v>0</v>
      </c>
    </row>
    <row r="120" spans="1:9" s="657" customFormat="1" ht="15" customHeight="1">
      <c r="A120" s="732" t="s">
        <v>232</v>
      </c>
      <c r="B120" s="505"/>
      <c r="C120" s="505"/>
    </row>
    <row r="121" spans="1:9" s="657" customFormat="1" ht="14.25" thickBot="1">
      <c r="A121" s="768"/>
      <c r="B121" s="769"/>
      <c r="C121" s="769"/>
    </row>
    <row r="122" spans="1:9" s="657" customFormat="1">
      <c r="A122" s="774" t="s">
        <v>215</v>
      </c>
      <c r="B122" s="775" t="s">
        <v>2</v>
      </c>
      <c r="C122" s="776" t="s">
        <v>3</v>
      </c>
    </row>
    <row r="123" spans="1:9" s="657" customFormat="1" ht="14.25" thickBot="1">
      <c r="A123" s="777" t="s">
        <v>233</v>
      </c>
      <c r="B123" s="103">
        <v>984602.68</v>
      </c>
      <c r="C123" s="104">
        <v>984602.68</v>
      </c>
    </row>
    <row r="124" spans="1:9" s="657" customFormat="1"/>
    <row r="125" spans="1:9" s="657" customFormat="1"/>
    <row r="126" spans="1:9" s="657" customFormat="1"/>
    <row r="127" spans="1:9" s="657" customFormat="1" ht="50.25" customHeight="1">
      <c r="A127" s="732" t="s">
        <v>234</v>
      </c>
      <c r="B127" s="505"/>
      <c r="C127" s="505"/>
      <c r="D127" s="506"/>
    </row>
    <row r="128" spans="1:9" s="657" customFormat="1" ht="14.25" thickBot="1">
      <c r="A128" s="778"/>
      <c r="B128" s="779"/>
      <c r="C128" s="779"/>
    </row>
    <row r="129" spans="1:4" s="657" customFormat="1">
      <c r="A129" s="780" t="s">
        <v>199</v>
      </c>
      <c r="B129" s="781"/>
      <c r="C129" s="775" t="s">
        <v>2</v>
      </c>
      <c r="D129" s="776" t="s">
        <v>3</v>
      </c>
    </row>
    <row r="130" spans="1:4" s="657" customFormat="1" ht="114.75" customHeight="1">
      <c r="A130" s="789" t="s">
        <v>235</v>
      </c>
      <c r="B130" s="782"/>
      <c r="C130" s="83">
        <f>SUM(C132:C136)</f>
        <v>0</v>
      </c>
      <c r="D130" s="105">
        <f>SUM(D132:D136)</f>
        <v>0</v>
      </c>
    </row>
    <row r="131" spans="1:4" s="657" customFormat="1">
      <c r="A131" s="783" t="s">
        <v>217</v>
      </c>
      <c r="B131" s="784"/>
      <c r="C131" s="106"/>
      <c r="D131" s="107"/>
    </row>
    <row r="132" spans="1:4" s="657" customFormat="1">
      <c r="A132" s="785" t="s">
        <v>170</v>
      </c>
      <c r="B132" s="786"/>
      <c r="C132" s="108">
        <v>0</v>
      </c>
      <c r="D132" s="109">
        <v>0</v>
      </c>
    </row>
    <row r="133" spans="1:4" s="657" customFormat="1" ht="13.5" customHeight="1">
      <c r="A133" s="787" t="s">
        <v>172</v>
      </c>
      <c r="B133" s="788"/>
      <c r="C133" s="108">
        <v>0</v>
      </c>
      <c r="D133" s="109">
        <v>0</v>
      </c>
    </row>
    <row r="134" spans="1:4" s="657" customFormat="1" ht="13.5" customHeight="1">
      <c r="A134" s="787" t="s">
        <v>173</v>
      </c>
      <c r="B134" s="788"/>
      <c r="C134" s="108">
        <v>0</v>
      </c>
      <c r="D134" s="109">
        <v>0</v>
      </c>
    </row>
    <row r="135" spans="1:4" s="657" customFormat="1">
      <c r="A135" s="787" t="s">
        <v>174</v>
      </c>
      <c r="B135" s="788"/>
      <c r="C135" s="108">
        <v>0</v>
      </c>
      <c r="D135" s="109">
        <v>0</v>
      </c>
    </row>
    <row r="136" spans="1:4" s="657" customFormat="1">
      <c r="A136" s="787" t="s">
        <v>175</v>
      </c>
      <c r="B136" s="788"/>
      <c r="C136" s="108">
        <v>0</v>
      </c>
      <c r="D136" s="109">
        <v>0</v>
      </c>
    </row>
    <row r="137" spans="1:4" s="657" customFormat="1" ht="13.5" customHeight="1"/>
    <row r="138" spans="1:4" s="657" customFormat="1" ht="13.5" customHeight="1"/>
    <row r="139" spans="1:4" s="657" customFormat="1" ht="13.5" customHeight="1"/>
    <row r="140" spans="1:4" s="657" customFormat="1" ht="13.5" customHeight="1"/>
    <row r="141" spans="1:4" s="657" customFormat="1" ht="13.5" customHeight="1"/>
    <row r="142" spans="1:4" s="657" customFormat="1" ht="13.5" customHeight="1"/>
    <row r="143" spans="1:4" s="657" customFormat="1" ht="13.5" customHeight="1"/>
    <row r="144" spans="1:4" s="657" customFormat="1" ht="13.5" customHeight="1"/>
    <row r="145" spans="1:9" s="657" customFormat="1" ht="13.5" customHeight="1"/>
    <row r="146" spans="1:9" s="657" customFormat="1" ht="13.5" customHeight="1"/>
    <row r="147" spans="1:9" s="657" customFormat="1" ht="13.5" customHeight="1"/>
    <row r="148" spans="1:9" s="657" customFormat="1" ht="13.5" customHeight="1"/>
    <row r="149" spans="1:9" s="657" customFormat="1" ht="13.5" customHeight="1"/>
    <row r="150" spans="1:9" s="657" customFormat="1" ht="13.5" customHeight="1"/>
    <row r="151" spans="1:9" s="657" customFormat="1" ht="13.5" customHeight="1"/>
    <row r="152" spans="1:9" s="657" customFormat="1" ht="13.5" customHeight="1"/>
    <row r="153" spans="1:9" s="657" customFormat="1" ht="13.5" customHeight="1"/>
    <row r="154" spans="1:9" s="657" customFormat="1" ht="15" customHeight="1">
      <c r="A154" s="792" t="s">
        <v>236</v>
      </c>
      <c r="B154" s="527"/>
      <c r="C154" s="527"/>
      <c r="D154" s="527"/>
      <c r="E154" s="527"/>
      <c r="F154" s="527"/>
      <c r="G154" s="527"/>
      <c r="H154" s="527"/>
      <c r="I154" s="527"/>
    </row>
    <row r="155" spans="1:9" s="657" customFormat="1" ht="16.5" thickBot="1">
      <c r="A155" s="111"/>
      <c r="B155" s="112"/>
      <c r="C155" s="112"/>
      <c r="D155" s="112"/>
      <c r="E155" s="112" t="s">
        <v>237</v>
      </c>
      <c r="F155" s="113"/>
      <c r="G155" s="113"/>
      <c r="H155" s="113"/>
      <c r="I155" s="113"/>
    </row>
    <row r="156" spans="1:9" s="657" customFormat="1" ht="89.25" customHeight="1" thickBot="1">
      <c r="A156" s="791" t="s">
        <v>238</v>
      </c>
      <c r="B156" s="793"/>
      <c r="C156" s="114" t="s">
        <v>239</v>
      </c>
      <c r="D156" s="115" t="s">
        <v>240</v>
      </c>
      <c r="E156" s="114" t="s">
        <v>241</v>
      </c>
      <c r="F156" s="116" t="s">
        <v>242</v>
      </c>
      <c r="G156" s="114" t="s">
        <v>243</v>
      </c>
      <c r="H156" s="114" t="s">
        <v>244</v>
      </c>
      <c r="I156" s="553" t="s">
        <v>245</v>
      </c>
    </row>
    <row r="157" spans="1:9" s="657" customFormat="1" ht="15">
      <c r="A157" s="794" t="s">
        <v>2</v>
      </c>
      <c r="B157" s="667"/>
      <c r="C157" s="118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118">
        <v>0</v>
      </c>
    </row>
    <row r="158" spans="1:9" s="657" customFormat="1">
      <c r="A158" s="119"/>
      <c r="B158" s="120" t="s">
        <v>246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21">
        <v>0</v>
      </c>
      <c r="I158" s="121">
        <v>0</v>
      </c>
    </row>
    <row r="159" spans="1:9" s="657" customFormat="1">
      <c r="A159" s="122" t="s">
        <v>247</v>
      </c>
      <c r="B159" s="123"/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4">
        <v>0</v>
      </c>
      <c r="I159" s="124">
        <v>0</v>
      </c>
    </row>
    <row r="160" spans="1:9" s="657" customFormat="1">
      <c r="A160" s="122" t="s">
        <v>248</v>
      </c>
      <c r="B160" s="123"/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4">
        <v>0</v>
      </c>
      <c r="I160" s="124">
        <v>0</v>
      </c>
    </row>
    <row r="161" spans="1:9" s="657" customFormat="1" ht="14.25" thickBot="1">
      <c r="A161" s="127" t="s">
        <v>249</v>
      </c>
      <c r="B161" s="128"/>
      <c r="C161" s="129">
        <v>0</v>
      </c>
      <c r="D161" s="129">
        <v>0</v>
      </c>
      <c r="E161" s="129">
        <v>0</v>
      </c>
      <c r="F161" s="129">
        <v>0</v>
      </c>
      <c r="G161" s="129">
        <v>0</v>
      </c>
      <c r="H161" s="129">
        <v>0</v>
      </c>
      <c r="I161" s="129">
        <v>0</v>
      </c>
    </row>
    <row r="162" spans="1:9" s="657" customFormat="1" ht="14.25" thickBot="1">
      <c r="A162" s="132"/>
      <c r="B162" s="560" t="s">
        <v>250</v>
      </c>
      <c r="C162" s="130">
        <f t="shared" ref="C162:D162" si="12">SUM(C159:C161)</f>
        <v>0</v>
      </c>
      <c r="D162" s="130">
        <f t="shared" si="12"/>
        <v>0</v>
      </c>
      <c r="E162" s="130">
        <f>SUM(E159:E161)</f>
        <v>0</v>
      </c>
      <c r="F162" s="130">
        <f>SUM(F159:F161)</f>
        <v>0</v>
      </c>
      <c r="G162" s="130">
        <f t="shared" ref="G162:I162" si="13">SUM(G159:G161)</f>
        <v>0</v>
      </c>
      <c r="H162" s="130">
        <f t="shared" si="13"/>
        <v>0</v>
      </c>
      <c r="I162" s="130">
        <f t="shared" si="13"/>
        <v>0</v>
      </c>
    </row>
    <row r="163" spans="1:9" s="657" customFormat="1" ht="87.75" customHeight="1" thickBot="1">
      <c r="A163" s="791" t="s">
        <v>238</v>
      </c>
      <c r="B163" s="795"/>
      <c r="C163" s="114" t="s">
        <v>239</v>
      </c>
      <c r="D163" s="115" t="s">
        <v>240</v>
      </c>
      <c r="E163" s="114" t="s">
        <v>241</v>
      </c>
      <c r="F163" s="116" t="s">
        <v>242</v>
      </c>
      <c r="G163" s="114" t="s">
        <v>243</v>
      </c>
      <c r="H163" s="114" t="s">
        <v>244</v>
      </c>
      <c r="I163" s="553" t="s">
        <v>245</v>
      </c>
    </row>
    <row r="164" spans="1:9" s="657" customFormat="1" ht="15">
      <c r="A164" s="794" t="s">
        <v>3</v>
      </c>
      <c r="B164" s="796"/>
      <c r="C164" s="118">
        <v>0</v>
      </c>
      <c r="D164" s="118">
        <v>0</v>
      </c>
      <c r="E164" s="118">
        <v>0</v>
      </c>
      <c r="F164" s="118">
        <v>0</v>
      </c>
      <c r="G164" s="118">
        <v>0</v>
      </c>
      <c r="H164" s="118">
        <v>0</v>
      </c>
      <c r="I164" s="118">
        <v>0</v>
      </c>
    </row>
    <row r="165" spans="1:9" s="657" customFormat="1">
      <c r="A165" s="131"/>
      <c r="B165" s="436" t="s">
        <v>246</v>
      </c>
      <c r="C165" s="121">
        <v>0</v>
      </c>
      <c r="D165" s="121">
        <v>0</v>
      </c>
      <c r="E165" s="121">
        <v>0</v>
      </c>
      <c r="F165" s="121">
        <v>0</v>
      </c>
      <c r="G165" s="121">
        <v>0</v>
      </c>
      <c r="H165" s="121">
        <v>0</v>
      </c>
      <c r="I165" s="121">
        <v>0</v>
      </c>
    </row>
    <row r="166" spans="1:9" s="657" customFormat="1">
      <c r="A166" s="122" t="s">
        <v>247</v>
      </c>
      <c r="B166" s="123"/>
      <c r="C166" s="124">
        <v>0</v>
      </c>
      <c r="D166" s="124">
        <v>0</v>
      </c>
      <c r="E166" s="124">
        <v>0</v>
      </c>
      <c r="F166" s="124">
        <v>0</v>
      </c>
      <c r="G166" s="124">
        <v>0</v>
      </c>
      <c r="H166" s="124">
        <v>0</v>
      </c>
      <c r="I166" s="124">
        <v>0</v>
      </c>
    </row>
    <row r="167" spans="1:9" s="657" customFormat="1">
      <c r="A167" s="122" t="s">
        <v>248</v>
      </c>
      <c r="B167" s="123"/>
      <c r="C167" s="124">
        <v>0</v>
      </c>
      <c r="D167" s="124">
        <v>0</v>
      </c>
      <c r="E167" s="124">
        <v>0</v>
      </c>
      <c r="F167" s="124">
        <v>0</v>
      </c>
      <c r="G167" s="124">
        <v>0</v>
      </c>
      <c r="H167" s="124">
        <v>0</v>
      </c>
      <c r="I167" s="124">
        <v>0</v>
      </c>
    </row>
    <row r="168" spans="1:9" s="657" customFormat="1" ht="14.25" thickBot="1">
      <c r="A168" s="127" t="s">
        <v>249</v>
      </c>
      <c r="B168" s="128"/>
      <c r="C168" s="129">
        <v>0</v>
      </c>
      <c r="D168" s="129">
        <v>0</v>
      </c>
      <c r="E168" s="129">
        <v>0</v>
      </c>
      <c r="F168" s="129">
        <v>0</v>
      </c>
      <c r="G168" s="129">
        <v>0</v>
      </c>
      <c r="H168" s="129">
        <v>0</v>
      </c>
      <c r="I168" s="129">
        <v>0</v>
      </c>
    </row>
    <row r="169" spans="1:9" s="657" customFormat="1" ht="14.25" thickBot="1">
      <c r="A169" s="132"/>
      <c r="B169" s="560" t="s">
        <v>250</v>
      </c>
      <c r="C169" s="130">
        <f t="shared" ref="C169:D169" si="14">SUM(C166:C168)</f>
        <v>0</v>
      </c>
      <c r="D169" s="130">
        <f t="shared" si="14"/>
        <v>0</v>
      </c>
      <c r="E169" s="130">
        <f>SUM(E166:E168)</f>
        <v>0</v>
      </c>
      <c r="F169" s="130">
        <f t="shared" ref="F169" si="15">SUM(F166:F168)</f>
        <v>0</v>
      </c>
      <c r="G169" s="130">
        <f t="shared" ref="G169:H169" si="16">SUM(G166:G168)</f>
        <v>0</v>
      </c>
      <c r="H169" s="130">
        <f t="shared" si="16"/>
        <v>0</v>
      </c>
      <c r="I169" s="130">
        <f t="shared" ref="I169" si="17">SUM(I166:I168)</f>
        <v>0</v>
      </c>
    </row>
    <row r="170" spans="1:9" s="657" customFormat="1"/>
    <row r="171" spans="1:9" s="657" customFormat="1"/>
    <row r="172" spans="1:9" s="657" customFormat="1" ht="14.25">
      <c r="A172" s="797" t="s">
        <v>251</v>
      </c>
      <c r="B172" s="797"/>
      <c r="C172" s="797"/>
      <c r="D172" s="797"/>
      <c r="E172" s="797"/>
      <c r="F172" s="797"/>
      <c r="G172" s="797"/>
      <c r="H172" s="797"/>
      <c r="I172" s="797"/>
    </row>
    <row r="173" spans="1:9" s="657" customFormat="1" ht="14.25" thickBot="1">
      <c r="A173" s="133"/>
      <c r="B173" s="134"/>
      <c r="C173" s="134"/>
      <c r="D173" s="134"/>
      <c r="E173" s="133"/>
      <c r="F173" s="133"/>
      <c r="G173" s="133"/>
      <c r="H173" s="133"/>
      <c r="I173" s="133"/>
    </row>
    <row r="174" spans="1:9" s="657" customFormat="1" ht="25.5" customHeight="1" thickBot="1">
      <c r="A174" s="798" t="s">
        <v>252</v>
      </c>
      <c r="B174" s="799"/>
      <c r="C174" s="799"/>
      <c r="D174" s="800"/>
      <c r="E174" s="801" t="s">
        <v>2</v>
      </c>
      <c r="F174" s="150" t="s">
        <v>253</v>
      </c>
      <c r="G174" s="802"/>
      <c r="H174" s="224"/>
      <c r="I174" s="803" t="s">
        <v>3</v>
      </c>
    </row>
    <row r="175" spans="1:9" s="657" customFormat="1" ht="26.25" thickBot="1">
      <c r="A175" s="804"/>
      <c r="B175" s="805"/>
      <c r="C175" s="805"/>
      <c r="D175" s="806"/>
      <c r="E175" s="807"/>
      <c r="F175" s="135" t="s">
        <v>191</v>
      </c>
      <c r="G175" s="136" t="s">
        <v>254</v>
      </c>
      <c r="H175" s="135" t="s">
        <v>255</v>
      </c>
      <c r="I175" s="813"/>
    </row>
    <row r="176" spans="1:9" s="657" customFormat="1" ht="14.25" customHeight="1">
      <c r="A176" s="137">
        <v>1</v>
      </c>
      <c r="B176" s="814" t="s">
        <v>224</v>
      </c>
      <c r="C176" s="815"/>
      <c r="D176" s="816"/>
      <c r="E176" s="652">
        <v>0</v>
      </c>
      <c r="F176" s="138"/>
      <c r="G176" s="138"/>
      <c r="H176" s="138"/>
      <c r="I176" s="139">
        <f>E176+F176-G176-H176</f>
        <v>0</v>
      </c>
    </row>
    <row r="177" spans="1:9" s="657" customFormat="1" ht="14.25" customHeight="1">
      <c r="A177" s="140"/>
      <c r="B177" s="817" t="s">
        <v>256</v>
      </c>
      <c r="C177" s="818"/>
      <c r="D177" s="819"/>
      <c r="E177" s="141"/>
      <c r="F177" s="142"/>
      <c r="G177" s="142"/>
      <c r="H177" s="142"/>
      <c r="I177" s="143">
        <f>E177+F177-G177-H177</f>
        <v>0</v>
      </c>
    </row>
    <row r="178" spans="1:9" s="657" customFormat="1" ht="14.25" customHeight="1">
      <c r="A178" s="144" t="s">
        <v>257</v>
      </c>
      <c r="B178" s="817" t="s">
        <v>258</v>
      </c>
      <c r="C178" s="818"/>
      <c r="D178" s="819"/>
      <c r="E178" s="145">
        <v>12097084.65</v>
      </c>
      <c r="F178" s="146">
        <v>5086687.7699999996</v>
      </c>
      <c r="G178" s="146">
        <v>3072403.63</v>
      </c>
      <c r="H178" s="146">
        <v>7524393.7699999996</v>
      </c>
      <c r="I178" s="147">
        <f>E178+F178-G178-H178</f>
        <v>6586975.0200000033</v>
      </c>
    </row>
    <row r="179" spans="1:9" s="657" customFormat="1" ht="14.25" customHeight="1">
      <c r="A179" s="144"/>
      <c r="B179" s="817" t="s">
        <v>256</v>
      </c>
      <c r="C179" s="818"/>
      <c r="D179" s="819"/>
      <c r="E179" s="148"/>
      <c r="F179" s="146"/>
      <c r="G179" s="146"/>
      <c r="H179" s="146"/>
      <c r="I179" s="146">
        <f>E179+F179-G179-H179</f>
        <v>0</v>
      </c>
    </row>
    <row r="180" spans="1:9" s="657" customFormat="1" ht="14.25" customHeight="1" thickBot="1">
      <c r="A180" s="149" t="s">
        <v>259</v>
      </c>
      <c r="B180" s="820" t="s">
        <v>260</v>
      </c>
      <c r="C180" s="821"/>
      <c r="D180" s="822"/>
      <c r="E180" s="145">
        <v>4800522.03</v>
      </c>
      <c r="F180" s="146">
        <v>9617635.2300000004</v>
      </c>
      <c r="G180" s="146">
        <v>30957.55</v>
      </c>
      <c r="H180" s="146">
        <v>6893903.0099999998</v>
      </c>
      <c r="I180" s="142">
        <f>E180+F180-G180-H180</f>
        <v>7493296.7000000011</v>
      </c>
    </row>
    <row r="181" spans="1:9" s="657" customFormat="1" ht="14.25" thickBot="1">
      <c r="A181" s="810" t="s">
        <v>261</v>
      </c>
      <c r="B181" s="811"/>
      <c r="C181" s="811"/>
      <c r="D181" s="812"/>
      <c r="E181" s="150">
        <f>E176+E178+E180</f>
        <v>16897606.68</v>
      </c>
      <c r="F181" s="150">
        <f>F176+F178+F180</f>
        <v>14704323</v>
      </c>
      <c r="G181" s="150">
        <f>G176+G178+G180</f>
        <v>3103361.1799999997</v>
      </c>
      <c r="H181" s="150">
        <f>H176+H178+H180</f>
        <v>14418296.779999999</v>
      </c>
      <c r="I181" s="151">
        <f>I176+I178+I180</f>
        <v>14080271.720000004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s="657" customFormat="1" ht="15.75">
      <c r="A183" s="152" t="s">
        <v>262</v>
      </c>
      <c r="B183"/>
      <c r="C183"/>
      <c r="D183"/>
      <c r="E183"/>
      <c r="F183"/>
      <c r="G183"/>
      <c r="H183"/>
      <c r="I183"/>
    </row>
    <row r="184" spans="1:9" s="657" customFormat="1" ht="15.75">
      <c r="A184" s="152" t="s">
        <v>263</v>
      </c>
      <c r="B184"/>
      <c r="C184"/>
      <c r="D184"/>
      <c r="E184"/>
      <c r="F184"/>
      <c r="G184"/>
      <c r="H184"/>
      <c r="I184"/>
    </row>
    <row r="185" spans="1:9" s="657" customFormat="1"/>
    <row r="186" spans="1:9" s="657" customFormat="1" ht="14.25">
      <c r="A186" s="823" t="s">
        <v>264</v>
      </c>
      <c r="B186" s="823"/>
      <c r="C186" s="823"/>
      <c r="D186" s="823"/>
      <c r="E186" s="823"/>
      <c r="F186" s="823"/>
      <c r="G186" s="823"/>
    </row>
    <row r="187" spans="1:9" s="657" customFormat="1" ht="14.25" thickBot="1">
      <c r="A187" s="153"/>
      <c r="B187" s="154"/>
      <c r="C187" s="155"/>
      <c r="D187" s="155"/>
      <c r="E187" s="155"/>
      <c r="F187" s="155"/>
      <c r="G187" s="155"/>
    </row>
    <row r="188" spans="1:9" s="657" customFormat="1" ht="26.25" thickBot="1">
      <c r="A188" s="824" t="s">
        <v>265</v>
      </c>
      <c r="B188" s="826"/>
      <c r="C188" s="643" t="s">
        <v>266</v>
      </c>
      <c r="D188" s="156" t="s">
        <v>267</v>
      </c>
      <c r="E188" s="157" t="s">
        <v>268</v>
      </c>
      <c r="F188" s="156" t="s">
        <v>269</v>
      </c>
      <c r="G188" s="546" t="s">
        <v>5</v>
      </c>
    </row>
    <row r="189" spans="1:9" s="657" customFormat="1" ht="34.5" customHeight="1" thickBot="1">
      <c r="A189" s="529" t="s">
        <v>270</v>
      </c>
      <c r="B189" s="530"/>
      <c r="C189" s="158">
        <v>0</v>
      </c>
      <c r="D189" s="158">
        <v>0</v>
      </c>
      <c r="E189" s="158">
        <v>0</v>
      </c>
      <c r="F189" s="158">
        <v>0</v>
      </c>
      <c r="G189" s="159">
        <f>C189+D189-E189-F189</f>
        <v>0</v>
      </c>
    </row>
    <row r="190" spans="1:9" s="657" customFormat="1" ht="35.25" customHeight="1" thickBot="1">
      <c r="A190" s="531" t="s">
        <v>271</v>
      </c>
      <c r="B190" s="532"/>
      <c r="C190" s="158">
        <v>0</v>
      </c>
      <c r="D190" s="158">
        <v>0</v>
      </c>
      <c r="E190" s="158">
        <v>0</v>
      </c>
      <c r="F190" s="158">
        <v>0</v>
      </c>
      <c r="G190" s="160">
        <f t="shared" ref="G190:G197" si="18">C190+D190-E190-F190</f>
        <v>0</v>
      </c>
    </row>
    <row r="191" spans="1:9" s="657" customFormat="1" ht="27.75" customHeight="1" thickBot="1">
      <c r="A191" s="531" t="s">
        <v>272</v>
      </c>
      <c r="B191" s="532"/>
      <c r="C191" s="158">
        <v>0</v>
      </c>
      <c r="D191" s="158">
        <v>0</v>
      </c>
      <c r="E191" s="158">
        <v>0</v>
      </c>
      <c r="F191" s="158">
        <v>0</v>
      </c>
      <c r="G191" s="160">
        <f t="shared" si="18"/>
        <v>0</v>
      </c>
    </row>
    <row r="192" spans="1:9" s="657" customFormat="1" ht="24.75" customHeight="1" thickBot="1">
      <c r="A192" s="531" t="s">
        <v>273</v>
      </c>
      <c r="B192" s="532"/>
      <c r="C192" s="158">
        <v>0</v>
      </c>
      <c r="D192" s="158">
        <v>0</v>
      </c>
      <c r="E192" s="158">
        <v>0</v>
      </c>
      <c r="F192" s="158">
        <v>0</v>
      </c>
      <c r="G192" s="160">
        <f t="shared" si="18"/>
        <v>0</v>
      </c>
    </row>
    <row r="193" spans="1:7" s="657" customFormat="1" ht="62.25" customHeight="1" thickBot="1">
      <c r="A193" s="531" t="s">
        <v>274</v>
      </c>
      <c r="B193" s="532"/>
      <c r="C193" s="158">
        <v>0</v>
      </c>
      <c r="D193" s="158">
        <v>0</v>
      </c>
      <c r="E193" s="158">
        <v>0</v>
      </c>
      <c r="F193" s="158">
        <v>0</v>
      </c>
      <c r="G193" s="160">
        <f t="shared" si="18"/>
        <v>0</v>
      </c>
    </row>
    <row r="194" spans="1:7" s="657" customFormat="1" ht="51" customHeight="1" thickBot="1">
      <c r="A194" s="542" t="s">
        <v>275</v>
      </c>
      <c r="B194" s="532"/>
      <c r="C194" s="158">
        <v>0</v>
      </c>
      <c r="D194" s="158">
        <v>0</v>
      </c>
      <c r="E194" s="158">
        <v>0</v>
      </c>
      <c r="F194" s="158">
        <v>0</v>
      </c>
      <c r="G194" s="160">
        <f t="shared" si="18"/>
        <v>0</v>
      </c>
    </row>
    <row r="195" spans="1:7" s="657" customFormat="1" ht="24.75" customHeight="1" thickBot="1">
      <c r="A195" s="542" t="s">
        <v>276</v>
      </c>
      <c r="B195" s="532"/>
      <c r="C195" s="158">
        <v>0</v>
      </c>
      <c r="D195" s="158">
        <v>0</v>
      </c>
      <c r="E195" s="158">
        <v>0</v>
      </c>
      <c r="F195" s="158">
        <v>0</v>
      </c>
      <c r="G195" s="160">
        <f t="shared" si="18"/>
        <v>0</v>
      </c>
    </row>
    <row r="196" spans="1:7" s="657" customFormat="1" ht="39.75" customHeight="1" thickBot="1">
      <c r="A196" s="542" t="s">
        <v>277</v>
      </c>
      <c r="B196" s="532"/>
      <c r="C196" s="158">
        <v>0</v>
      </c>
      <c r="D196" s="158">
        <v>0</v>
      </c>
      <c r="E196" s="158">
        <v>0</v>
      </c>
      <c r="F196" s="158">
        <v>0</v>
      </c>
      <c r="G196" s="160">
        <f t="shared" si="18"/>
        <v>0</v>
      </c>
    </row>
    <row r="197" spans="1:7" s="657" customFormat="1" ht="39.75" customHeight="1" thickBot="1">
      <c r="A197" s="668" t="s">
        <v>278</v>
      </c>
      <c r="B197" s="669"/>
      <c r="C197" s="158">
        <v>0</v>
      </c>
      <c r="D197" s="158">
        <v>0</v>
      </c>
      <c r="E197" s="158">
        <v>0</v>
      </c>
      <c r="F197" s="158">
        <v>0</v>
      </c>
      <c r="G197" s="161">
        <f t="shared" si="18"/>
        <v>0</v>
      </c>
    </row>
    <row r="198" spans="1:7" s="657" customFormat="1" ht="15">
      <c r="A198" s="539" t="s">
        <v>601</v>
      </c>
      <c r="B198" s="540"/>
      <c r="C198" s="162">
        <f>SUM(C199:C218)</f>
        <v>4927228.84</v>
      </c>
      <c r="D198" s="162">
        <f>SUM(D199:D218)</f>
        <v>0</v>
      </c>
      <c r="E198" s="162">
        <f>SUM(E199:E218)</f>
        <v>2498.5</v>
      </c>
      <c r="F198" s="162">
        <f>SUM(F199:F218)</f>
        <v>71425</v>
      </c>
      <c r="G198" s="163">
        <f>SUM(G199:G218)</f>
        <v>4853305.34</v>
      </c>
    </row>
    <row r="199" spans="1:7" s="657" customFormat="1">
      <c r="A199" s="537" t="s">
        <v>279</v>
      </c>
      <c r="B199" s="538"/>
      <c r="C199" s="422">
        <v>2545503</v>
      </c>
      <c r="D199" s="422"/>
      <c r="E199" s="251">
        <v>0</v>
      </c>
      <c r="F199" s="251"/>
      <c r="G199" s="437">
        <f t="shared" ref="G199:G218" si="19">C199+D199-E199-F199</f>
        <v>2545503</v>
      </c>
    </row>
    <row r="200" spans="1:7" s="657" customFormat="1">
      <c r="A200" s="537" t="s">
        <v>280</v>
      </c>
      <c r="B200" s="538"/>
      <c r="C200" s="422">
        <v>2250143.5</v>
      </c>
      <c r="D200" s="422">
        <v>0</v>
      </c>
      <c r="E200" s="251"/>
      <c r="F200" s="251"/>
      <c r="G200" s="437">
        <f t="shared" si="19"/>
        <v>2250143.5</v>
      </c>
    </row>
    <row r="201" spans="1:7" s="657" customFormat="1" ht="25.5" customHeight="1">
      <c r="A201" s="537" t="s">
        <v>281</v>
      </c>
      <c r="B201" s="538"/>
      <c r="C201" s="422">
        <v>10500</v>
      </c>
      <c r="D201" s="422">
        <v>0</v>
      </c>
      <c r="E201" s="251">
        <v>0</v>
      </c>
      <c r="F201" s="251">
        <v>10500</v>
      </c>
      <c r="G201" s="437">
        <f t="shared" si="19"/>
        <v>0</v>
      </c>
    </row>
    <row r="202" spans="1:7" s="657" customFormat="1" ht="66" customHeight="1">
      <c r="A202" s="614" t="s">
        <v>282</v>
      </c>
      <c r="B202" s="538"/>
      <c r="C202" s="422">
        <v>0</v>
      </c>
      <c r="D202" s="422">
        <v>0</v>
      </c>
      <c r="E202" s="251">
        <v>0</v>
      </c>
      <c r="F202" s="251">
        <v>0</v>
      </c>
      <c r="G202" s="437">
        <f t="shared" si="19"/>
        <v>0</v>
      </c>
    </row>
    <row r="203" spans="1:7" s="657" customFormat="1" ht="13.5" customHeight="1">
      <c r="A203" s="654" t="s">
        <v>283</v>
      </c>
      <c r="B203" s="538"/>
      <c r="C203" s="422">
        <v>0</v>
      </c>
      <c r="D203" s="422">
        <v>0</v>
      </c>
      <c r="E203" s="251">
        <v>0</v>
      </c>
      <c r="F203" s="251">
        <v>0</v>
      </c>
      <c r="G203" s="437">
        <f t="shared" si="19"/>
        <v>0</v>
      </c>
    </row>
    <row r="204" spans="1:7" s="657" customFormat="1" ht="13.5" customHeight="1">
      <c r="A204" s="654" t="s">
        <v>284</v>
      </c>
      <c r="B204" s="538"/>
      <c r="C204" s="422">
        <v>0</v>
      </c>
      <c r="D204" s="422">
        <v>0</v>
      </c>
      <c r="E204" s="251">
        <v>0</v>
      </c>
      <c r="F204" s="251">
        <v>0</v>
      </c>
      <c r="G204" s="437">
        <f t="shared" si="19"/>
        <v>0</v>
      </c>
    </row>
    <row r="205" spans="1:7" s="657" customFormat="1" ht="13.5" customHeight="1">
      <c r="A205" s="654" t="s">
        <v>285</v>
      </c>
      <c r="B205" s="538"/>
      <c r="C205" s="422">
        <v>0</v>
      </c>
      <c r="D205" s="422">
        <v>0</v>
      </c>
      <c r="E205" s="251">
        <v>0</v>
      </c>
      <c r="F205" s="251">
        <v>0</v>
      </c>
      <c r="G205" s="437">
        <f t="shared" si="19"/>
        <v>0</v>
      </c>
    </row>
    <row r="206" spans="1:7" s="657" customFormat="1" ht="13.5" customHeight="1">
      <c r="A206" s="654" t="s">
        <v>286</v>
      </c>
      <c r="B206" s="538"/>
      <c r="C206" s="422">
        <v>0</v>
      </c>
      <c r="D206" s="422">
        <v>0</v>
      </c>
      <c r="E206" s="251">
        <v>0</v>
      </c>
      <c r="F206" s="251">
        <v>0</v>
      </c>
      <c r="G206" s="437">
        <f t="shared" si="19"/>
        <v>0</v>
      </c>
    </row>
    <row r="207" spans="1:7" s="657" customFormat="1" ht="13.5" customHeight="1">
      <c r="A207" s="654" t="s">
        <v>287</v>
      </c>
      <c r="B207" s="538"/>
      <c r="C207" s="422">
        <v>0</v>
      </c>
      <c r="D207" s="422">
        <v>0</v>
      </c>
      <c r="E207" s="251">
        <v>0</v>
      </c>
      <c r="F207" s="251">
        <v>0</v>
      </c>
      <c r="G207" s="437">
        <f t="shared" si="19"/>
        <v>0</v>
      </c>
    </row>
    <row r="208" spans="1:7" s="657" customFormat="1" ht="13.5" customHeight="1">
      <c r="A208" s="654" t="s">
        <v>288</v>
      </c>
      <c r="B208" s="538"/>
      <c r="C208" s="422">
        <v>0</v>
      </c>
      <c r="D208" s="422">
        <v>0</v>
      </c>
      <c r="E208" s="251">
        <v>0</v>
      </c>
      <c r="F208" s="251">
        <v>0</v>
      </c>
      <c r="G208" s="437">
        <f t="shared" si="19"/>
        <v>0</v>
      </c>
    </row>
    <row r="209" spans="1:7" s="657" customFormat="1" ht="13.5" customHeight="1">
      <c r="A209" s="654" t="s">
        <v>289</v>
      </c>
      <c r="B209" s="538"/>
      <c r="C209" s="422">
        <v>0</v>
      </c>
      <c r="D209" s="422">
        <v>0</v>
      </c>
      <c r="E209" s="251">
        <v>0</v>
      </c>
      <c r="F209" s="251">
        <v>0</v>
      </c>
      <c r="G209" s="437">
        <f t="shared" si="19"/>
        <v>0</v>
      </c>
    </row>
    <row r="210" spans="1:7" s="657" customFormat="1">
      <c r="A210" s="537" t="s">
        <v>290</v>
      </c>
      <c r="B210" s="538"/>
      <c r="C210" s="422">
        <v>0</v>
      </c>
      <c r="D210" s="422">
        <v>0</v>
      </c>
      <c r="E210" s="251">
        <v>0</v>
      </c>
      <c r="F210" s="251">
        <v>0</v>
      </c>
      <c r="G210" s="437">
        <f t="shared" si="19"/>
        <v>0</v>
      </c>
    </row>
    <row r="211" spans="1:7" s="657" customFormat="1">
      <c r="A211" s="537" t="s">
        <v>291</v>
      </c>
      <c r="B211" s="538"/>
      <c r="C211" s="422">
        <v>0</v>
      </c>
      <c r="D211" s="422">
        <v>0</v>
      </c>
      <c r="E211" s="251">
        <v>0</v>
      </c>
      <c r="F211" s="251">
        <v>0</v>
      </c>
      <c r="G211" s="437">
        <f t="shared" si="19"/>
        <v>0</v>
      </c>
    </row>
    <row r="212" spans="1:7" s="657" customFormat="1">
      <c r="A212" s="825" t="s">
        <v>292</v>
      </c>
      <c r="B212" s="538"/>
      <c r="C212" s="422">
        <v>0</v>
      </c>
      <c r="D212" s="422">
        <v>0</v>
      </c>
      <c r="E212" s="251">
        <v>0</v>
      </c>
      <c r="F212" s="251">
        <v>0</v>
      </c>
      <c r="G212" s="437">
        <f>C212+D212-E212-F212</f>
        <v>0</v>
      </c>
    </row>
    <row r="213" spans="1:7" s="657" customFormat="1">
      <c r="A213" s="825" t="s">
        <v>293</v>
      </c>
      <c r="B213" s="538"/>
      <c r="C213" s="422">
        <v>0</v>
      </c>
      <c r="D213" s="422">
        <v>0</v>
      </c>
      <c r="E213" s="251">
        <v>0</v>
      </c>
      <c r="F213" s="251">
        <v>0</v>
      </c>
      <c r="G213" s="437">
        <f>C213+D213-E213-F213</f>
        <v>0</v>
      </c>
    </row>
    <row r="214" spans="1:7" s="657" customFormat="1" ht="39.75" customHeight="1">
      <c r="A214" s="614" t="s">
        <v>294</v>
      </c>
      <c r="B214" s="538"/>
      <c r="C214" s="422">
        <v>0</v>
      </c>
      <c r="D214" s="422">
        <v>0</v>
      </c>
      <c r="E214" s="251">
        <v>0</v>
      </c>
      <c r="F214" s="251">
        <v>0</v>
      </c>
      <c r="G214" s="437">
        <f t="shared" si="19"/>
        <v>0</v>
      </c>
    </row>
    <row r="215" spans="1:7" s="657" customFormat="1" ht="44.25" customHeight="1">
      <c r="A215" s="614" t="s">
        <v>295</v>
      </c>
      <c r="B215" s="538"/>
      <c r="C215" s="422">
        <v>0</v>
      </c>
      <c r="D215" s="422">
        <v>0</v>
      </c>
      <c r="E215" s="251">
        <v>0</v>
      </c>
      <c r="F215" s="251">
        <v>0</v>
      </c>
      <c r="G215" s="437">
        <f t="shared" si="19"/>
        <v>0</v>
      </c>
    </row>
    <row r="216" spans="1:7" s="657" customFormat="1">
      <c r="A216" s="825" t="s">
        <v>296</v>
      </c>
      <c r="B216" s="538"/>
      <c r="C216" s="422">
        <v>0</v>
      </c>
      <c r="D216" s="422">
        <v>0</v>
      </c>
      <c r="E216" s="251">
        <v>0</v>
      </c>
      <c r="F216" s="251">
        <v>0</v>
      </c>
      <c r="G216" s="437">
        <f t="shared" si="19"/>
        <v>0</v>
      </c>
    </row>
    <row r="217" spans="1:7" s="657" customFormat="1">
      <c r="A217" s="825" t="s">
        <v>297</v>
      </c>
      <c r="B217" s="538"/>
      <c r="C217" s="422">
        <v>0</v>
      </c>
      <c r="D217" s="422">
        <v>0</v>
      </c>
      <c r="E217" s="251">
        <v>0</v>
      </c>
      <c r="F217" s="251">
        <v>0</v>
      </c>
      <c r="G217" s="437">
        <f t="shared" si="19"/>
        <v>0</v>
      </c>
    </row>
    <row r="218" spans="1:7" s="657" customFormat="1" ht="14.25" thickBot="1">
      <c r="A218" s="595" t="s">
        <v>298</v>
      </c>
      <c r="B218" s="659"/>
      <c r="C218" s="423">
        <v>121082.34</v>
      </c>
      <c r="D218" s="423">
        <v>0</v>
      </c>
      <c r="E218" s="251">
        <v>2498.5</v>
      </c>
      <c r="F218" s="251">
        <v>60925</v>
      </c>
      <c r="G218" s="437">
        <f t="shared" si="19"/>
        <v>57658.84</v>
      </c>
    </row>
    <row r="219" spans="1:7" s="657" customFormat="1" ht="15.75" thickBot="1">
      <c r="A219" s="535" t="s">
        <v>299</v>
      </c>
      <c r="B219" s="666"/>
      <c r="C219" s="164">
        <f>SUM(C189:C198)</f>
        <v>4927228.84</v>
      </c>
      <c r="D219" s="164">
        <f>SUM(D189:D198)</f>
        <v>0</v>
      </c>
      <c r="E219" s="164">
        <f>SUM(E189:E198)</f>
        <v>2498.5</v>
      </c>
      <c r="F219" s="164">
        <f>SUM(F189:F198)</f>
        <v>71425</v>
      </c>
      <c r="G219" s="438">
        <f>SUM(G189:G198)</f>
        <v>4853305.34</v>
      </c>
    </row>
    <row r="220" spans="1:7" s="657" customFormat="1" ht="15">
      <c r="A220"/>
      <c r="B220"/>
      <c r="C220"/>
      <c r="D220"/>
      <c r="E220"/>
      <c r="F220"/>
      <c r="G220"/>
    </row>
    <row r="221" spans="1:7" s="657" customFormat="1" ht="14.25">
      <c r="A221" s="165"/>
      <c r="B221" s="165"/>
      <c r="C221" s="165"/>
      <c r="D221" s="165"/>
      <c r="E221" s="165"/>
      <c r="F221" s="165"/>
      <c r="G221" s="165"/>
    </row>
    <row r="222" spans="1:7" s="657" customFormat="1" ht="45" customHeight="1">
      <c r="A222" s="827" t="s">
        <v>602</v>
      </c>
      <c r="B222" s="827"/>
      <c r="C222" s="827"/>
      <c r="D222" s="533"/>
      <c r="E222" s="534"/>
    </row>
    <row r="223" spans="1:7" s="657" customFormat="1" ht="15.75" thickBot="1">
      <c r="A223" s="1"/>
      <c r="B223" s="1"/>
      <c r="C223" s="1"/>
    </row>
    <row r="224" spans="1:7" s="657" customFormat="1" ht="14.25" thickBot="1">
      <c r="A224" s="535" t="s">
        <v>199</v>
      </c>
      <c r="B224" s="536"/>
      <c r="C224" s="642" t="s">
        <v>2</v>
      </c>
      <c r="D224" s="166" t="s">
        <v>3</v>
      </c>
    </row>
    <row r="225" spans="1:4" s="657" customFormat="1" ht="14.25" thickBot="1">
      <c r="A225" s="535" t="s">
        <v>300</v>
      </c>
      <c r="B225" s="536"/>
      <c r="C225" s="168">
        <f>SUM(C226:C228)</f>
        <v>0</v>
      </c>
      <c r="D225" s="168">
        <f>SUM(D226:D228)</f>
        <v>0</v>
      </c>
    </row>
    <row r="226" spans="1:4" s="657" customFormat="1" ht="13.5" customHeight="1">
      <c r="A226" s="828" t="s">
        <v>301</v>
      </c>
      <c r="B226" s="341"/>
      <c r="C226" s="829">
        <v>0</v>
      </c>
      <c r="D226" s="830">
        <v>0</v>
      </c>
    </row>
    <row r="227" spans="1:4" s="657" customFormat="1">
      <c r="A227" s="831" t="s">
        <v>302</v>
      </c>
      <c r="B227" s="297"/>
      <c r="C227" s="829">
        <v>0</v>
      </c>
      <c r="D227" s="830">
        <v>0</v>
      </c>
    </row>
    <row r="228" spans="1:4" s="657" customFormat="1" ht="14.25" thickBot="1">
      <c r="A228" s="832" t="s">
        <v>303</v>
      </c>
      <c r="B228" s="300"/>
      <c r="C228" s="829">
        <v>0</v>
      </c>
      <c r="D228" s="830">
        <v>0</v>
      </c>
    </row>
    <row r="229" spans="1:4" s="657" customFormat="1" ht="39.75" customHeight="1" thickBot="1">
      <c r="A229" s="535" t="s">
        <v>304</v>
      </c>
      <c r="B229" s="833"/>
      <c r="C229" s="834">
        <f>SUM(C230:C232)</f>
        <v>4500</v>
      </c>
      <c r="D229" s="835">
        <f>SUM(D230:D232)</f>
        <v>2250</v>
      </c>
    </row>
    <row r="230" spans="1:4" s="657" customFormat="1" ht="25.5" customHeight="1">
      <c r="A230" s="828" t="s">
        <v>301</v>
      </c>
      <c r="B230" s="341"/>
      <c r="C230" s="829">
        <v>4500</v>
      </c>
      <c r="D230" s="830">
        <v>2250</v>
      </c>
    </row>
    <row r="231" spans="1:4" s="657" customFormat="1">
      <c r="A231" s="831" t="s">
        <v>302</v>
      </c>
      <c r="B231" s="297"/>
      <c r="C231" s="202">
        <v>0</v>
      </c>
      <c r="D231" s="222">
        <v>0</v>
      </c>
    </row>
    <row r="232" spans="1:4" s="657" customFormat="1" ht="14.25" thickBot="1">
      <c r="A232" s="832" t="s">
        <v>303</v>
      </c>
      <c r="B232" s="300"/>
      <c r="C232" s="202">
        <v>0</v>
      </c>
      <c r="D232" s="222">
        <v>0</v>
      </c>
    </row>
    <row r="233" spans="1:4" s="657" customFormat="1" ht="40.5" customHeight="1" thickBot="1">
      <c r="A233" s="535" t="s">
        <v>305</v>
      </c>
      <c r="B233" s="833"/>
      <c r="C233" s="836">
        <f>SUM(C234:C236)</f>
        <v>0</v>
      </c>
      <c r="D233" s="217">
        <f>SUM(D234:D236)</f>
        <v>0</v>
      </c>
    </row>
    <row r="234" spans="1:4" s="657" customFormat="1" ht="25.5" customHeight="1">
      <c r="A234" s="828" t="s">
        <v>301</v>
      </c>
      <c r="B234" s="341"/>
      <c r="C234" s="829">
        <v>0</v>
      </c>
      <c r="D234" s="452">
        <v>0</v>
      </c>
    </row>
    <row r="235" spans="1:4" s="657" customFormat="1">
      <c r="A235" s="831" t="s">
        <v>302</v>
      </c>
      <c r="B235" s="297"/>
      <c r="C235" s="202">
        <v>0</v>
      </c>
      <c r="D235" s="222">
        <v>0</v>
      </c>
    </row>
    <row r="236" spans="1:4" s="657" customFormat="1" ht="14.25" thickBot="1">
      <c r="A236" s="832" t="s">
        <v>303</v>
      </c>
      <c r="B236" s="300"/>
      <c r="C236" s="202">
        <v>0</v>
      </c>
      <c r="D236" s="222">
        <v>0</v>
      </c>
    </row>
    <row r="237" spans="1:4" s="657" customFormat="1" ht="14.25" thickBot="1">
      <c r="A237" s="150" t="s">
        <v>306</v>
      </c>
      <c r="B237" s="833"/>
      <c r="C237" s="836">
        <f>C229+C233+C225</f>
        <v>4500</v>
      </c>
      <c r="D237" s="211">
        <f>D229+D233+D225</f>
        <v>2250</v>
      </c>
    </row>
    <row r="238" spans="1:4" s="657" customFormat="1"/>
    <row r="239" spans="1:4" s="657" customFormat="1"/>
    <row r="240" spans="1:4" s="657" customFormat="1" ht="171" customHeight="1">
      <c r="A240" s="790" t="s">
        <v>307</v>
      </c>
      <c r="B240" s="790"/>
      <c r="C240" s="790"/>
      <c r="D240" s="527"/>
    </row>
    <row r="241" spans="1:5" s="657" customFormat="1" ht="14.25" thickBot="1">
      <c r="A241" s="170"/>
      <c r="B241" s="170"/>
      <c r="C241" s="170"/>
    </row>
    <row r="242" spans="1:5" s="657" customFormat="1" ht="14.25" thickBot="1">
      <c r="A242" s="837" t="s">
        <v>308</v>
      </c>
      <c r="B242" s="838"/>
      <c r="C242" s="116" t="s">
        <v>266</v>
      </c>
      <c r="D242" s="171" t="s">
        <v>5</v>
      </c>
    </row>
    <row r="243" spans="1:5" s="657" customFormat="1" ht="25.5" customHeight="1">
      <c r="A243" s="839" t="s">
        <v>309</v>
      </c>
      <c r="B243" s="557"/>
      <c r="C243" s="172">
        <v>0</v>
      </c>
      <c r="D243" s="173">
        <v>0</v>
      </c>
    </row>
    <row r="244" spans="1:5" s="657" customFormat="1" ht="26.25" customHeight="1" thickBot="1">
      <c r="A244" s="840" t="s">
        <v>310</v>
      </c>
      <c r="B244" s="841"/>
      <c r="C244" s="174">
        <v>0</v>
      </c>
      <c r="D244" s="175">
        <v>0</v>
      </c>
    </row>
    <row r="245" spans="1:5" s="657" customFormat="1" ht="14.25" thickBot="1">
      <c r="A245" s="842" t="s">
        <v>299</v>
      </c>
      <c r="B245" s="838"/>
      <c r="C245" s="176">
        <f>SUM(C243:C244)</f>
        <v>0</v>
      </c>
      <c r="D245" s="177">
        <f>SUM(D243:D244)</f>
        <v>0</v>
      </c>
    </row>
    <row r="246" spans="1:5" s="657" customFormat="1"/>
    <row r="247" spans="1:5" s="657" customFormat="1"/>
    <row r="248" spans="1:5" s="657" customFormat="1"/>
    <row r="249" spans="1:5" s="657" customFormat="1"/>
    <row r="250" spans="1:5" s="657" customFormat="1"/>
    <row r="251" spans="1:5" s="657" customFormat="1" ht="14.25" customHeight="1">
      <c r="A251" s="843" t="s">
        <v>311</v>
      </c>
      <c r="B251" s="843"/>
      <c r="C251" s="843"/>
      <c r="D251" s="843"/>
      <c r="E251" s="843"/>
    </row>
    <row r="252" spans="1:5" s="657" customFormat="1" ht="14.25" thickBot="1">
      <c r="A252" s="178"/>
      <c r="B252" s="179"/>
      <c r="C252" s="179"/>
      <c r="D252" s="179"/>
      <c r="E252" s="179"/>
    </row>
    <row r="253" spans="1:5" s="657" customFormat="1" ht="30.75" customHeight="1" thickBot="1">
      <c r="A253" s="114" t="s">
        <v>312</v>
      </c>
      <c r="B253" s="844" t="s">
        <v>313</v>
      </c>
      <c r="C253" s="826"/>
      <c r="D253" s="844" t="s">
        <v>314</v>
      </c>
      <c r="E253" s="826"/>
    </row>
    <row r="254" spans="1:5" s="657" customFormat="1" ht="14.25" thickBot="1">
      <c r="A254" s="181"/>
      <c r="B254" s="182" t="s">
        <v>315</v>
      </c>
      <c r="C254" s="183" t="s">
        <v>316</v>
      </c>
      <c r="D254" s="184" t="s">
        <v>317</v>
      </c>
      <c r="E254" s="183" t="s">
        <v>318</v>
      </c>
    </row>
    <row r="255" spans="1:5" s="657" customFormat="1" ht="15.75" thickBot="1">
      <c r="A255" s="185" t="s">
        <v>319</v>
      </c>
      <c r="B255" s="844"/>
      <c r="C255" s="846"/>
      <c r="D255" s="846"/>
      <c r="E255" s="847"/>
    </row>
    <row r="256" spans="1:5" s="657" customFormat="1">
      <c r="A256" s="186" t="s">
        <v>320</v>
      </c>
      <c r="B256" s="187">
        <v>0</v>
      </c>
      <c r="C256" s="187">
        <v>0</v>
      </c>
      <c r="D256" s="188">
        <v>0</v>
      </c>
      <c r="E256" s="187">
        <v>0</v>
      </c>
    </row>
    <row r="257" spans="1:5" s="657" customFormat="1" ht="25.5">
      <c r="A257" s="186" t="s">
        <v>321</v>
      </c>
      <c r="B257" s="187">
        <v>0</v>
      </c>
      <c r="C257" s="187">
        <v>0</v>
      </c>
      <c r="D257" s="188">
        <v>0</v>
      </c>
      <c r="E257" s="187">
        <v>0</v>
      </c>
    </row>
    <row r="258" spans="1:5" s="657" customFormat="1">
      <c r="A258" s="186" t="s">
        <v>322</v>
      </c>
      <c r="B258" s="187">
        <v>0</v>
      </c>
      <c r="C258" s="187">
        <v>0</v>
      </c>
      <c r="D258" s="188">
        <v>0</v>
      </c>
      <c r="E258" s="187">
        <v>0</v>
      </c>
    </row>
    <row r="259" spans="1:5" s="657" customFormat="1">
      <c r="A259" s="186" t="s">
        <v>323</v>
      </c>
      <c r="B259" s="189">
        <f>SUM(B260:B261)</f>
        <v>0</v>
      </c>
      <c r="C259" s="189">
        <f>SUM(C260:C261)</f>
        <v>0</v>
      </c>
      <c r="D259" s="189">
        <f>SUM(D260:D261)</f>
        <v>0</v>
      </c>
      <c r="E259" s="189">
        <f>SUM(E260:E261)</f>
        <v>0</v>
      </c>
    </row>
    <row r="260" spans="1:5" s="657" customFormat="1">
      <c r="A260" s="541" t="s">
        <v>249</v>
      </c>
      <c r="B260" s="189">
        <v>0</v>
      </c>
      <c r="C260" s="189">
        <v>0</v>
      </c>
      <c r="D260" s="190">
        <v>0</v>
      </c>
      <c r="E260" s="189">
        <v>0</v>
      </c>
    </row>
    <row r="261" spans="1:5" s="657" customFormat="1" ht="14.25" thickBot="1">
      <c r="A261" s="191" t="s">
        <v>249</v>
      </c>
      <c r="B261" s="192">
        <v>0</v>
      </c>
      <c r="C261" s="192">
        <v>0</v>
      </c>
      <c r="D261" s="193">
        <v>0</v>
      </c>
      <c r="E261" s="192">
        <v>0</v>
      </c>
    </row>
    <row r="262" spans="1:5" s="657" customFormat="1" ht="14.25" thickBot="1">
      <c r="A262" s="194" t="s">
        <v>299</v>
      </c>
      <c r="B262" s="130">
        <f>SUM(B256:B259)</f>
        <v>0</v>
      </c>
      <c r="C262" s="130">
        <f>SUM(C256:C259)</f>
        <v>0</v>
      </c>
      <c r="D262" s="130">
        <f>SUM(D256:D259)</f>
        <v>0</v>
      </c>
      <c r="E262" s="130">
        <f>SUM(E256:E259)</f>
        <v>0</v>
      </c>
    </row>
    <row r="263" spans="1:5" s="657" customFormat="1" ht="15.75" thickBot="1">
      <c r="A263" s="185" t="s">
        <v>324</v>
      </c>
      <c r="B263" s="844"/>
      <c r="C263" s="845"/>
      <c r="D263" s="845"/>
      <c r="E263" s="656"/>
    </row>
    <row r="264" spans="1:5" s="657" customFormat="1">
      <c r="A264" s="186" t="s">
        <v>320</v>
      </c>
      <c r="B264" s="187">
        <v>0</v>
      </c>
      <c r="C264" s="187">
        <v>0</v>
      </c>
      <c r="D264" s="188">
        <v>0</v>
      </c>
      <c r="E264" s="187">
        <v>0</v>
      </c>
    </row>
    <row r="265" spans="1:5" s="657" customFormat="1" ht="25.5">
      <c r="A265" s="186" t="s">
        <v>321</v>
      </c>
      <c r="B265" s="187">
        <v>0</v>
      </c>
      <c r="C265" s="187">
        <v>0</v>
      </c>
      <c r="D265" s="188">
        <v>0</v>
      </c>
      <c r="E265" s="187">
        <v>0</v>
      </c>
    </row>
    <row r="266" spans="1:5" s="657" customFormat="1">
      <c r="A266" s="186" t="s">
        <v>322</v>
      </c>
      <c r="B266" s="187">
        <v>0</v>
      </c>
      <c r="C266" s="187">
        <v>0</v>
      </c>
      <c r="D266" s="188">
        <v>0</v>
      </c>
      <c r="E266" s="187">
        <v>0</v>
      </c>
    </row>
    <row r="267" spans="1:5" s="657" customFormat="1">
      <c r="A267" s="186" t="s">
        <v>323</v>
      </c>
      <c r="B267" s="189">
        <f>SUM(B268:B269)</f>
        <v>0</v>
      </c>
      <c r="C267" s="189">
        <f>SUM(C268:C269)</f>
        <v>0</v>
      </c>
      <c r="D267" s="189">
        <f>SUM(D268:D269)</f>
        <v>0</v>
      </c>
      <c r="E267" s="189">
        <f>SUM(E268:E269)</f>
        <v>0</v>
      </c>
    </row>
    <row r="268" spans="1:5" s="657" customFormat="1">
      <c r="A268" s="541" t="s">
        <v>249</v>
      </c>
      <c r="B268" s="189">
        <v>0</v>
      </c>
      <c r="C268" s="189">
        <v>0</v>
      </c>
      <c r="D268" s="190">
        <v>0</v>
      </c>
      <c r="E268" s="189">
        <v>0</v>
      </c>
    </row>
    <row r="269" spans="1:5" s="657" customFormat="1" ht="14.25" thickBot="1">
      <c r="A269" s="191" t="s">
        <v>249</v>
      </c>
      <c r="B269" s="192">
        <v>0</v>
      </c>
      <c r="C269" s="192">
        <v>0</v>
      </c>
      <c r="D269" s="193">
        <v>0</v>
      </c>
      <c r="E269" s="192">
        <v>0</v>
      </c>
    </row>
    <row r="270" spans="1:5" s="657" customFormat="1" ht="14.25" thickBot="1">
      <c r="A270" s="195" t="s">
        <v>299</v>
      </c>
      <c r="B270" s="130">
        <f>SUM(B264:B267)</f>
        <v>0</v>
      </c>
      <c r="C270" s="130">
        <f>SUM(C264:C267)</f>
        <v>0</v>
      </c>
      <c r="D270" s="130">
        <f>SUM(D264:D267)</f>
        <v>0</v>
      </c>
      <c r="E270" s="130">
        <f>SUM(E264:E267)</f>
        <v>0</v>
      </c>
    </row>
    <row r="271" spans="1:5" s="657" customFormat="1"/>
    <row r="272" spans="1:5" s="657" customFormat="1"/>
    <row r="273" spans="1:7" s="657" customFormat="1"/>
    <row r="274" spans="1:7" s="657" customFormat="1" ht="29.25" customHeight="1">
      <c r="A274" s="792" t="s">
        <v>325</v>
      </c>
      <c r="B274" s="790"/>
      <c r="C274" s="790"/>
      <c r="D274" s="527"/>
      <c r="G274" s="196"/>
    </row>
    <row r="275" spans="1:7" s="657" customFormat="1" ht="14.25" thickBot="1">
      <c r="A275" s="197"/>
      <c r="B275" s="198"/>
      <c r="C275" s="198"/>
      <c r="G275" s="196"/>
    </row>
    <row r="276" spans="1:7" s="657" customFormat="1" ht="64.5" thickBot="1">
      <c r="A276" s="791" t="s">
        <v>326</v>
      </c>
      <c r="B276" s="795"/>
      <c r="C276" s="116" t="s">
        <v>266</v>
      </c>
      <c r="D276" s="171" t="s">
        <v>3</v>
      </c>
      <c r="E276" s="171" t="s">
        <v>327</v>
      </c>
      <c r="G276" s="199"/>
    </row>
    <row r="277" spans="1:7" s="657" customFormat="1" ht="25.5" customHeight="1">
      <c r="A277" s="848" t="s">
        <v>328</v>
      </c>
      <c r="B277" s="849"/>
      <c r="C277" s="452">
        <v>0</v>
      </c>
      <c r="D277" s="200">
        <v>0</v>
      </c>
      <c r="E277" s="201"/>
      <c r="G277" s="199"/>
    </row>
    <row r="278" spans="1:7" s="657" customFormat="1" ht="14.25">
      <c r="A278" s="850" t="s">
        <v>329</v>
      </c>
      <c r="B278" s="851"/>
      <c r="C278" s="222">
        <v>0</v>
      </c>
      <c r="D278" s="202">
        <v>0</v>
      </c>
      <c r="E278" s="167"/>
      <c r="G278" s="199"/>
    </row>
    <row r="279" spans="1:7" s="657" customFormat="1" ht="18.75" customHeight="1">
      <c r="A279" s="852" t="s">
        <v>330</v>
      </c>
      <c r="B279" s="330"/>
      <c r="C279" s="228">
        <v>0</v>
      </c>
      <c r="D279" s="203">
        <v>0</v>
      </c>
      <c r="E279" s="204"/>
      <c r="G279" s="205"/>
    </row>
    <row r="280" spans="1:7" s="657" customFormat="1" ht="14.25">
      <c r="A280" s="853" t="s">
        <v>331</v>
      </c>
      <c r="B280" s="854"/>
      <c r="C280" s="222">
        <v>0</v>
      </c>
      <c r="D280" s="202">
        <v>0</v>
      </c>
      <c r="E280" s="167"/>
      <c r="G280" s="199"/>
    </row>
    <row r="281" spans="1:7" s="657" customFormat="1" ht="14.25">
      <c r="A281" s="850" t="s">
        <v>332</v>
      </c>
      <c r="B281" s="851"/>
      <c r="C281" s="453">
        <v>0</v>
      </c>
      <c r="D281" s="206">
        <v>0</v>
      </c>
      <c r="E281" s="207"/>
      <c r="G281" s="199"/>
    </row>
    <row r="282" spans="1:7" s="657" customFormat="1" ht="14.25">
      <c r="A282" s="850" t="s">
        <v>333</v>
      </c>
      <c r="B282" s="851"/>
      <c r="C282" s="453">
        <v>0</v>
      </c>
      <c r="D282" s="206">
        <v>0</v>
      </c>
      <c r="E282" s="207"/>
      <c r="G282" s="199"/>
    </row>
    <row r="283" spans="1:7" s="657" customFormat="1" ht="14.25">
      <c r="A283" s="850" t="s">
        <v>334</v>
      </c>
      <c r="B283" s="851"/>
      <c r="C283" s="453">
        <v>0</v>
      </c>
      <c r="D283" s="206">
        <v>0</v>
      </c>
      <c r="E283" s="207"/>
      <c r="G283" s="199"/>
    </row>
    <row r="284" spans="1:7" s="657" customFormat="1">
      <c r="A284" s="850" t="s">
        <v>335</v>
      </c>
      <c r="B284" s="851"/>
      <c r="C284" s="222">
        <v>0</v>
      </c>
      <c r="D284" s="202">
        <v>0</v>
      </c>
      <c r="E284" s="167"/>
    </row>
    <row r="285" spans="1:7" s="657" customFormat="1" ht="14.25" thickBot="1">
      <c r="A285" s="855" t="s">
        <v>182</v>
      </c>
      <c r="B285" s="856"/>
      <c r="C285" s="454">
        <v>0</v>
      </c>
      <c r="D285" s="208">
        <v>0</v>
      </c>
      <c r="E285" s="209"/>
    </row>
    <row r="286" spans="1:7" s="657" customFormat="1" ht="14.25" thickBot="1">
      <c r="A286" s="857" t="s">
        <v>261</v>
      </c>
      <c r="B286" s="833"/>
      <c r="C286" s="210">
        <f>C277+C278+C280+C284+C281+C282+C283+C285</f>
        <v>0</v>
      </c>
      <c r="D286" s="210">
        <f>D277+D278+D280+D284+D281+D282+D283+D285</f>
        <v>0</v>
      </c>
      <c r="E286" s="211"/>
    </row>
    <row r="287" spans="1:7" s="657" customFormat="1" ht="14.25">
      <c r="A287" s="823" t="s">
        <v>336</v>
      </c>
      <c r="B287" s="823"/>
      <c r="C287" s="823"/>
      <c r="D287" s="823"/>
    </row>
    <row r="288" spans="1:7" s="657" customFormat="1" ht="14.25" thickBot="1">
      <c r="A288" s="153"/>
      <c r="B288" s="154"/>
      <c r="C288" s="155"/>
      <c r="D288" s="155"/>
    </row>
    <row r="289" spans="1:4" s="657" customFormat="1" ht="15.75" thickBot="1">
      <c r="A289" s="861" t="s">
        <v>265</v>
      </c>
      <c r="B289" s="826"/>
      <c r="C289" s="643" t="s">
        <v>266</v>
      </c>
      <c r="D289" s="546" t="s">
        <v>5</v>
      </c>
    </row>
    <row r="290" spans="1:4" s="657" customFormat="1" ht="39.75" customHeight="1" thickBot="1">
      <c r="A290" s="564" t="s">
        <v>337</v>
      </c>
      <c r="B290" s="632"/>
      <c r="C290" s="212">
        <v>0</v>
      </c>
      <c r="D290" s="213">
        <v>0</v>
      </c>
    </row>
    <row r="291" spans="1:4" s="657" customFormat="1" ht="27.75" customHeight="1" thickBot="1">
      <c r="A291" s="564" t="s">
        <v>338</v>
      </c>
      <c r="B291" s="632"/>
      <c r="C291" s="212">
        <v>0</v>
      </c>
      <c r="D291" s="213">
        <v>0</v>
      </c>
    </row>
    <row r="292" spans="1:4" s="657" customFormat="1" ht="27.75" customHeight="1" thickBot="1">
      <c r="A292" s="564" t="s">
        <v>339</v>
      </c>
      <c r="B292" s="632"/>
      <c r="C292" s="212">
        <v>0</v>
      </c>
      <c r="D292" s="213">
        <v>0</v>
      </c>
    </row>
    <row r="293" spans="1:4" s="657" customFormat="1" ht="52.5" customHeight="1" thickBot="1">
      <c r="A293" s="564" t="s">
        <v>340</v>
      </c>
      <c r="B293" s="632"/>
      <c r="C293" s="212">
        <v>0</v>
      </c>
      <c r="D293" s="213">
        <v>0</v>
      </c>
    </row>
    <row r="294" spans="1:4" s="657" customFormat="1" ht="52.5" customHeight="1" thickBot="1">
      <c r="A294" s="564" t="s">
        <v>341</v>
      </c>
      <c r="B294" s="632"/>
      <c r="C294" s="212">
        <v>0</v>
      </c>
      <c r="D294" s="213">
        <v>0</v>
      </c>
    </row>
    <row r="295" spans="1:4" s="657" customFormat="1" ht="15.75" thickBot="1">
      <c r="A295" s="660" t="s">
        <v>342</v>
      </c>
      <c r="B295" s="632"/>
      <c r="C295" s="212">
        <v>0</v>
      </c>
      <c r="D295" s="213">
        <v>0</v>
      </c>
    </row>
    <row r="296" spans="1:4" s="657" customFormat="1" ht="29.25" customHeight="1" thickBot="1">
      <c r="A296" s="660" t="s">
        <v>343</v>
      </c>
      <c r="B296" s="632"/>
      <c r="C296" s="212">
        <v>0</v>
      </c>
      <c r="D296" s="213">
        <v>0</v>
      </c>
    </row>
    <row r="297" spans="1:4" s="657" customFormat="1" ht="25.5" customHeight="1" thickBot="1">
      <c r="A297" s="660" t="s">
        <v>344</v>
      </c>
      <c r="B297" s="632"/>
      <c r="C297" s="212">
        <v>0</v>
      </c>
      <c r="D297" s="213">
        <v>0</v>
      </c>
    </row>
    <row r="298" spans="1:4" s="657" customFormat="1" ht="15.75" thickBot="1">
      <c r="A298" s="660" t="s">
        <v>603</v>
      </c>
      <c r="B298" s="661"/>
      <c r="C298" s="214">
        <f>SUM(C299:C318)</f>
        <v>2010000</v>
      </c>
      <c r="D298" s="215">
        <f>SUM(D299:D318)</f>
        <v>2010000</v>
      </c>
    </row>
    <row r="299" spans="1:4" s="657" customFormat="1" ht="13.5" customHeight="1">
      <c r="A299" s="862" t="s">
        <v>279</v>
      </c>
      <c r="B299" s="662"/>
      <c r="C299" s="439">
        <v>10000</v>
      </c>
      <c r="D299" s="440">
        <v>10000</v>
      </c>
    </row>
    <row r="300" spans="1:4" s="657" customFormat="1" ht="15">
      <c r="A300" s="537" t="s">
        <v>280</v>
      </c>
      <c r="B300" s="658"/>
      <c r="C300" s="441">
        <v>0</v>
      </c>
      <c r="D300" s="440">
        <v>0</v>
      </c>
    </row>
    <row r="301" spans="1:4" s="657" customFormat="1" ht="27" customHeight="1">
      <c r="A301" s="537" t="s">
        <v>281</v>
      </c>
      <c r="B301" s="658"/>
      <c r="C301" s="441">
        <v>0</v>
      </c>
      <c r="D301" s="440">
        <v>0</v>
      </c>
    </row>
    <row r="302" spans="1:4" s="657" customFormat="1" ht="62.25" customHeight="1">
      <c r="A302" s="614" t="s">
        <v>282</v>
      </c>
      <c r="B302" s="658"/>
      <c r="C302" s="441">
        <v>0</v>
      </c>
      <c r="D302" s="440">
        <v>0</v>
      </c>
    </row>
    <row r="303" spans="1:4" s="657" customFormat="1" ht="24.75" customHeight="1">
      <c r="A303" s="537" t="s">
        <v>283</v>
      </c>
      <c r="B303" s="658"/>
      <c r="C303" s="441">
        <v>0</v>
      </c>
      <c r="D303" s="440">
        <v>0</v>
      </c>
    </row>
    <row r="304" spans="1:4" s="657" customFormat="1" ht="24.75" customHeight="1">
      <c r="A304" s="537" t="s">
        <v>284</v>
      </c>
      <c r="B304" s="658"/>
      <c r="C304" s="441">
        <v>0</v>
      </c>
      <c r="D304" s="440">
        <v>0</v>
      </c>
    </row>
    <row r="305" spans="1:4" s="657" customFormat="1" ht="24.75" customHeight="1">
      <c r="A305" s="537" t="s">
        <v>285</v>
      </c>
      <c r="B305" s="658"/>
      <c r="C305" s="441">
        <v>0</v>
      </c>
      <c r="D305" s="440">
        <v>0</v>
      </c>
    </row>
    <row r="306" spans="1:4" s="657" customFormat="1" ht="37.5" customHeight="1">
      <c r="A306" s="537" t="s">
        <v>286</v>
      </c>
      <c r="B306" s="658"/>
      <c r="C306" s="441">
        <v>0</v>
      </c>
      <c r="D306" s="440">
        <v>0</v>
      </c>
    </row>
    <row r="307" spans="1:4" s="657" customFormat="1" ht="15" customHeight="1">
      <c r="A307" s="537" t="s">
        <v>287</v>
      </c>
      <c r="B307" s="658"/>
      <c r="C307" s="441">
        <v>0</v>
      </c>
      <c r="D307" s="440">
        <v>0</v>
      </c>
    </row>
    <row r="308" spans="1:4" s="657" customFormat="1" ht="22.5" customHeight="1">
      <c r="A308" s="537" t="s">
        <v>288</v>
      </c>
      <c r="B308" s="658"/>
      <c r="C308" s="441">
        <v>0</v>
      </c>
      <c r="D308" s="440">
        <v>0</v>
      </c>
    </row>
    <row r="309" spans="1:4" s="657" customFormat="1" ht="24.75" customHeight="1">
      <c r="A309" s="537" t="s">
        <v>289</v>
      </c>
      <c r="B309" s="658"/>
      <c r="C309" s="441">
        <v>0</v>
      </c>
      <c r="D309" s="440">
        <v>0</v>
      </c>
    </row>
    <row r="310" spans="1:4" s="657" customFormat="1" ht="15" customHeight="1">
      <c r="A310" s="537" t="s">
        <v>290</v>
      </c>
      <c r="B310" s="658"/>
      <c r="C310" s="441">
        <v>0</v>
      </c>
      <c r="D310" s="440">
        <v>0</v>
      </c>
    </row>
    <row r="311" spans="1:4" s="657" customFormat="1" ht="15">
      <c r="A311" s="537" t="s">
        <v>291</v>
      </c>
      <c r="B311" s="658"/>
      <c r="C311" s="441">
        <v>0</v>
      </c>
      <c r="D311" s="440">
        <v>0</v>
      </c>
    </row>
    <row r="312" spans="1:4" s="657" customFormat="1" ht="15">
      <c r="A312" s="825" t="s">
        <v>292</v>
      </c>
      <c r="B312" s="658"/>
      <c r="C312" s="441">
        <v>0</v>
      </c>
      <c r="D312" s="440">
        <v>0</v>
      </c>
    </row>
    <row r="313" spans="1:4" s="657" customFormat="1" ht="15">
      <c r="A313" s="825" t="s">
        <v>293</v>
      </c>
      <c r="B313" s="658"/>
      <c r="C313" s="422">
        <v>0</v>
      </c>
      <c r="D313" s="442">
        <v>0</v>
      </c>
    </row>
    <row r="314" spans="1:4" s="657" customFormat="1" ht="36.75" customHeight="1">
      <c r="A314" s="614" t="s">
        <v>294</v>
      </c>
      <c r="B314" s="658"/>
      <c r="C314" s="422">
        <v>0</v>
      </c>
      <c r="D314" s="442">
        <v>0</v>
      </c>
    </row>
    <row r="315" spans="1:4" s="657" customFormat="1" ht="35.25" customHeight="1">
      <c r="A315" s="614" t="s">
        <v>295</v>
      </c>
      <c r="B315" s="658"/>
      <c r="C315" s="422">
        <v>0</v>
      </c>
      <c r="D315" s="442">
        <v>0</v>
      </c>
    </row>
    <row r="316" spans="1:4" s="657" customFormat="1" ht="15">
      <c r="A316" s="825" t="s">
        <v>296</v>
      </c>
      <c r="B316" s="658"/>
      <c r="C316" s="422">
        <v>0</v>
      </c>
      <c r="D316" s="442">
        <v>0</v>
      </c>
    </row>
    <row r="317" spans="1:4" s="657" customFormat="1" ht="15">
      <c r="A317" s="825" t="s">
        <v>297</v>
      </c>
      <c r="B317" s="658"/>
      <c r="C317" s="422">
        <v>0</v>
      </c>
      <c r="D317" s="442">
        <v>0</v>
      </c>
    </row>
    <row r="318" spans="1:4" s="657" customFormat="1" ht="14.25" thickBot="1">
      <c r="A318" s="595" t="s">
        <v>298</v>
      </c>
      <c r="B318" s="659"/>
      <c r="C318" s="423">
        <v>2000000</v>
      </c>
      <c r="D318" s="442">
        <v>2000000</v>
      </c>
    </row>
    <row r="319" spans="1:4" s="657" customFormat="1" ht="15.75" thickBot="1">
      <c r="A319" s="535" t="s">
        <v>299</v>
      </c>
      <c r="B319" s="632"/>
      <c r="C319" s="169">
        <f>SUM(C290:C298)</f>
        <v>2010000</v>
      </c>
      <c r="D319" s="169">
        <f>SUM(D290:D298)</f>
        <v>2010000</v>
      </c>
    </row>
    <row r="320" spans="1:4" s="657" customFormat="1" ht="15">
      <c r="A320"/>
      <c r="B320"/>
      <c r="C320"/>
      <c r="D320"/>
    </row>
    <row r="321" spans="1:4" s="657" customFormat="1" ht="15">
      <c r="A321"/>
      <c r="B321"/>
      <c r="C321"/>
      <c r="D321"/>
    </row>
    <row r="322" spans="1:4" s="657" customFormat="1" ht="15">
      <c r="A322" s="863"/>
      <c r="B322" s="533"/>
      <c r="C322" s="533"/>
      <c r="D322"/>
    </row>
    <row r="323" spans="1:4" s="657" customFormat="1"/>
    <row r="324" spans="1:4" s="657" customFormat="1"/>
    <row r="325" spans="1:4" s="657" customFormat="1" ht="14.25">
      <c r="A325" s="797" t="s">
        <v>345</v>
      </c>
      <c r="B325" s="797"/>
      <c r="C325" s="797"/>
    </row>
    <row r="326" spans="1:4" s="657" customFormat="1" ht="16.5" thickBot="1">
      <c r="A326" s="443"/>
      <c r="B326" s="155"/>
      <c r="C326" s="155"/>
    </row>
    <row r="327" spans="1:4" s="657" customFormat="1" ht="27" customHeight="1" thickBot="1">
      <c r="A327" s="535" t="s">
        <v>346</v>
      </c>
      <c r="B327" s="847"/>
      <c r="C327" s="216" t="s">
        <v>2</v>
      </c>
      <c r="D327" s="546" t="s">
        <v>3</v>
      </c>
    </row>
    <row r="328" spans="1:4" s="657" customFormat="1" ht="27" customHeight="1" thickBot="1">
      <c r="A328" s="150" t="s">
        <v>347</v>
      </c>
      <c r="B328" s="224"/>
      <c r="C328" s="210">
        <f>SUM(C329:C338)</f>
        <v>0</v>
      </c>
      <c r="D328" s="217">
        <f>SUM(D329:D338)</f>
        <v>0</v>
      </c>
    </row>
    <row r="329" spans="1:4" s="657" customFormat="1" ht="90" customHeight="1">
      <c r="A329" s="808" t="s">
        <v>348</v>
      </c>
      <c r="B329" s="809"/>
      <c r="C329" s="218">
        <v>0</v>
      </c>
      <c r="D329" s="219">
        <v>0</v>
      </c>
    </row>
    <row r="330" spans="1:4" s="657" customFormat="1">
      <c r="A330" s="817" t="s">
        <v>349</v>
      </c>
      <c r="B330" s="819"/>
      <c r="C330" s="218">
        <v>0</v>
      </c>
      <c r="D330" s="219">
        <v>0</v>
      </c>
    </row>
    <row r="331" spans="1:4" s="657" customFormat="1">
      <c r="A331" s="831" t="s">
        <v>350</v>
      </c>
      <c r="B331" s="297"/>
      <c r="C331" s="218">
        <v>0</v>
      </c>
      <c r="D331" s="219">
        <v>0</v>
      </c>
    </row>
    <row r="332" spans="1:4" s="657" customFormat="1" ht="38.25" customHeight="1">
      <c r="A332" s="864" t="s">
        <v>351</v>
      </c>
      <c r="B332" s="865"/>
      <c r="C332" s="218">
        <v>0</v>
      </c>
      <c r="D332" s="219">
        <v>0</v>
      </c>
    </row>
    <row r="333" spans="1:4" s="657" customFormat="1" ht="38.25" customHeight="1">
      <c r="A333" s="864" t="s">
        <v>352</v>
      </c>
      <c r="B333" s="865"/>
      <c r="C333" s="218">
        <v>0</v>
      </c>
      <c r="D333" s="219">
        <v>0</v>
      </c>
    </row>
    <row r="334" spans="1:4" s="657" customFormat="1">
      <c r="A334" s="345" t="s">
        <v>353</v>
      </c>
      <c r="B334" s="866"/>
      <c r="C334" s="218">
        <v>0</v>
      </c>
      <c r="D334" s="219">
        <v>0</v>
      </c>
    </row>
    <row r="335" spans="1:4" s="657" customFormat="1">
      <c r="A335" s="345" t="s">
        <v>354</v>
      </c>
      <c r="B335" s="866"/>
      <c r="C335" s="218">
        <v>0</v>
      </c>
      <c r="D335" s="219">
        <v>0</v>
      </c>
    </row>
    <row r="336" spans="1:4" s="657" customFormat="1">
      <c r="A336" s="831" t="s">
        <v>355</v>
      </c>
      <c r="B336" s="297"/>
      <c r="C336" s="218">
        <v>0</v>
      </c>
      <c r="D336" s="219">
        <v>0</v>
      </c>
    </row>
    <row r="337" spans="1:4" s="657" customFormat="1">
      <c r="A337" s="345" t="s">
        <v>356</v>
      </c>
      <c r="B337" s="866"/>
      <c r="C337" s="218">
        <v>0</v>
      </c>
      <c r="D337" s="219">
        <v>0</v>
      </c>
    </row>
    <row r="338" spans="1:4" s="657" customFormat="1" ht="14.25" thickBot="1">
      <c r="A338" s="832" t="s">
        <v>182</v>
      </c>
      <c r="B338" s="300"/>
      <c r="C338" s="218">
        <v>0</v>
      </c>
      <c r="D338" s="219">
        <v>0</v>
      </c>
    </row>
    <row r="339" spans="1:4" s="657" customFormat="1" ht="14.25" thickBot="1">
      <c r="A339" s="150" t="s">
        <v>357</v>
      </c>
      <c r="B339" s="224"/>
      <c r="C339" s="210">
        <f>SUM(C340:C349)</f>
        <v>1392.42</v>
      </c>
      <c r="D339" s="211">
        <f>SUM(D340:D349)</f>
        <v>4395.28</v>
      </c>
    </row>
    <row r="340" spans="1:4" s="657" customFormat="1" ht="90" customHeight="1">
      <c r="A340" s="808" t="s">
        <v>348</v>
      </c>
      <c r="B340" s="809"/>
      <c r="C340" s="218">
        <v>0</v>
      </c>
      <c r="D340" s="219">
        <v>0</v>
      </c>
    </row>
    <row r="341" spans="1:4" s="657" customFormat="1">
      <c r="A341" s="817" t="s">
        <v>349</v>
      </c>
      <c r="B341" s="819"/>
      <c r="C341" s="218">
        <v>0</v>
      </c>
      <c r="D341" s="219">
        <v>0</v>
      </c>
    </row>
    <row r="342" spans="1:4" s="657" customFormat="1">
      <c r="A342" s="831" t="s">
        <v>350</v>
      </c>
      <c r="B342" s="297"/>
      <c r="C342" s="220">
        <v>0</v>
      </c>
      <c r="D342" s="221">
        <v>0</v>
      </c>
    </row>
    <row r="343" spans="1:4" s="657" customFormat="1" ht="37.5" customHeight="1">
      <c r="A343" s="864" t="s">
        <v>351</v>
      </c>
      <c r="B343" s="865"/>
      <c r="C343" s="220">
        <v>0</v>
      </c>
      <c r="D343" s="221">
        <v>0</v>
      </c>
    </row>
    <row r="344" spans="1:4" s="657" customFormat="1" ht="41.25" customHeight="1">
      <c r="A344" s="864" t="s">
        <v>352</v>
      </c>
      <c r="B344" s="865"/>
      <c r="C344" s="220">
        <v>0</v>
      </c>
      <c r="D344" s="221">
        <v>0</v>
      </c>
    </row>
    <row r="345" spans="1:4" s="657" customFormat="1">
      <c r="A345" s="864" t="s">
        <v>353</v>
      </c>
      <c r="B345" s="865"/>
      <c r="C345" s="220">
        <v>0</v>
      </c>
      <c r="D345" s="221">
        <v>0</v>
      </c>
    </row>
    <row r="346" spans="1:4" s="657" customFormat="1">
      <c r="A346" s="345" t="s">
        <v>354</v>
      </c>
      <c r="B346" s="866"/>
      <c r="C346" s="221">
        <v>999.47</v>
      </c>
      <c r="D346" s="221">
        <v>1332.64</v>
      </c>
    </row>
    <row r="347" spans="1:4" s="657" customFormat="1">
      <c r="A347" s="345" t="s">
        <v>358</v>
      </c>
      <c r="B347" s="866"/>
      <c r="C347" s="222">
        <v>0</v>
      </c>
      <c r="D347" s="222">
        <v>0</v>
      </c>
    </row>
    <row r="348" spans="1:4" s="657" customFormat="1">
      <c r="A348" s="345" t="s">
        <v>356</v>
      </c>
      <c r="B348" s="866"/>
      <c r="C348" s="222">
        <v>0</v>
      </c>
      <c r="D348" s="222">
        <v>0</v>
      </c>
    </row>
    <row r="349" spans="1:4" s="657" customFormat="1" ht="93.75" customHeight="1" thickBot="1">
      <c r="A349" s="867" t="s">
        <v>359</v>
      </c>
      <c r="B349" s="868"/>
      <c r="C349" s="223">
        <v>392.95</v>
      </c>
      <c r="D349" s="223">
        <v>3062.64</v>
      </c>
    </row>
    <row r="350" spans="1:4" s="657" customFormat="1" ht="14.25" thickBot="1">
      <c r="A350" s="650" t="s">
        <v>177</v>
      </c>
      <c r="B350" s="651"/>
      <c r="C350" s="224">
        <f>C328+C339</f>
        <v>1392.42</v>
      </c>
      <c r="D350" s="151">
        <f>D328+D339</f>
        <v>4395.28</v>
      </c>
    </row>
    <row r="351" spans="1:4" s="657" customFormat="1"/>
    <row r="352" spans="1:4" s="657" customFormat="1"/>
    <row r="353" spans="1:5" s="657" customFormat="1"/>
    <row r="354" spans="1:5" s="657" customFormat="1"/>
    <row r="355" spans="1:5" s="657" customFormat="1" ht="15">
      <c r="A355" s="869" t="s">
        <v>360</v>
      </c>
      <c r="B355" s="869"/>
      <c r="C355" s="869"/>
      <c r="D355" s="506"/>
      <c r="E355" s="506"/>
    </row>
    <row r="356" spans="1:5" s="657" customFormat="1" ht="15.75" thickBot="1">
      <c r="A356" s="155"/>
      <c r="B356" s="155"/>
      <c r="C356" s="155"/>
      <c r="D356"/>
    </row>
    <row r="357" spans="1:5" s="657" customFormat="1" ht="27" customHeight="1" thickBot="1">
      <c r="A357" s="535" t="s">
        <v>361</v>
      </c>
      <c r="B357" s="870"/>
      <c r="C357" s="528" t="s">
        <v>2</v>
      </c>
      <c r="D357" s="166" t="s">
        <v>5</v>
      </c>
    </row>
    <row r="358" spans="1:5" s="657" customFormat="1">
      <c r="A358" s="652" t="s">
        <v>362</v>
      </c>
      <c r="B358" s="653"/>
      <c r="C358" s="225">
        <f>SUM(C359:C365)</f>
        <v>9067177.8000000007</v>
      </c>
      <c r="D358" s="225">
        <f>SUM(D359:D365)</f>
        <v>5341109.51</v>
      </c>
    </row>
    <row r="359" spans="1:5" s="657" customFormat="1">
      <c r="A359" s="654" t="s">
        <v>363</v>
      </c>
      <c r="B359" s="655"/>
      <c r="C359" s="226">
        <v>4164325.62</v>
      </c>
      <c r="D359" s="226">
        <v>4309180.3099999996</v>
      </c>
    </row>
    <row r="360" spans="1:5" s="657" customFormat="1">
      <c r="A360" s="654" t="s">
        <v>364</v>
      </c>
      <c r="B360" s="655"/>
      <c r="C360" s="226">
        <v>4723024.62</v>
      </c>
      <c r="D360" s="226">
        <v>0</v>
      </c>
    </row>
    <row r="361" spans="1:5" s="657" customFormat="1" ht="50.25" customHeight="1">
      <c r="A361" s="537" t="s">
        <v>365</v>
      </c>
      <c r="B361" s="613"/>
      <c r="C361" s="226">
        <v>175327.56</v>
      </c>
      <c r="D361" s="226">
        <v>1029679.2</v>
      </c>
    </row>
    <row r="362" spans="1:5" s="657" customFormat="1">
      <c r="A362" s="537" t="s">
        <v>366</v>
      </c>
      <c r="B362" s="613"/>
      <c r="C362" s="226">
        <v>0</v>
      </c>
      <c r="D362" s="226">
        <v>0</v>
      </c>
    </row>
    <row r="363" spans="1:5" s="657" customFormat="1" ht="38.25" customHeight="1">
      <c r="A363" s="537" t="s">
        <v>367</v>
      </c>
      <c r="B363" s="613"/>
      <c r="C363" s="226">
        <v>0</v>
      </c>
      <c r="D363" s="226">
        <v>0</v>
      </c>
    </row>
    <row r="364" spans="1:5" s="657" customFormat="1" ht="26.25" customHeight="1">
      <c r="A364" s="537" t="s">
        <v>368</v>
      </c>
      <c r="B364" s="613"/>
      <c r="C364" s="226">
        <v>0</v>
      </c>
      <c r="D364" s="226">
        <v>0</v>
      </c>
    </row>
    <row r="365" spans="1:5" s="657" customFormat="1">
      <c r="A365" s="537" t="s">
        <v>298</v>
      </c>
      <c r="B365" s="613"/>
      <c r="C365" s="226">
        <v>4500</v>
      </c>
      <c r="D365" s="226">
        <v>2250</v>
      </c>
    </row>
    <row r="366" spans="1:5" s="657" customFormat="1">
      <c r="A366" s="609" t="s">
        <v>369</v>
      </c>
      <c r="B366" s="611"/>
      <c r="C366" s="225">
        <f>C367+C368+C370</f>
        <v>0</v>
      </c>
      <c r="D366" s="227">
        <f>D367+D368+D370</f>
        <v>0</v>
      </c>
    </row>
    <row r="367" spans="1:5" s="657" customFormat="1">
      <c r="A367" s="654" t="s">
        <v>370</v>
      </c>
      <c r="B367" s="655"/>
      <c r="C367" s="228">
        <v>0</v>
      </c>
      <c r="D367" s="229">
        <v>0</v>
      </c>
    </row>
    <row r="368" spans="1:5" s="657" customFormat="1">
      <c r="A368" s="654" t="s">
        <v>371</v>
      </c>
      <c r="B368" s="655"/>
      <c r="C368" s="228">
        <v>0</v>
      </c>
      <c r="D368" s="229">
        <v>0</v>
      </c>
    </row>
    <row r="369" spans="1:5" s="657" customFormat="1">
      <c r="A369" s="654" t="s">
        <v>372</v>
      </c>
      <c r="B369" s="655"/>
      <c r="C369" s="228">
        <v>0</v>
      </c>
      <c r="D369" s="229">
        <v>0</v>
      </c>
    </row>
    <row r="370" spans="1:5" s="657" customFormat="1" ht="14.25" thickBot="1">
      <c r="A370" s="595" t="s">
        <v>298</v>
      </c>
      <c r="B370" s="597"/>
      <c r="C370" s="228">
        <v>0</v>
      </c>
      <c r="D370" s="229">
        <v>0</v>
      </c>
    </row>
    <row r="371" spans="1:5" s="657" customFormat="1" ht="14.25" thickBot="1">
      <c r="A371" s="650" t="s">
        <v>177</v>
      </c>
      <c r="B371" s="651"/>
      <c r="C371" s="230">
        <f>C358+C366</f>
        <v>9067177.8000000007</v>
      </c>
      <c r="D371" s="230">
        <f>D358+D366</f>
        <v>5341109.51</v>
      </c>
    </row>
    <row r="372" spans="1:5" s="657" customFormat="1"/>
    <row r="373" spans="1:5" s="657" customFormat="1"/>
    <row r="374" spans="1:5" s="657" customFormat="1" ht="26.25" customHeight="1">
      <c r="A374" s="875" t="s">
        <v>373</v>
      </c>
      <c r="B374" s="871"/>
      <c r="C374" s="871"/>
      <c r="D374" s="871"/>
    </row>
    <row r="375" spans="1:5" s="657" customFormat="1" ht="14.25" thickBot="1">
      <c r="A375" s="198"/>
      <c r="B375" s="231"/>
      <c r="C375" s="198"/>
      <c r="D375" s="198"/>
    </row>
    <row r="376" spans="1:5" s="657" customFormat="1" ht="15.75" customHeight="1" thickBot="1">
      <c r="A376" s="791"/>
      <c r="B376" s="795"/>
      <c r="C376" s="665" t="s">
        <v>266</v>
      </c>
      <c r="D376" s="171" t="s">
        <v>3</v>
      </c>
    </row>
    <row r="377" spans="1:5" s="657" customFormat="1" ht="19.5" customHeight="1" thickBot="1">
      <c r="A377" s="831" t="s">
        <v>374</v>
      </c>
      <c r="B377" s="297"/>
      <c r="C377" s="202">
        <v>865503.19</v>
      </c>
      <c r="D377" s="167">
        <v>1127217.71</v>
      </c>
    </row>
    <row r="378" spans="1:5" s="657" customFormat="1" ht="14.25" customHeight="1" thickBot="1">
      <c r="A378" s="150" t="s">
        <v>261</v>
      </c>
      <c r="B378" s="224"/>
      <c r="C378" s="211">
        <f>SUM(C377:C377)</f>
        <v>865503.19</v>
      </c>
      <c r="D378" s="211">
        <f>SUM(D377:D377)</f>
        <v>1127217.71</v>
      </c>
    </row>
    <row r="379" spans="1:5" s="657" customFormat="1"/>
    <row r="380" spans="1:5" s="657" customFormat="1"/>
    <row r="381" spans="1:5" s="657" customFormat="1" ht="15" customHeight="1">
      <c r="A381" s="875" t="s">
        <v>375</v>
      </c>
      <c r="B381" s="872"/>
      <c r="C381" s="872"/>
      <c r="D381" s="872"/>
      <c r="E381" s="640"/>
    </row>
    <row r="382" spans="1:5" s="657" customFormat="1" ht="15.75" thickBot="1">
      <c r="A382" s="198"/>
      <c r="B382" s="198"/>
      <c r="C382" s="198"/>
      <c r="D382" s="198"/>
      <c r="E382"/>
    </row>
    <row r="383" spans="1:5" s="657" customFormat="1" ht="26.25" thickBot="1">
      <c r="A383" s="837" t="s">
        <v>199</v>
      </c>
      <c r="B383" s="847"/>
      <c r="C383" s="114" t="s">
        <v>376</v>
      </c>
      <c r="D383" s="114" t="s">
        <v>377</v>
      </c>
      <c r="E383"/>
    </row>
    <row r="384" spans="1:5" s="657" customFormat="1" ht="15.75" thickBot="1">
      <c r="A384" s="873" t="s">
        <v>378</v>
      </c>
      <c r="B384" s="874"/>
      <c r="C384" s="444">
        <v>567226.59</v>
      </c>
      <c r="D384" s="445">
        <v>643343.52</v>
      </c>
      <c r="E384"/>
    </row>
    <row r="385" spans="1:9" s="657" customFormat="1" ht="15">
      <c r="A385"/>
      <c r="B385"/>
      <c r="C385"/>
      <c r="D385"/>
      <c r="E385"/>
    </row>
    <row r="386" spans="1:9" s="657" customFormat="1" ht="15.75" customHeight="1">
      <c r="A386" s="876" t="s">
        <v>604</v>
      </c>
      <c r="B386" s="641"/>
      <c r="C386" s="641"/>
      <c r="D386" s="640"/>
      <c r="E386" s="640"/>
    </row>
    <row r="387" spans="1:9" s="657" customFormat="1"/>
    <row r="388" spans="1:9" s="657" customFormat="1"/>
    <row r="389" spans="1:9" s="657" customFormat="1"/>
    <row r="390" spans="1:9" s="657" customFormat="1"/>
    <row r="391" spans="1:9" s="657" customFormat="1" ht="14.25" customHeight="1">
      <c r="A391" s="877" t="s">
        <v>379</v>
      </c>
      <c r="B391" s="877"/>
      <c r="C391" s="877"/>
      <c r="D391" s="877"/>
      <c r="E391" s="877"/>
      <c r="F391" s="877"/>
      <c r="G391" s="877"/>
      <c r="H391" s="877"/>
      <c r="I391" s="877"/>
    </row>
    <row r="392" spans="1:9" s="657" customFormat="1"/>
    <row r="393" spans="1:9" s="657" customFormat="1" ht="14.25" customHeight="1">
      <c r="A393" s="877" t="s">
        <v>380</v>
      </c>
      <c r="B393" s="877"/>
      <c r="C393" s="877"/>
      <c r="D393" s="877"/>
      <c r="E393" s="877"/>
      <c r="F393" s="877"/>
      <c r="G393" s="877"/>
      <c r="H393" s="877"/>
      <c r="I393" s="877"/>
    </row>
    <row r="394" spans="1:9" s="657" customFormat="1" ht="17.25" thickBot="1">
      <c r="A394" s="234"/>
      <c r="B394" s="234"/>
      <c r="C394" s="234"/>
      <c r="D394" s="234"/>
      <c r="E394" s="234"/>
      <c r="F394" s="234"/>
      <c r="G394" s="234"/>
      <c r="H394" s="234"/>
      <c r="I394" s="235"/>
    </row>
    <row r="395" spans="1:9" s="657" customFormat="1" ht="26.25" thickBot="1">
      <c r="A395" s="801" t="s">
        <v>381</v>
      </c>
      <c r="B395" s="880" t="s">
        <v>382</v>
      </c>
      <c r="C395" s="878"/>
      <c r="D395" s="879"/>
      <c r="E395" s="157" t="s">
        <v>225</v>
      </c>
      <c r="F395" s="880" t="s">
        <v>383</v>
      </c>
      <c r="G395" s="846"/>
      <c r="H395" s="847"/>
      <c r="I395" s="543" t="s">
        <v>250</v>
      </c>
    </row>
    <row r="396" spans="1:9" s="657" customFormat="1" ht="64.5" thickBot="1">
      <c r="A396" s="807"/>
      <c r="B396" s="236" t="s">
        <v>384</v>
      </c>
      <c r="C396" s="237" t="s">
        <v>385</v>
      </c>
      <c r="D396" s="238" t="s">
        <v>229</v>
      </c>
      <c r="E396" s="446" t="s">
        <v>386</v>
      </c>
      <c r="F396" s="236" t="s">
        <v>384</v>
      </c>
      <c r="G396" s="237" t="s">
        <v>387</v>
      </c>
      <c r="H396" s="238" t="s">
        <v>388</v>
      </c>
      <c r="I396" s="544"/>
    </row>
    <row r="397" spans="1:9" s="657" customFormat="1" ht="14.25" thickBot="1">
      <c r="A397" s="117" t="s">
        <v>2</v>
      </c>
      <c r="B397" s="239"/>
      <c r="C397" s="240"/>
      <c r="D397" s="241"/>
      <c r="E397" s="214"/>
      <c r="F397" s="239"/>
      <c r="G397" s="242"/>
      <c r="H397" s="241"/>
      <c r="I397" s="214">
        <f>SUM(B397:H397)</f>
        <v>0</v>
      </c>
    </row>
    <row r="398" spans="1:9" s="657" customFormat="1" ht="14.25" thickBot="1">
      <c r="A398" s="243" t="s">
        <v>191</v>
      </c>
      <c r="B398" s="244">
        <f t="shared" ref="B398:I398" si="20">SUM(B399:B401)</f>
        <v>0</v>
      </c>
      <c r="C398" s="245">
        <f t="shared" si="20"/>
        <v>0</v>
      </c>
      <c r="D398" s="246">
        <f t="shared" si="20"/>
        <v>0</v>
      </c>
      <c r="E398" s="243">
        <f t="shared" si="20"/>
        <v>0</v>
      </c>
      <c r="F398" s="244">
        <f t="shared" si="20"/>
        <v>0</v>
      </c>
      <c r="G398" s="244">
        <f t="shared" si="20"/>
        <v>0</v>
      </c>
      <c r="H398" s="243">
        <f t="shared" si="20"/>
        <v>0</v>
      </c>
      <c r="I398" s="243">
        <f t="shared" si="20"/>
        <v>0</v>
      </c>
    </row>
    <row r="399" spans="1:9" s="657" customFormat="1">
      <c r="A399" s="247" t="s">
        <v>389</v>
      </c>
      <c r="B399" s="248">
        <v>0</v>
      </c>
      <c r="C399" s="248">
        <v>0</v>
      </c>
      <c r="D399" s="248">
        <v>0</v>
      </c>
      <c r="E399" s="248">
        <v>0</v>
      </c>
      <c r="F399" s="248">
        <v>0</v>
      </c>
      <c r="G399" s="248">
        <v>0</v>
      </c>
      <c r="H399" s="248">
        <v>0</v>
      </c>
      <c r="I399" s="447">
        <f>SUM(B399:H399)</f>
        <v>0</v>
      </c>
    </row>
    <row r="400" spans="1:9" s="657" customFormat="1">
      <c r="A400" s="249" t="s">
        <v>390</v>
      </c>
      <c r="B400" s="250">
        <v>0</v>
      </c>
      <c r="C400" s="250">
        <v>0</v>
      </c>
      <c r="D400" s="250">
        <v>0</v>
      </c>
      <c r="E400" s="250">
        <v>0</v>
      </c>
      <c r="F400" s="250">
        <v>0</v>
      </c>
      <c r="G400" s="250">
        <v>0</v>
      </c>
      <c r="H400" s="250">
        <v>0</v>
      </c>
      <c r="I400" s="447">
        <f>SUM(B400:H400)</f>
        <v>0</v>
      </c>
    </row>
    <row r="401" spans="1:9" s="657" customFormat="1" ht="14.25" thickBot="1">
      <c r="A401" s="252" t="s">
        <v>391</v>
      </c>
      <c r="B401" s="250">
        <v>0</v>
      </c>
      <c r="C401" s="250">
        <v>0</v>
      </c>
      <c r="D401" s="250">
        <v>0</v>
      </c>
      <c r="E401" s="250">
        <v>0</v>
      </c>
      <c r="F401" s="250">
        <v>0</v>
      </c>
      <c r="G401" s="250">
        <v>0</v>
      </c>
      <c r="H401" s="250">
        <v>0</v>
      </c>
      <c r="I401" s="447">
        <f>SUM(B401:H401)</f>
        <v>0</v>
      </c>
    </row>
    <row r="402" spans="1:9" s="657" customFormat="1" ht="14.25" thickBot="1">
      <c r="A402" s="243" t="s">
        <v>192</v>
      </c>
      <c r="B402" s="239">
        <f t="shared" ref="B402:I402" si="21">SUM(B403:B407)</f>
        <v>0</v>
      </c>
      <c r="C402" s="240">
        <f t="shared" si="21"/>
        <v>0</v>
      </c>
      <c r="D402" s="242">
        <f t="shared" si="21"/>
        <v>0</v>
      </c>
      <c r="E402" s="214">
        <f t="shared" si="21"/>
        <v>0</v>
      </c>
      <c r="F402" s="239">
        <f t="shared" si="21"/>
        <v>0</v>
      </c>
      <c r="G402" s="239">
        <f t="shared" si="21"/>
        <v>0</v>
      </c>
      <c r="H402" s="214">
        <f t="shared" si="21"/>
        <v>0</v>
      </c>
      <c r="I402" s="214">
        <f t="shared" si="21"/>
        <v>0</v>
      </c>
    </row>
    <row r="403" spans="1:9" s="657" customFormat="1" ht="29.25" customHeight="1">
      <c r="A403" s="253" t="s">
        <v>392</v>
      </c>
      <c r="B403" s="248">
        <v>0</v>
      </c>
      <c r="C403" s="248">
        <v>0</v>
      </c>
      <c r="D403" s="248">
        <v>0</v>
      </c>
      <c r="E403" s="248">
        <v>0</v>
      </c>
      <c r="F403" s="248">
        <v>0</v>
      </c>
      <c r="G403" s="248">
        <v>0</v>
      </c>
      <c r="H403" s="248">
        <v>0</v>
      </c>
      <c r="I403" s="447">
        <f>SUM(B403:H403)</f>
        <v>0</v>
      </c>
    </row>
    <row r="404" spans="1:9" s="657" customFormat="1" ht="13.5" customHeight="1">
      <c r="A404" s="254" t="s">
        <v>393</v>
      </c>
      <c r="B404" s="250">
        <v>0</v>
      </c>
      <c r="C404" s="250">
        <v>0</v>
      </c>
      <c r="D404" s="250">
        <v>0</v>
      </c>
      <c r="E404" s="250">
        <v>0</v>
      </c>
      <c r="F404" s="250">
        <v>0</v>
      </c>
      <c r="G404" s="250">
        <v>0</v>
      </c>
      <c r="H404" s="250">
        <v>0</v>
      </c>
      <c r="I404" s="447">
        <f>SUM(B404:H404)</f>
        <v>0</v>
      </c>
    </row>
    <row r="405" spans="1:9" s="657" customFormat="1">
      <c r="A405" s="254" t="s">
        <v>394</v>
      </c>
      <c r="B405" s="250">
        <v>0</v>
      </c>
      <c r="C405" s="250">
        <v>0</v>
      </c>
      <c r="D405" s="250">
        <v>0</v>
      </c>
      <c r="E405" s="250">
        <v>0</v>
      </c>
      <c r="F405" s="250">
        <v>0</v>
      </c>
      <c r="G405" s="250">
        <v>0</v>
      </c>
      <c r="H405" s="250">
        <v>0</v>
      </c>
      <c r="I405" s="447">
        <f>SUM(B405:H405)</f>
        <v>0</v>
      </c>
    </row>
    <row r="406" spans="1:9" s="657" customFormat="1">
      <c r="A406" s="254" t="s">
        <v>395</v>
      </c>
      <c r="B406" s="250">
        <v>0</v>
      </c>
      <c r="C406" s="250">
        <v>0</v>
      </c>
      <c r="D406" s="250">
        <v>0</v>
      </c>
      <c r="E406" s="250">
        <v>0</v>
      </c>
      <c r="F406" s="250">
        <v>0</v>
      </c>
      <c r="G406" s="250">
        <v>0</v>
      </c>
      <c r="H406" s="250">
        <v>0</v>
      </c>
      <c r="I406" s="447">
        <f>SUM(B406:H406)</f>
        <v>0</v>
      </c>
    </row>
    <row r="407" spans="1:9" s="657" customFormat="1" ht="25.5" customHeight="1" thickBot="1">
      <c r="A407" s="255" t="s">
        <v>396</v>
      </c>
      <c r="B407" s="250">
        <v>0</v>
      </c>
      <c r="C407" s="250">
        <v>0</v>
      </c>
      <c r="D407" s="250">
        <v>0</v>
      </c>
      <c r="E407" s="250">
        <v>0</v>
      </c>
      <c r="F407" s="250">
        <v>0</v>
      </c>
      <c r="G407" s="250">
        <v>0</v>
      </c>
      <c r="H407" s="250">
        <v>0</v>
      </c>
      <c r="I407" s="447">
        <f>SUM(B407:H407)</f>
        <v>0</v>
      </c>
    </row>
    <row r="408" spans="1:9" s="657" customFormat="1" ht="19.5" customHeight="1" thickBot="1">
      <c r="A408" s="256" t="s">
        <v>3</v>
      </c>
      <c r="B408" s="257">
        <f t="shared" ref="B408:I408" si="22">B397+B398-B402</f>
        <v>0</v>
      </c>
      <c r="C408" s="257">
        <f t="shared" si="22"/>
        <v>0</v>
      </c>
      <c r="D408" s="257">
        <f t="shared" si="22"/>
        <v>0</v>
      </c>
      <c r="E408" s="169">
        <f t="shared" si="22"/>
        <v>0</v>
      </c>
      <c r="F408" s="257">
        <f t="shared" si="22"/>
        <v>0</v>
      </c>
      <c r="G408" s="257">
        <f t="shared" si="22"/>
        <v>0</v>
      </c>
      <c r="H408" s="169">
        <f t="shared" si="22"/>
        <v>0</v>
      </c>
      <c r="I408" s="169">
        <f t="shared" si="22"/>
        <v>0</v>
      </c>
    </row>
    <row r="410" spans="1:9" s="657" customFormat="1" ht="15" customHeight="1">
      <c r="A410" s="792" t="s">
        <v>397</v>
      </c>
      <c r="B410" s="562"/>
      <c r="C410" s="562"/>
    </row>
    <row r="411" spans="1:9" s="657" customFormat="1" ht="15" thickBot="1">
      <c r="A411" s="258"/>
      <c r="B411" s="259"/>
      <c r="C411" s="259"/>
      <c r="E411" s="563"/>
      <c r="F411" s="563"/>
      <c r="G411" s="563"/>
      <c r="H411" s="563"/>
      <c r="I411" s="563"/>
    </row>
    <row r="412" spans="1:9" s="657" customFormat="1" ht="32.25" thickBot="1">
      <c r="A412" s="881" t="s">
        <v>265</v>
      </c>
      <c r="B412" s="882"/>
      <c r="C412" s="260" t="s">
        <v>2</v>
      </c>
      <c r="D412" s="525" t="s">
        <v>5</v>
      </c>
      <c r="E412" s="198"/>
      <c r="F412" s="198"/>
      <c r="G412" s="198"/>
      <c r="H412" s="198"/>
      <c r="I412" s="198"/>
    </row>
    <row r="413" spans="1:9" s="657" customFormat="1" ht="20.25" customHeight="1">
      <c r="A413" s="858" t="s">
        <v>398</v>
      </c>
      <c r="B413" s="883"/>
      <c r="C413" s="261">
        <v>1069.49</v>
      </c>
      <c r="D413" s="261">
        <v>1248.82</v>
      </c>
      <c r="E413" s="262"/>
      <c r="F413" s="262"/>
      <c r="G413" s="262"/>
      <c r="H413" s="262"/>
      <c r="I413" s="262"/>
    </row>
    <row r="414" spans="1:9" s="657" customFormat="1" ht="20.25" customHeight="1">
      <c r="A414" s="859" t="s">
        <v>399</v>
      </c>
      <c r="B414" s="884"/>
      <c r="C414" s="263">
        <v>1863.99</v>
      </c>
      <c r="D414" s="263">
        <v>2419.2199999999998</v>
      </c>
      <c r="E414" s="264"/>
      <c r="F414" s="264"/>
      <c r="G414" s="264"/>
      <c r="H414" s="264"/>
      <c r="I414" s="264"/>
    </row>
    <row r="415" spans="1:9" s="657" customFormat="1" ht="36.75" customHeight="1">
      <c r="A415" s="859" t="s">
        <v>400</v>
      </c>
      <c r="B415" s="884"/>
      <c r="C415" s="263">
        <v>0</v>
      </c>
      <c r="D415" s="263">
        <v>0</v>
      </c>
      <c r="E415" s="265"/>
      <c r="F415" s="265"/>
      <c r="G415" s="265"/>
      <c r="H415" s="265"/>
      <c r="I415" s="265"/>
    </row>
    <row r="416" spans="1:9" s="657" customFormat="1" ht="20.25" customHeight="1">
      <c r="A416" s="542" t="s">
        <v>401</v>
      </c>
      <c r="B416" s="617"/>
      <c r="C416" s="266">
        <f>C417+C420+C421+C422+C423</f>
        <v>8377239.1799999997</v>
      </c>
      <c r="D416" s="266">
        <f>D417+D420+D421+D422+D423</f>
        <v>7810028.25</v>
      </c>
    </row>
    <row r="417" spans="1:5" s="657" customFormat="1" ht="24.75" customHeight="1">
      <c r="A417" s="522" t="s">
        <v>402</v>
      </c>
      <c r="B417" s="524"/>
      <c r="C417" s="267">
        <f>C418-C419</f>
        <v>381816.64000000013</v>
      </c>
      <c r="D417" s="267">
        <v>1507974.89</v>
      </c>
    </row>
    <row r="418" spans="1:5" s="657" customFormat="1">
      <c r="A418" s="885" t="s">
        <v>403</v>
      </c>
      <c r="B418" s="886"/>
      <c r="C418" s="268">
        <v>3851465.56</v>
      </c>
      <c r="D418" s="268">
        <v>3872241.07</v>
      </c>
    </row>
    <row r="419" spans="1:5" s="657" customFormat="1" ht="33" customHeight="1">
      <c r="A419" s="885" t="s">
        <v>614</v>
      </c>
      <c r="B419" s="886"/>
      <c r="C419" s="268">
        <v>3469648.92</v>
      </c>
      <c r="D419" s="268">
        <v>2364266.1800000002</v>
      </c>
    </row>
    <row r="420" spans="1:5" s="657" customFormat="1" ht="23.25" customHeight="1">
      <c r="A420" s="887" t="s">
        <v>404</v>
      </c>
      <c r="B420" s="888"/>
      <c r="C420" s="167">
        <v>121577</v>
      </c>
      <c r="D420" s="167">
        <v>87102</v>
      </c>
    </row>
    <row r="421" spans="1:5" s="657" customFormat="1">
      <c r="A421" s="887" t="s">
        <v>405</v>
      </c>
      <c r="B421" s="888"/>
      <c r="C421" s="167">
        <v>7873845.54</v>
      </c>
      <c r="D421" s="167">
        <v>6214951.3600000003</v>
      </c>
    </row>
    <row r="422" spans="1:5" s="657" customFormat="1">
      <c r="A422" s="887" t="s">
        <v>406</v>
      </c>
      <c r="B422" s="888"/>
      <c r="C422" s="167">
        <v>0</v>
      </c>
      <c r="D422" s="167"/>
    </row>
    <row r="423" spans="1:5" s="657" customFormat="1">
      <c r="A423" s="887" t="s">
        <v>182</v>
      </c>
      <c r="B423" s="888"/>
      <c r="C423" s="167">
        <v>0</v>
      </c>
      <c r="D423" s="167"/>
    </row>
    <row r="424" spans="1:5" s="657" customFormat="1" ht="24.75" customHeight="1" thickBot="1">
      <c r="A424" s="860" t="s">
        <v>407</v>
      </c>
      <c r="B424" s="889"/>
      <c r="C424" s="263">
        <v>0</v>
      </c>
      <c r="D424" s="263">
        <v>0</v>
      </c>
    </row>
    <row r="425" spans="1:5" s="657" customFormat="1" ht="16.5" thickBot="1">
      <c r="A425" s="890" t="s">
        <v>261</v>
      </c>
      <c r="B425" s="891"/>
      <c r="C425" s="169">
        <f>SUM(C413+C414+C415+C416+C424)</f>
        <v>8380172.6600000001</v>
      </c>
      <c r="D425" s="169">
        <f>SUM(D413+D414+D415+D416+D424)</f>
        <v>7813696.29</v>
      </c>
    </row>
    <row r="426" spans="1:5" s="657" customFormat="1"/>
    <row r="427" spans="1:5" s="657" customFormat="1" ht="15" hidden="1" customHeight="1">
      <c r="A427" s="892" t="s">
        <v>408</v>
      </c>
      <c r="B427" s="893"/>
      <c r="C427" s="893"/>
      <c r="D427" s="633"/>
      <c r="E427" s="633"/>
    </row>
    <row r="428" spans="1:5" s="657" customFormat="1" ht="14.25" hidden="1" customHeight="1">
      <c r="A428" s="563"/>
      <c r="B428" s="563"/>
      <c r="C428" s="563"/>
      <c r="D428" s="563"/>
    </row>
    <row r="429" spans="1:5" s="657" customFormat="1" ht="33.75" hidden="1" customHeight="1">
      <c r="A429" s="269"/>
      <c r="B429" s="894" t="s">
        <v>409</v>
      </c>
      <c r="C429" s="894"/>
      <c r="D429" s="894"/>
      <c r="E429" s="895"/>
    </row>
    <row r="430" spans="1:5" s="657" customFormat="1" ht="13.5" hidden="1" customHeight="1">
      <c r="A430" s="270" t="s">
        <v>410</v>
      </c>
      <c r="B430" s="634" t="s">
        <v>411</v>
      </c>
      <c r="C430" s="896" t="s">
        <v>412</v>
      </c>
      <c r="D430" s="896"/>
      <c r="E430" s="897"/>
    </row>
    <row r="431" spans="1:5" s="657" customFormat="1" ht="14.25" hidden="1" customHeight="1" thickBot="1">
      <c r="A431" s="271"/>
      <c r="B431" s="272"/>
      <c r="C431" s="272" t="s">
        <v>413</v>
      </c>
      <c r="D431" s="272" t="s">
        <v>414</v>
      </c>
      <c r="E431" s="273" t="s">
        <v>415</v>
      </c>
    </row>
    <row r="432" spans="1:5" s="657" customFormat="1" ht="13.5" hidden="1" customHeight="1">
      <c r="A432" s="274" t="s">
        <v>416</v>
      </c>
      <c r="B432" s="448"/>
      <c r="C432" s="275"/>
      <c r="D432" s="275"/>
      <c r="E432" s="276"/>
    </row>
    <row r="433" spans="1:5" s="657" customFormat="1" ht="14.25" hidden="1" customHeight="1" thickBot="1">
      <c r="A433" s="277" t="s">
        <v>250</v>
      </c>
      <c r="B433" s="278">
        <f>B432</f>
        <v>0</v>
      </c>
      <c r="C433" s="278">
        <f>C432</f>
        <v>0</v>
      </c>
      <c r="D433" s="278">
        <f>D432</f>
        <v>0</v>
      </c>
      <c r="E433" s="279">
        <f>E432</f>
        <v>0</v>
      </c>
    </row>
    <row r="434" spans="1:5" s="657" customFormat="1" ht="13.5" hidden="1" customHeight="1"/>
    <row r="435" spans="1:5" s="657" customFormat="1" ht="13.5" hidden="1" customHeight="1"/>
    <row r="436" spans="1:5" s="657" customFormat="1" ht="29.25" hidden="1" customHeight="1" thickBot="1">
      <c r="A436" s="892" t="s">
        <v>417</v>
      </c>
      <c r="B436" s="893"/>
      <c r="C436" s="893"/>
      <c r="D436" s="633"/>
      <c r="E436" s="633"/>
    </row>
    <row r="437" spans="1:5" s="657" customFormat="1" ht="15" hidden="1" customHeight="1">
      <c r="A437" s="1"/>
      <c r="B437" s="1"/>
      <c r="C437" s="1"/>
    </row>
    <row r="438" spans="1:5" s="657" customFormat="1" ht="14.25" hidden="1" customHeight="1" thickBot="1">
      <c r="A438" s="791" t="s">
        <v>418</v>
      </c>
      <c r="B438" s="795"/>
      <c r="C438" s="182" t="s">
        <v>605</v>
      </c>
    </row>
    <row r="439" spans="1:5" s="657" customFormat="1" ht="13.5" hidden="1" customHeight="1">
      <c r="A439" s="644"/>
      <c r="B439" s="645"/>
      <c r="C439" s="280"/>
    </row>
    <row r="440" spans="1:5" s="657" customFormat="1" ht="51" hidden="1" customHeight="1">
      <c r="A440" s="648" t="s">
        <v>419</v>
      </c>
      <c r="B440" s="649"/>
      <c r="C440" s="281"/>
    </row>
    <row r="441" spans="1:5" s="657" customFormat="1" ht="14.25" hidden="1" customHeight="1" thickBot="1">
      <c r="A441" s="646"/>
      <c r="B441" s="647"/>
      <c r="C441" s="280"/>
    </row>
    <row r="442" spans="1:5" s="657" customFormat="1" ht="14.25" hidden="1" customHeight="1" thickBot="1">
      <c r="A442" s="898" t="s">
        <v>299</v>
      </c>
      <c r="B442" s="899"/>
      <c r="C442" s="282">
        <f>C440</f>
        <v>0</v>
      </c>
    </row>
    <row r="443" spans="1:5" s="657" customFormat="1" ht="13.5" hidden="1" customHeight="1"/>
    <row r="444" spans="1:5" s="657" customFormat="1"/>
    <row r="445" spans="1:5" s="657" customFormat="1" ht="14.25">
      <c r="A445" s="563" t="s">
        <v>420</v>
      </c>
      <c r="B445" s="563"/>
      <c r="C445" s="563"/>
      <c r="D445" s="563"/>
    </row>
    <row r="446" spans="1:5" s="657" customFormat="1" ht="14.25" thickBot="1">
      <c r="A446" s="198"/>
      <c r="B446" s="198"/>
      <c r="C446" s="198"/>
      <c r="D446" s="198"/>
    </row>
    <row r="447" spans="1:5" s="657" customFormat="1" ht="14.25" thickBot="1">
      <c r="A447" s="283" t="s">
        <v>421</v>
      </c>
      <c r="B447" s="284"/>
      <c r="C447" s="284"/>
      <c r="D447" s="285"/>
    </row>
    <row r="448" spans="1:5" s="657" customFormat="1" ht="14.25" thickBot="1">
      <c r="A448" s="900" t="s">
        <v>2</v>
      </c>
      <c r="B448" s="901"/>
      <c r="C448" s="902" t="s">
        <v>422</v>
      </c>
      <c r="D448" s="903"/>
    </row>
    <row r="449" spans="1:4" s="657" customFormat="1" ht="15.75" thickBot="1">
      <c r="A449" s="904">
        <v>0</v>
      </c>
      <c r="B449" s="632"/>
      <c r="C449" s="904">
        <v>0</v>
      </c>
      <c r="D449" s="632"/>
    </row>
    <row r="450" spans="1:4" s="657" customFormat="1"/>
    <row r="451" spans="1:4" s="657" customFormat="1"/>
    <row r="452" spans="1:4" s="657" customFormat="1" ht="15" customHeight="1">
      <c r="A452" s="907" t="s">
        <v>423</v>
      </c>
      <c r="B452" s="905"/>
      <c r="C452" s="905"/>
      <c r="D452" s="527"/>
    </row>
    <row r="453" spans="1:4" s="657" customFormat="1" ht="14.25" customHeight="1">
      <c r="A453" s="908" t="s">
        <v>424</v>
      </c>
      <c r="B453" s="906"/>
      <c r="C453" s="906"/>
    </row>
    <row r="454" spans="1:4" s="657" customFormat="1" ht="14.25" thickBot="1">
      <c r="A454" s="286"/>
      <c r="B454" s="287"/>
      <c r="C454" s="287"/>
    </row>
    <row r="455" spans="1:4" ht="16.5" thickBot="1">
      <c r="A455" s="969" t="s">
        <v>215</v>
      </c>
      <c r="B455" s="970"/>
      <c r="C455" s="182" t="s">
        <v>425</v>
      </c>
      <c r="D455" s="182" t="s">
        <v>426</v>
      </c>
    </row>
    <row r="456" spans="1:4" ht="39.75" customHeight="1" thickBot="1">
      <c r="A456" s="672" t="s">
        <v>427</v>
      </c>
      <c r="B456" s="673"/>
      <c r="C456" s="288">
        <v>0</v>
      </c>
      <c r="D456" s="289">
        <v>0</v>
      </c>
    </row>
    <row r="457" spans="1:4" ht="26.25" customHeight="1" thickBot="1">
      <c r="A457" s="648" t="s">
        <v>428</v>
      </c>
      <c r="B457" s="649"/>
      <c r="C457" s="288">
        <v>0</v>
      </c>
      <c r="D457" s="289">
        <v>0</v>
      </c>
    </row>
    <row r="458" spans="1:4" ht="14.25" thickBot="1">
      <c r="A458" s="508" t="s">
        <v>429</v>
      </c>
      <c r="B458" s="509"/>
      <c r="C458" s="288">
        <v>0</v>
      </c>
      <c r="D458" s="289">
        <v>0</v>
      </c>
    </row>
    <row r="459" spans="1:4" ht="14.25" thickBot="1">
      <c r="A459" s="638" t="s">
        <v>430</v>
      </c>
      <c r="B459" s="639"/>
      <c r="C459" s="288">
        <v>0</v>
      </c>
      <c r="D459" s="289">
        <v>0</v>
      </c>
    </row>
    <row r="460" spans="1:4" ht="12.75" customHeight="1" thickBot="1">
      <c r="A460" s="967" t="s">
        <v>431</v>
      </c>
      <c r="B460" s="968"/>
      <c r="C460" s="455">
        <v>0</v>
      </c>
      <c r="D460" s="455">
        <v>0</v>
      </c>
    </row>
    <row r="468" spans="1:3" ht="14.25">
      <c r="A468" s="547" t="s">
        <v>432</v>
      </c>
      <c r="B468" s="547"/>
      <c r="C468" s="547"/>
    </row>
    <row r="469" spans="1:3" ht="14.25" thickBot="1">
      <c r="A469" s="290"/>
      <c r="B469" s="155"/>
      <c r="C469" s="155"/>
    </row>
    <row r="470" spans="1:3" ht="26.25" thickBot="1">
      <c r="A470" s="545"/>
      <c r="B470" s="291" t="s">
        <v>433</v>
      </c>
      <c r="C470" s="166" t="s">
        <v>434</v>
      </c>
    </row>
    <row r="471" spans="1:3" ht="14.25" thickBot="1">
      <c r="A471" s="564" t="s">
        <v>435</v>
      </c>
      <c r="B471" s="292">
        <f>B472+B477</f>
        <v>0</v>
      </c>
      <c r="C471" s="292">
        <f>C472+C477</f>
        <v>0</v>
      </c>
    </row>
    <row r="472" spans="1:3">
      <c r="A472" s="293" t="s">
        <v>436</v>
      </c>
      <c r="B472" s="294">
        <f>SUM(B474:B476)</f>
        <v>0</v>
      </c>
      <c r="C472" s="294">
        <f>SUM(C474:C476)</f>
        <v>0</v>
      </c>
    </row>
    <row r="473" spans="1:3">
      <c r="A473" s="295" t="s">
        <v>217</v>
      </c>
      <c r="B473" s="296"/>
      <c r="C473" s="297"/>
    </row>
    <row r="474" spans="1:3">
      <c r="A474" s="295"/>
      <c r="B474" s="296"/>
      <c r="C474" s="297"/>
    </row>
    <row r="475" spans="1:3">
      <c r="A475" s="295"/>
      <c r="B475" s="296"/>
      <c r="C475" s="297"/>
    </row>
    <row r="476" spans="1:3" ht="14.25" thickBot="1">
      <c r="A476" s="298"/>
      <c r="B476" s="299"/>
      <c r="C476" s="300"/>
    </row>
    <row r="477" spans="1:3">
      <c r="A477" s="293" t="s">
        <v>437</v>
      </c>
      <c r="B477" s="294">
        <f>SUM(B479:B481)</f>
        <v>0</v>
      </c>
      <c r="C477" s="294">
        <f>SUM(C479:C481)</f>
        <v>0</v>
      </c>
    </row>
    <row r="478" spans="1:3">
      <c r="A478" s="295" t="s">
        <v>217</v>
      </c>
      <c r="B478" s="301"/>
      <c r="C478" s="302"/>
    </row>
    <row r="479" spans="1:3">
      <c r="A479" s="576"/>
      <c r="B479" s="301"/>
      <c r="C479" s="302"/>
    </row>
    <row r="480" spans="1:3">
      <c r="A480" s="576"/>
      <c r="B480" s="296"/>
      <c r="C480" s="297"/>
    </row>
    <row r="481" spans="1:9" ht="14.25" thickBot="1">
      <c r="A481" s="570"/>
      <c r="B481" s="299"/>
      <c r="C481" s="300"/>
      <c r="D481" s="657"/>
      <c r="E481" s="657"/>
      <c r="F481" s="657"/>
      <c r="G481" s="657"/>
      <c r="H481" s="657"/>
      <c r="I481" s="657"/>
    </row>
    <row r="482" spans="1:9" ht="14.25" thickBot="1">
      <c r="A482" s="564" t="s">
        <v>438</v>
      </c>
      <c r="B482" s="292">
        <f>B483+B488</f>
        <v>0</v>
      </c>
      <c r="C482" s="292">
        <f>C483+C488</f>
        <v>89914.959999999992</v>
      </c>
      <c r="D482" s="657"/>
      <c r="E482" s="657"/>
      <c r="F482" s="657"/>
      <c r="G482" s="657"/>
      <c r="H482" s="657"/>
      <c r="I482" s="657"/>
    </row>
    <row r="483" spans="1:9">
      <c r="A483" s="579" t="s">
        <v>436</v>
      </c>
      <c r="B483" s="301">
        <f>SUM(B485:B487)</f>
        <v>0</v>
      </c>
      <c r="C483" s="301">
        <f>SUM(C485:C487)</f>
        <v>89914.959999999992</v>
      </c>
      <c r="D483" s="657"/>
      <c r="E483" s="657"/>
      <c r="F483" s="657"/>
      <c r="G483" s="657"/>
      <c r="H483" s="657"/>
      <c r="I483" s="657"/>
    </row>
    <row r="484" spans="1:9">
      <c r="A484" s="576" t="s">
        <v>217</v>
      </c>
      <c r="B484" s="296"/>
      <c r="C484" s="297"/>
      <c r="D484" s="657"/>
      <c r="E484" s="657"/>
      <c r="F484" s="657"/>
      <c r="G484" s="657"/>
      <c r="H484" s="657"/>
      <c r="I484" s="657"/>
    </row>
    <row r="485" spans="1:9">
      <c r="A485" s="576" t="s">
        <v>611</v>
      </c>
      <c r="B485" s="296"/>
      <c r="C485" s="297">
        <v>56541.43</v>
      </c>
      <c r="D485" s="657"/>
      <c r="E485" s="657"/>
      <c r="F485" s="657"/>
      <c r="G485" s="657"/>
      <c r="H485" s="657"/>
      <c r="I485" s="657"/>
    </row>
    <row r="486" spans="1:9" ht="25.5">
      <c r="A486" s="567" t="s">
        <v>612</v>
      </c>
      <c r="B486" s="296"/>
      <c r="C486" s="297">
        <v>33373.53</v>
      </c>
      <c r="D486" s="657"/>
      <c r="E486" s="657"/>
      <c r="F486" s="657"/>
      <c r="G486" s="657"/>
      <c r="H486" s="657"/>
      <c r="I486" s="657"/>
    </row>
    <row r="487" spans="1:9" ht="77.25" thickBot="1">
      <c r="A487" s="618" t="s">
        <v>613</v>
      </c>
      <c r="B487" s="299"/>
      <c r="C487" s="300"/>
      <c r="D487" s="657"/>
      <c r="E487" s="657"/>
      <c r="F487" s="657"/>
      <c r="G487" s="657"/>
      <c r="H487" s="657"/>
      <c r="I487" s="657"/>
    </row>
    <row r="488" spans="1:9" ht="25.5" customHeight="1">
      <c r="A488" s="909" t="s">
        <v>437</v>
      </c>
      <c r="B488" s="303">
        <f>SUM(B490:B492)</f>
        <v>0</v>
      </c>
      <c r="C488" s="303">
        <f>SUM(C490:C492)</f>
        <v>0</v>
      </c>
      <c r="D488" s="657"/>
      <c r="E488" s="657"/>
      <c r="F488" s="657"/>
      <c r="G488" s="657"/>
      <c r="H488" s="657"/>
      <c r="I488" s="657"/>
    </row>
    <row r="489" spans="1:9">
      <c r="A489" s="576" t="s">
        <v>217</v>
      </c>
      <c r="B489" s="296"/>
      <c r="C489" s="296"/>
      <c r="D489" s="657"/>
      <c r="E489" s="657"/>
      <c r="F489" s="657"/>
      <c r="G489" s="657"/>
      <c r="H489" s="657"/>
      <c r="I489" s="657"/>
    </row>
    <row r="490" spans="1:9">
      <c r="A490" s="304"/>
      <c r="B490" s="296"/>
      <c r="C490" s="296"/>
      <c r="D490" s="657"/>
      <c r="E490" s="657"/>
      <c r="F490" s="657"/>
      <c r="G490" s="657"/>
      <c r="H490" s="657"/>
      <c r="I490" s="657"/>
    </row>
    <row r="491" spans="1:9">
      <c r="A491" s="304"/>
      <c r="B491" s="296"/>
      <c r="C491" s="296"/>
      <c r="D491" s="657"/>
      <c r="E491" s="657"/>
      <c r="F491" s="657"/>
      <c r="G491" s="657"/>
      <c r="H491" s="657"/>
      <c r="I491" s="657"/>
    </row>
    <row r="492" spans="1:9" ht="15.75" thickBot="1">
      <c r="A492" s="305"/>
      <c r="B492" s="306"/>
      <c r="C492" s="306"/>
      <c r="D492" s="657"/>
      <c r="E492" s="657"/>
      <c r="F492" s="657"/>
      <c r="G492" s="657"/>
      <c r="H492" s="657"/>
      <c r="I492" s="657"/>
    </row>
    <row r="493" spans="1:9" s="657" customFormat="1" ht="22.5" customHeight="1">
      <c r="A493" s="547"/>
      <c r="B493" s="547"/>
      <c r="C493" s="547"/>
    </row>
    <row r="494" spans="1:9" s="657" customFormat="1" ht="14.25">
      <c r="A494" s="547"/>
      <c r="B494" s="547"/>
      <c r="C494" s="547"/>
    </row>
    <row r="495" spans="1:9" s="657" customFormat="1" ht="174.75" customHeight="1">
      <c r="A495" s="790" t="s">
        <v>439</v>
      </c>
      <c r="B495" s="790"/>
      <c r="C495" s="790"/>
      <c r="D495" s="790"/>
      <c r="E495" s="527"/>
      <c r="F495" s="527"/>
      <c r="G495" s="527"/>
      <c r="H495" s="527"/>
      <c r="I495" s="527"/>
    </row>
    <row r="496" spans="1:9" s="657" customFormat="1" ht="15.75" thickBot="1">
      <c r="A496" s="526"/>
      <c r="B496" s="526"/>
      <c r="C496" s="526"/>
      <c r="D496" s="526"/>
      <c r="E496" s="527"/>
      <c r="F496" s="527"/>
      <c r="G496" s="527"/>
      <c r="H496" s="527"/>
      <c r="I496" s="527"/>
    </row>
    <row r="497" spans="1:7" s="657" customFormat="1" ht="121.5" customHeight="1" thickBot="1">
      <c r="A497" s="842" t="s">
        <v>440</v>
      </c>
      <c r="B497" s="846"/>
      <c r="C497" s="918"/>
      <c r="D497" s="826"/>
      <c r="E497" s="910" t="s">
        <v>600</v>
      </c>
    </row>
    <row r="498" spans="1:7" s="657" customFormat="1" ht="24.75" customHeight="1" thickBot="1">
      <c r="A498" s="911" t="s">
        <v>2</v>
      </c>
      <c r="B498" s="912"/>
      <c r="C498" s="913" t="s">
        <v>3</v>
      </c>
      <c r="D498" s="914"/>
      <c r="E498" s="507"/>
    </row>
    <row r="499" spans="1:7" s="657" customFormat="1" ht="20.25" customHeight="1" thickBot="1">
      <c r="A499" s="904">
        <v>0</v>
      </c>
      <c r="B499" s="915"/>
      <c r="C499" s="916">
        <v>0</v>
      </c>
      <c r="D499" s="917"/>
      <c r="E499" s="449"/>
    </row>
    <row r="500" spans="1:7" s="657" customFormat="1" ht="14.25">
      <c r="A500" s="547"/>
      <c r="B500" s="547"/>
      <c r="C500" s="547"/>
    </row>
    <row r="501" spans="1:7" s="657" customFormat="1" ht="14.25">
      <c r="A501" s="547"/>
      <c r="B501" s="547"/>
      <c r="C501" s="547"/>
    </row>
    <row r="502" spans="1:7" s="657" customFormat="1" ht="14.25">
      <c r="A502" s="547"/>
      <c r="B502" s="547"/>
      <c r="C502" s="547"/>
    </row>
    <row r="503" spans="1:7" s="657" customFormat="1" ht="14.25">
      <c r="A503" s="547"/>
      <c r="B503" s="547"/>
      <c r="C503" s="547"/>
    </row>
    <row r="504" spans="1:7" s="657" customFormat="1" ht="14.25">
      <c r="A504" s="547"/>
      <c r="B504" s="547"/>
      <c r="C504" s="547"/>
    </row>
    <row r="505" spans="1:7" s="657" customFormat="1" ht="14.25">
      <c r="A505" s="547"/>
      <c r="B505" s="547"/>
      <c r="C505" s="547"/>
    </row>
    <row r="506" spans="1:7" s="657" customFormat="1" ht="14.25">
      <c r="A506" s="547"/>
      <c r="B506" s="547"/>
      <c r="C506" s="547"/>
    </row>
    <row r="507" spans="1:7" s="657" customFormat="1" ht="14.25">
      <c r="A507" s="547"/>
      <c r="B507" s="547"/>
      <c r="C507" s="547"/>
    </row>
    <row r="508" spans="1:7" s="657" customFormat="1" ht="14.25">
      <c r="A508" s="547"/>
      <c r="B508" s="547"/>
      <c r="C508" s="547"/>
    </row>
    <row r="509" spans="1:7" s="657" customFormat="1" ht="14.25">
      <c r="A509" s="547" t="s">
        <v>441</v>
      </c>
      <c r="B509" s="547"/>
      <c r="C509" s="547"/>
    </row>
    <row r="510" spans="1:7" s="657" customFormat="1" ht="14.25">
      <c r="A510" s="823" t="s">
        <v>442</v>
      </c>
      <c r="B510" s="823"/>
      <c r="C510" s="823"/>
    </row>
    <row r="511" spans="1:7" s="657" customFormat="1" ht="15" thickBot="1">
      <c r="A511" s="547"/>
      <c r="B511" s="547"/>
      <c r="C511" s="547"/>
    </row>
    <row r="512" spans="1:7" s="657" customFormat="1" ht="24.75" thickBot="1">
      <c r="A512" s="629" t="s">
        <v>443</v>
      </c>
      <c r="B512" s="630"/>
      <c r="C512" s="630"/>
      <c r="D512" s="631"/>
      <c r="E512" s="307" t="s">
        <v>433</v>
      </c>
      <c r="F512" s="308" t="s">
        <v>434</v>
      </c>
      <c r="G512" s="309"/>
    </row>
    <row r="513" spans="1:7" s="657" customFormat="1" ht="22.5" customHeight="1" thickBot="1">
      <c r="A513" s="510" t="s">
        <v>444</v>
      </c>
      <c r="B513" s="511"/>
      <c r="C513" s="511"/>
      <c r="D513" s="512"/>
      <c r="E513" s="310">
        <f>SUM(E514:E521)</f>
        <v>5151402.25</v>
      </c>
      <c r="F513" s="310">
        <f>SUM(F514:F521)</f>
        <v>4580517.8699999992</v>
      </c>
      <c r="G513" s="311"/>
    </row>
    <row r="514" spans="1:7" s="657" customFormat="1">
      <c r="A514" s="513" t="s">
        <v>445</v>
      </c>
      <c r="B514" s="514"/>
      <c r="C514" s="514"/>
      <c r="D514" s="515"/>
      <c r="E514" s="312">
        <v>1784283.63</v>
      </c>
      <c r="F514" s="312">
        <v>1794889.33</v>
      </c>
      <c r="G514" s="133"/>
    </row>
    <row r="515" spans="1:7" s="657" customFormat="1">
      <c r="A515" s="516" t="s">
        <v>446</v>
      </c>
      <c r="B515" s="517"/>
      <c r="C515" s="517"/>
      <c r="D515" s="518"/>
      <c r="E515" s="313">
        <v>2267416.58</v>
      </c>
      <c r="F515" s="313">
        <v>1575448.18</v>
      </c>
      <c r="G515" s="133"/>
    </row>
    <row r="516" spans="1:7" s="657" customFormat="1">
      <c r="A516" s="516" t="s">
        <v>447</v>
      </c>
      <c r="B516" s="517"/>
      <c r="C516" s="517"/>
      <c r="D516" s="518"/>
      <c r="E516" s="313">
        <v>633117</v>
      </c>
      <c r="F516" s="313">
        <v>709815.81</v>
      </c>
      <c r="G516" s="133"/>
    </row>
    <row r="517" spans="1:7" s="657" customFormat="1">
      <c r="A517" s="519" t="s">
        <v>448</v>
      </c>
      <c r="B517" s="520"/>
      <c r="C517" s="520"/>
      <c r="D517" s="521"/>
      <c r="E517" s="313">
        <v>0</v>
      </c>
      <c r="F517" s="313">
        <v>0</v>
      </c>
      <c r="G517" s="133"/>
    </row>
    <row r="518" spans="1:7" s="657" customFormat="1">
      <c r="A518" s="516" t="s">
        <v>449</v>
      </c>
      <c r="B518" s="517"/>
      <c r="C518" s="517"/>
      <c r="D518" s="518"/>
      <c r="E518" s="313">
        <v>383857.08</v>
      </c>
      <c r="F518" s="313">
        <v>517939.24</v>
      </c>
      <c r="G518" s="133"/>
    </row>
    <row r="519" spans="1:7" s="657" customFormat="1" ht="12.75" customHeight="1">
      <c r="A519" s="516" t="s">
        <v>450</v>
      </c>
      <c r="B519" s="523"/>
      <c r="C519" s="523"/>
      <c r="D519" s="524"/>
      <c r="E519" s="313">
        <v>0</v>
      </c>
      <c r="F519" s="313">
        <v>0</v>
      </c>
      <c r="G519" s="133"/>
    </row>
    <row r="520" spans="1:7" s="657" customFormat="1" ht="13.5" customHeight="1">
      <c r="A520" s="516" t="s">
        <v>451</v>
      </c>
      <c r="B520" s="523"/>
      <c r="C520" s="523"/>
      <c r="D520" s="524"/>
      <c r="E520" s="313">
        <v>82064</v>
      </c>
      <c r="F520" s="313">
        <v>-27248</v>
      </c>
      <c r="G520" s="133"/>
    </row>
    <row r="521" spans="1:7" s="657" customFormat="1" ht="14.25" customHeight="1" thickBot="1">
      <c r="A521" s="929" t="s">
        <v>452</v>
      </c>
      <c r="B521" s="635"/>
      <c r="C521" s="635"/>
      <c r="D521" s="636"/>
      <c r="E521" s="314">
        <v>663.96</v>
      </c>
      <c r="F521" s="314">
        <v>9673.31</v>
      </c>
      <c r="G521" s="133"/>
    </row>
    <row r="522" spans="1:7" s="657" customFormat="1" ht="14.25" customHeight="1" thickBot="1">
      <c r="A522" s="589" t="s">
        <v>453</v>
      </c>
      <c r="B522" s="511"/>
      <c r="C522" s="511"/>
      <c r="D522" s="512"/>
      <c r="E522" s="315">
        <v>0</v>
      </c>
      <c r="F522" s="315">
        <v>0</v>
      </c>
      <c r="G522" s="316"/>
    </row>
    <row r="523" spans="1:7" s="657" customFormat="1" ht="14.25" customHeight="1" thickBot="1">
      <c r="A523" s="930" t="s">
        <v>454</v>
      </c>
      <c r="B523" s="919"/>
      <c r="C523" s="919"/>
      <c r="D523" s="920"/>
      <c r="E523" s="317">
        <v>0</v>
      </c>
      <c r="F523" s="317">
        <v>0</v>
      </c>
      <c r="G523" s="316"/>
    </row>
    <row r="524" spans="1:7" s="657" customFormat="1" ht="14.25" customHeight="1" thickBot="1">
      <c r="A524" s="930" t="s">
        <v>455</v>
      </c>
      <c r="B524" s="919"/>
      <c r="C524" s="919"/>
      <c r="D524" s="920"/>
      <c r="E524" s="315">
        <v>0</v>
      </c>
      <c r="F524" s="315">
        <v>0</v>
      </c>
      <c r="G524" s="316"/>
    </row>
    <row r="525" spans="1:7" s="657" customFormat="1" ht="14.25" customHeight="1" thickBot="1">
      <c r="A525" s="589" t="s">
        <v>456</v>
      </c>
      <c r="B525" s="511"/>
      <c r="C525" s="511"/>
      <c r="D525" s="512"/>
      <c r="E525" s="315">
        <v>0</v>
      </c>
      <c r="F525" s="315">
        <v>0</v>
      </c>
      <c r="G525" s="316"/>
    </row>
    <row r="526" spans="1:7" s="657" customFormat="1" ht="14.25" customHeight="1" thickBot="1">
      <c r="A526" s="589" t="s">
        <v>457</v>
      </c>
      <c r="B526" s="511"/>
      <c r="C526" s="511"/>
      <c r="D526" s="512"/>
      <c r="E526" s="310">
        <f>SUM(E527+E535+E538+E541)</f>
        <v>8062749.7800000003</v>
      </c>
      <c r="F526" s="310">
        <f>SUM(F527+F535+F538+F541)</f>
        <v>6260094.8300000001</v>
      </c>
      <c r="G526" s="311"/>
    </row>
    <row r="527" spans="1:7" s="657" customFormat="1">
      <c r="A527" s="513" t="s">
        <v>458</v>
      </c>
      <c r="B527" s="514"/>
      <c r="C527" s="514"/>
      <c r="D527" s="515"/>
      <c r="E527" s="318">
        <f>SUM(E528:E534)</f>
        <v>7665873.6100000003</v>
      </c>
      <c r="F527" s="318">
        <v>0</v>
      </c>
      <c r="G527" s="319"/>
    </row>
    <row r="528" spans="1:7" s="657" customFormat="1">
      <c r="A528" s="921" t="s">
        <v>459</v>
      </c>
      <c r="B528" s="922"/>
      <c r="C528" s="922"/>
      <c r="D528" s="923"/>
      <c r="E528" s="320">
        <v>7008394.6100000003</v>
      </c>
      <c r="F528" s="320">
        <v>0</v>
      </c>
      <c r="G528" s="321"/>
    </row>
    <row r="529" spans="1:7" s="657" customFormat="1">
      <c r="A529" s="921" t="s">
        <v>460</v>
      </c>
      <c r="B529" s="922"/>
      <c r="C529" s="922"/>
      <c r="D529" s="923"/>
      <c r="E529" s="320">
        <v>653102</v>
      </c>
      <c r="F529" s="320">
        <v>0</v>
      </c>
      <c r="G529" s="321"/>
    </row>
    <row r="530" spans="1:7" s="657" customFormat="1">
      <c r="A530" s="921" t="s">
        <v>461</v>
      </c>
      <c r="B530" s="922"/>
      <c r="C530" s="922"/>
      <c r="D530" s="923"/>
      <c r="E530" s="320">
        <v>0</v>
      </c>
      <c r="F530" s="320">
        <v>0</v>
      </c>
      <c r="G530" s="321"/>
    </row>
    <row r="531" spans="1:7" s="657" customFormat="1">
      <c r="A531" s="921" t="s">
        <v>462</v>
      </c>
      <c r="B531" s="922"/>
      <c r="C531" s="922"/>
      <c r="D531" s="923"/>
      <c r="E531" s="320">
        <v>4377</v>
      </c>
      <c r="F531" s="320">
        <v>0</v>
      </c>
      <c r="G531" s="321"/>
    </row>
    <row r="532" spans="1:7" s="657" customFormat="1">
      <c r="A532" s="921" t="s">
        <v>463</v>
      </c>
      <c r="B532" s="922"/>
      <c r="C532" s="922"/>
      <c r="D532" s="923"/>
      <c r="E532" s="320">
        <v>0</v>
      </c>
      <c r="F532" s="320">
        <v>0</v>
      </c>
      <c r="G532" s="321"/>
    </row>
    <row r="533" spans="1:7" s="657" customFormat="1">
      <c r="A533" s="921" t="s">
        <v>464</v>
      </c>
      <c r="B533" s="922"/>
      <c r="C533" s="922"/>
      <c r="D533" s="923"/>
      <c r="E533" s="320">
        <v>0</v>
      </c>
      <c r="F533" s="320">
        <v>0</v>
      </c>
      <c r="G533" s="321"/>
    </row>
    <row r="534" spans="1:7" s="657" customFormat="1">
      <c r="A534" s="921" t="s">
        <v>465</v>
      </c>
      <c r="B534" s="922"/>
      <c r="C534" s="922"/>
      <c r="D534" s="923"/>
      <c r="E534" s="320">
        <v>0</v>
      </c>
      <c r="F534" s="320">
        <v>0</v>
      </c>
      <c r="G534" s="321"/>
    </row>
    <row r="535" spans="1:7" s="657" customFormat="1" ht="13.5" customHeight="1">
      <c r="A535" s="516" t="s">
        <v>466</v>
      </c>
      <c r="B535" s="523"/>
      <c r="C535" s="523"/>
      <c r="D535" s="524"/>
      <c r="E535" s="322">
        <f>SUM(E536:E537)</f>
        <v>0</v>
      </c>
      <c r="F535" s="322">
        <f>SUM(F536:F537)</f>
        <v>0</v>
      </c>
      <c r="G535" s="319"/>
    </row>
    <row r="536" spans="1:7" s="657" customFormat="1">
      <c r="A536" s="921" t="s">
        <v>467</v>
      </c>
      <c r="B536" s="922"/>
      <c r="C536" s="922"/>
      <c r="D536" s="923"/>
      <c r="E536" s="320">
        <v>0</v>
      </c>
      <c r="F536" s="320">
        <v>0</v>
      </c>
      <c r="G536" s="321"/>
    </row>
    <row r="537" spans="1:7" s="657" customFormat="1">
      <c r="A537" s="921" t="s">
        <v>468</v>
      </c>
      <c r="B537" s="922"/>
      <c r="C537" s="922"/>
      <c r="D537" s="923"/>
      <c r="E537" s="320">
        <v>0</v>
      </c>
      <c r="F537" s="320">
        <v>0</v>
      </c>
      <c r="G537" s="321"/>
    </row>
    <row r="538" spans="1:7" s="657" customFormat="1">
      <c r="A538" s="516" t="s">
        <v>469</v>
      </c>
      <c r="B538" s="517"/>
      <c r="C538" s="517"/>
      <c r="D538" s="518"/>
      <c r="E538" s="322">
        <f>SUM(E539:E540)</f>
        <v>0</v>
      </c>
      <c r="F538" s="322">
        <f>SUM(F539:F540)</f>
        <v>0</v>
      </c>
      <c r="G538" s="319"/>
    </row>
    <row r="539" spans="1:7" s="657" customFormat="1">
      <c r="A539" s="921" t="s">
        <v>470</v>
      </c>
      <c r="B539" s="922"/>
      <c r="C539" s="922"/>
      <c r="D539" s="923"/>
      <c r="E539" s="320">
        <v>0</v>
      </c>
      <c r="F539" s="320">
        <v>0</v>
      </c>
      <c r="G539" s="321"/>
    </row>
    <row r="540" spans="1:7" s="657" customFormat="1">
      <c r="A540" s="921" t="s">
        <v>471</v>
      </c>
      <c r="B540" s="922"/>
      <c r="C540" s="922"/>
      <c r="D540" s="923"/>
      <c r="E540" s="320">
        <v>0</v>
      </c>
      <c r="F540" s="320">
        <v>0</v>
      </c>
      <c r="G540" s="321"/>
    </row>
    <row r="541" spans="1:7" s="657" customFormat="1">
      <c r="A541" s="516" t="s">
        <v>472</v>
      </c>
      <c r="B541" s="517"/>
      <c r="C541" s="517"/>
      <c r="D541" s="518"/>
      <c r="E541" s="322">
        <f>SUM(E542:E555)</f>
        <v>396876.17</v>
      </c>
      <c r="F541" s="322">
        <f>SUM(F542:F555)</f>
        <v>6260094.8300000001</v>
      </c>
      <c r="G541" s="319"/>
    </row>
    <row r="542" spans="1:7" s="657" customFormat="1">
      <c r="A542" s="921" t="s">
        <v>473</v>
      </c>
      <c r="B542" s="922"/>
      <c r="C542" s="922"/>
      <c r="D542" s="923"/>
      <c r="E542" s="313">
        <v>0</v>
      </c>
      <c r="F542" s="313">
        <v>5938314.3399999999</v>
      </c>
      <c r="G542" s="133"/>
    </row>
    <row r="543" spans="1:7" s="657" customFormat="1">
      <c r="A543" s="921" t="s">
        <v>474</v>
      </c>
      <c r="B543" s="922"/>
      <c r="C543" s="922"/>
      <c r="D543" s="923"/>
      <c r="E543" s="313">
        <v>0</v>
      </c>
      <c r="F543" s="313">
        <v>0</v>
      </c>
      <c r="G543" s="133"/>
    </row>
    <row r="544" spans="1:7" s="657" customFormat="1">
      <c r="A544" s="921" t="s">
        <v>475</v>
      </c>
      <c r="B544" s="922"/>
      <c r="C544" s="922"/>
      <c r="D544" s="923"/>
      <c r="E544" s="313">
        <v>0</v>
      </c>
      <c r="F544" s="313">
        <v>0</v>
      </c>
      <c r="G544" s="133"/>
    </row>
    <row r="545" spans="1:7" s="657" customFormat="1">
      <c r="A545" s="921" t="s">
        <v>476</v>
      </c>
      <c r="B545" s="922"/>
      <c r="C545" s="922"/>
      <c r="D545" s="923"/>
      <c r="E545" s="313">
        <v>0</v>
      </c>
      <c r="F545" s="313">
        <v>0</v>
      </c>
      <c r="G545" s="133"/>
    </row>
    <row r="546" spans="1:7" s="657" customFormat="1">
      <c r="A546" s="921" t="s">
        <v>477</v>
      </c>
      <c r="B546" s="922"/>
      <c r="C546" s="922"/>
      <c r="D546" s="923"/>
      <c r="E546" s="313">
        <v>0</v>
      </c>
      <c r="F546" s="313">
        <v>0</v>
      </c>
      <c r="G546" s="133"/>
    </row>
    <row r="547" spans="1:7" s="657" customFormat="1">
      <c r="A547" s="921" t="s">
        <v>478</v>
      </c>
      <c r="B547" s="922"/>
      <c r="C547" s="922"/>
      <c r="D547" s="923"/>
      <c r="E547" s="313">
        <v>0</v>
      </c>
      <c r="F547" s="313">
        <v>0</v>
      </c>
      <c r="G547" s="133"/>
    </row>
    <row r="548" spans="1:7" s="657" customFormat="1">
      <c r="A548" s="921" t="s">
        <v>479</v>
      </c>
      <c r="B548" s="922"/>
      <c r="C548" s="922"/>
      <c r="D548" s="923"/>
      <c r="E548" s="313">
        <v>0</v>
      </c>
      <c r="F548" s="313">
        <v>0</v>
      </c>
      <c r="G548" s="133"/>
    </row>
    <row r="549" spans="1:7" s="657" customFormat="1">
      <c r="A549" s="921" t="s">
        <v>480</v>
      </c>
      <c r="B549" s="922"/>
      <c r="C549" s="922"/>
      <c r="D549" s="923"/>
      <c r="E549" s="313">
        <v>0</v>
      </c>
      <c r="F549" s="313">
        <v>0</v>
      </c>
      <c r="G549" s="133"/>
    </row>
    <row r="550" spans="1:7" s="657" customFormat="1">
      <c r="A550" s="921" t="s">
        <v>481</v>
      </c>
      <c r="B550" s="922"/>
      <c r="C550" s="922"/>
      <c r="D550" s="923"/>
      <c r="E550" s="313">
        <v>0</v>
      </c>
      <c r="F550" s="313">
        <v>0</v>
      </c>
      <c r="G550" s="133"/>
    </row>
    <row r="551" spans="1:7" s="657" customFormat="1" ht="13.5" customHeight="1">
      <c r="A551" s="921" t="s">
        <v>482</v>
      </c>
      <c r="B551" s="924"/>
      <c r="C551" s="924"/>
      <c r="D551" s="886"/>
      <c r="E551" s="313">
        <v>396876.17</v>
      </c>
      <c r="F551" s="313">
        <v>306037.87</v>
      </c>
      <c r="G551" s="133"/>
    </row>
    <row r="552" spans="1:7" s="657" customFormat="1" ht="13.5" customHeight="1">
      <c r="A552" s="921" t="s">
        <v>483</v>
      </c>
      <c r="B552" s="924"/>
      <c r="C552" s="924"/>
      <c r="D552" s="886"/>
      <c r="E552" s="313">
        <v>0</v>
      </c>
      <c r="F552" s="313">
        <v>0</v>
      </c>
      <c r="G552" s="133"/>
    </row>
    <row r="553" spans="1:7" s="657" customFormat="1" ht="13.5" customHeight="1">
      <c r="A553" s="921" t="s">
        <v>484</v>
      </c>
      <c r="B553" s="924"/>
      <c r="C553" s="924"/>
      <c r="D553" s="886"/>
      <c r="E553" s="313">
        <v>0</v>
      </c>
      <c r="F553" s="313">
        <v>0</v>
      </c>
      <c r="G553" s="133"/>
    </row>
    <row r="554" spans="1:7" s="657" customFormat="1">
      <c r="A554" s="931" t="s">
        <v>485</v>
      </c>
      <c r="B554" s="925"/>
      <c r="C554" s="925"/>
      <c r="D554" s="926"/>
      <c r="E554" s="313">
        <v>0</v>
      </c>
      <c r="F554" s="313">
        <v>0</v>
      </c>
      <c r="G554" s="133"/>
    </row>
    <row r="555" spans="1:7" s="657" customFormat="1" ht="14.25" customHeight="1" thickBot="1">
      <c r="A555" s="584" t="s">
        <v>486</v>
      </c>
      <c r="B555" s="927"/>
      <c r="C555" s="927"/>
      <c r="D555" s="928"/>
      <c r="E555" s="313">
        <v>0</v>
      </c>
      <c r="F555" s="313">
        <v>15742.62</v>
      </c>
      <c r="G555" s="133"/>
    </row>
    <row r="556" spans="1:7" s="657" customFormat="1" ht="14.25" thickBot="1">
      <c r="A556" s="629" t="s">
        <v>487</v>
      </c>
      <c r="B556" s="630"/>
      <c r="C556" s="630"/>
      <c r="D556" s="631"/>
      <c r="E556" s="323">
        <f>SUM(E513+E522+E523+E524+E525+E526)</f>
        <v>13214152.030000001</v>
      </c>
      <c r="F556" s="323">
        <f>SUM(F513+F522+F523+F524+F525+F526)</f>
        <v>10840612.699999999</v>
      </c>
      <c r="G556" s="311"/>
    </row>
    <row r="558" spans="1:7" s="657" customFormat="1" ht="15" customHeight="1">
      <c r="A558" s="732" t="s">
        <v>488</v>
      </c>
      <c r="B558" s="506"/>
      <c r="C558" s="506"/>
      <c r="D558" s="506"/>
    </row>
    <row r="559" spans="1:7" s="657" customFormat="1" ht="15.75" thickBot="1">
      <c r="A559" s="547"/>
      <c r="B559" s="547"/>
      <c r="C559" s="1"/>
    </row>
    <row r="560" spans="1:7" s="657" customFormat="1" ht="15.75" customHeight="1">
      <c r="A560" s="941" t="s">
        <v>489</v>
      </c>
      <c r="B560" s="932"/>
      <c r="C560" s="933" t="s">
        <v>433</v>
      </c>
      <c r="D560" s="933" t="s">
        <v>434</v>
      </c>
    </row>
    <row r="561" spans="1:4" s="657" customFormat="1" ht="15.75" customHeight="1" thickBot="1">
      <c r="A561" s="934"/>
      <c r="B561" s="935"/>
      <c r="C561" s="936"/>
      <c r="D561" s="942"/>
    </row>
    <row r="562" spans="1:4" s="657" customFormat="1">
      <c r="A562" s="828" t="s">
        <v>490</v>
      </c>
      <c r="B562" s="341"/>
      <c r="C562" s="302">
        <v>5339330.3499999996</v>
      </c>
      <c r="D562" s="302">
        <v>4316579.57</v>
      </c>
    </row>
    <row r="563" spans="1:4" s="657" customFormat="1">
      <c r="A563" s="831" t="s">
        <v>491</v>
      </c>
      <c r="B563" s="297"/>
      <c r="C563" s="297">
        <v>0</v>
      </c>
      <c r="D563" s="297">
        <v>0</v>
      </c>
    </row>
    <row r="564" spans="1:4" s="657" customFormat="1">
      <c r="A564" s="345" t="s">
        <v>492</v>
      </c>
      <c r="B564" s="866"/>
      <c r="C564" s="297">
        <v>4358558.49</v>
      </c>
      <c r="D564" s="297">
        <v>3593106.7</v>
      </c>
    </row>
    <row r="565" spans="1:4" s="657" customFormat="1" ht="51.75" customHeight="1">
      <c r="A565" s="663" t="s">
        <v>493</v>
      </c>
      <c r="B565" s="664"/>
      <c r="C565" s="297">
        <v>0</v>
      </c>
      <c r="D565" s="297">
        <v>0</v>
      </c>
    </row>
    <row r="566" spans="1:4" s="657" customFormat="1" ht="75.75" customHeight="1">
      <c r="A566" s="864" t="s">
        <v>494</v>
      </c>
      <c r="B566" s="865"/>
      <c r="C566" s="297">
        <v>0</v>
      </c>
      <c r="D566" s="297">
        <v>0</v>
      </c>
    </row>
    <row r="567" spans="1:4" s="657" customFormat="1" ht="28.5" customHeight="1">
      <c r="A567" s="864" t="s">
        <v>495</v>
      </c>
      <c r="B567" s="865"/>
      <c r="C567" s="297">
        <v>1085.27</v>
      </c>
      <c r="D567" s="297">
        <v>2097.67</v>
      </c>
    </row>
    <row r="568" spans="1:4" s="657" customFormat="1" ht="28.5" customHeight="1">
      <c r="A568" s="864" t="s">
        <v>496</v>
      </c>
      <c r="B568" s="865"/>
      <c r="C568" s="297">
        <v>0</v>
      </c>
      <c r="D568" s="297">
        <v>0</v>
      </c>
    </row>
    <row r="569" spans="1:4" s="657" customFormat="1" ht="37.5" customHeight="1">
      <c r="A569" s="522" t="s">
        <v>497</v>
      </c>
      <c r="B569" s="524"/>
      <c r="C569" s="297">
        <v>45330.1</v>
      </c>
      <c r="D569" s="297">
        <v>6690.65</v>
      </c>
    </row>
    <row r="570" spans="1:4" s="657" customFormat="1" ht="51" customHeight="1">
      <c r="A570" s="663" t="s">
        <v>498</v>
      </c>
      <c r="B570" s="664"/>
      <c r="C570" s="297">
        <v>162360.12</v>
      </c>
      <c r="D570" s="297">
        <v>182388.57</v>
      </c>
    </row>
    <row r="571" spans="1:4" s="657" customFormat="1" ht="14.25" thickBot="1">
      <c r="A571" s="937" t="s">
        <v>182</v>
      </c>
      <c r="B571" s="938"/>
      <c r="C571" s="325">
        <v>4181</v>
      </c>
      <c r="D571" s="325">
        <v>0</v>
      </c>
    </row>
    <row r="572" spans="1:4" s="657" customFormat="1" ht="16.5" thickBot="1">
      <c r="A572" s="939" t="s">
        <v>250</v>
      </c>
      <c r="B572" s="940"/>
      <c r="C572" s="326">
        <f>SUM(C562:C571)</f>
        <v>9910845.3299999982</v>
      </c>
      <c r="D572" s="326">
        <f>SUM(D562:D571)</f>
        <v>8100863.1600000011</v>
      </c>
    </row>
    <row r="573" spans="1:4" s="657" customFormat="1"/>
    <row r="574" spans="1:4" s="657" customFormat="1"/>
    <row r="575" spans="1:4" s="657" customFormat="1" ht="14.25">
      <c r="A575" s="823" t="s">
        <v>499</v>
      </c>
      <c r="B575" s="823"/>
      <c r="C575" s="823"/>
    </row>
    <row r="576" spans="1:4" s="657" customFormat="1" ht="15" thickBot="1">
      <c r="A576" s="547"/>
      <c r="B576" s="547"/>
      <c r="C576" s="547"/>
    </row>
    <row r="577" spans="1:6" s="657" customFormat="1" ht="26.25" thickBot="1">
      <c r="A577" s="943" t="s">
        <v>500</v>
      </c>
      <c r="B577" s="944"/>
      <c r="C577" s="944"/>
      <c r="D577" s="945"/>
      <c r="E577" s="291" t="s">
        <v>433</v>
      </c>
      <c r="F577" s="166" t="s">
        <v>434</v>
      </c>
    </row>
    <row r="578" spans="1:6" s="657" customFormat="1" ht="14.25" customHeight="1" thickBot="1">
      <c r="A578" s="621" t="s">
        <v>501</v>
      </c>
      <c r="B578" s="565"/>
      <c r="C578" s="565"/>
      <c r="D578" s="566"/>
      <c r="E578" s="327">
        <f>E579+E580+E581</f>
        <v>77376.649999999994</v>
      </c>
      <c r="F578" s="327">
        <f>F579+F580+F581</f>
        <v>812012.89999999991</v>
      </c>
    </row>
    <row r="579" spans="1:6" s="657" customFormat="1" ht="13.5" customHeight="1">
      <c r="A579" s="573" t="s">
        <v>502</v>
      </c>
      <c r="B579" s="627"/>
      <c r="C579" s="627"/>
      <c r="D579" s="628"/>
      <c r="E579" s="328">
        <v>0</v>
      </c>
      <c r="F579" s="328">
        <v>626200</v>
      </c>
    </row>
    <row r="580" spans="1:6" s="657" customFormat="1" ht="13.5" customHeight="1">
      <c r="A580" s="576" t="s">
        <v>503</v>
      </c>
      <c r="B580" s="568"/>
      <c r="C580" s="568"/>
      <c r="D580" s="569"/>
      <c r="E580" s="330">
        <v>12500</v>
      </c>
      <c r="F580" s="330">
        <v>7528.45</v>
      </c>
    </row>
    <row r="581" spans="1:6" s="657" customFormat="1" ht="14.25" customHeight="1" thickBot="1">
      <c r="A581" s="570" t="s">
        <v>504</v>
      </c>
      <c r="B581" s="619"/>
      <c r="C581" s="619"/>
      <c r="D581" s="620"/>
      <c r="E581" s="331">
        <v>64876.65</v>
      </c>
      <c r="F581" s="331">
        <v>178284.45</v>
      </c>
    </row>
    <row r="582" spans="1:6" s="657" customFormat="1" ht="14.25" thickBot="1">
      <c r="A582" s="621" t="s">
        <v>505</v>
      </c>
      <c r="B582" s="622"/>
      <c r="C582" s="622"/>
      <c r="D582" s="623"/>
      <c r="E582" s="332">
        <v>891.56</v>
      </c>
      <c r="F582" s="332">
        <v>55322.91</v>
      </c>
    </row>
    <row r="583" spans="1:6" s="657" customFormat="1" ht="14.25" thickBot="1">
      <c r="A583" s="624" t="s">
        <v>506</v>
      </c>
      <c r="B583" s="625"/>
      <c r="C583" s="625"/>
      <c r="D583" s="626"/>
      <c r="E583" s="333">
        <f>SUM(E584:E593)</f>
        <v>5707414.9900000012</v>
      </c>
      <c r="F583" s="333">
        <f>SUM(F584:F593)</f>
        <v>1520739.47</v>
      </c>
    </row>
    <row r="584" spans="1:6" s="657" customFormat="1">
      <c r="A584" s="573" t="s">
        <v>507</v>
      </c>
      <c r="B584" s="574"/>
      <c r="C584" s="574"/>
      <c r="D584" s="575"/>
      <c r="E584" s="334">
        <v>0</v>
      </c>
      <c r="F584" s="334"/>
    </row>
    <row r="585" spans="1:6" s="657" customFormat="1">
      <c r="A585" s="576" t="s">
        <v>508</v>
      </c>
      <c r="B585" s="577"/>
      <c r="C585" s="577"/>
      <c r="D585" s="578"/>
      <c r="E585" s="335">
        <v>0</v>
      </c>
      <c r="F585" s="335"/>
    </row>
    <row r="586" spans="1:6" s="657" customFormat="1">
      <c r="A586" s="576" t="s">
        <v>509</v>
      </c>
      <c r="B586" s="577"/>
      <c r="C586" s="577"/>
      <c r="D586" s="578"/>
      <c r="E586" s="329">
        <v>611660.9</v>
      </c>
      <c r="F586" s="329">
        <v>13560.07</v>
      </c>
    </row>
    <row r="587" spans="1:6" s="657" customFormat="1">
      <c r="A587" s="576" t="s">
        <v>510</v>
      </c>
      <c r="B587" s="577"/>
      <c r="C587" s="577"/>
      <c r="D587" s="578"/>
      <c r="E587" s="330">
        <v>14001</v>
      </c>
      <c r="F587" s="330"/>
    </row>
    <row r="588" spans="1:6" s="657" customFormat="1">
      <c r="A588" s="576" t="s">
        <v>511</v>
      </c>
      <c r="B588" s="577"/>
      <c r="C588" s="577"/>
      <c r="D588" s="578"/>
      <c r="E588" s="330">
        <v>0</v>
      </c>
      <c r="F588" s="330"/>
    </row>
    <row r="589" spans="1:6" s="657" customFormat="1">
      <c r="A589" s="576" t="s">
        <v>512</v>
      </c>
      <c r="B589" s="577"/>
      <c r="C589" s="577"/>
      <c r="D589" s="578"/>
      <c r="E589" s="336">
        <v>4824195.8600000003</v>
      </c>
      <c r="F589" s="336">
        <v>1380775.14</v>
      </c>
    </row>
    <row r="590" spans="1:6" s="657" customFormat="1">
      <c r="A590" s="576" t="s">
        <v>513</v>
      </c>
      <c r="B590" s="577"/>
      <c r="C590" s="577"/>
      <c r="D590" s="578"/>
      <c r="E590" s="336">
        <v>78421.58</v>
      </c>
      <c r="F590" s="336">
        <v>71425</v>
      </c>
    </row>
    <row r="591" spans="1:6" s="657" customFormat="1" ht="63" customHeight="1">
      <c r="A591" s="567" t="s">
        <v>514</v>
      </c>
      <c r="B591" s="568"/>
      <c r="C591" s="568"/>
      <c r="D591" s="569"/>
      <c r="E591" s="330">
        <v>0</v>
      </c>
      <c r="F591" s="330"/>
    </row>
    <row r="592" spans="1:6" s="657" customFormat="1" ht="179.25" customHeight="1">
      <c r="A592" s="567" t="s">
        <v>515</v>
      </c>
      <c r="B592" s="568"/>
      <c r="C592" s="568"/>
      <c r="D592" s="569"/>
      <c r="E592" s="336">
        <v>0</v>
      </c>
      <c r="F592" s="336"/>
    </row>
    <row r="593" spans="1:6" s="657" customFormat="1" ht="232.5" customHeight="1" thickBot="1">
      <c r="A593" s="618" t="s">
        <v>516</v>
      </c>
      <c r="B593" s="619"/>
      <c r="C593" s="619"/>
      <c r="D593" s="620"/>
      <c r="E593" s="336">
        <v>179135.65</v>
      </c>
      <c r="F593" s="336">
        <v>54979.26</v>
      </c>
    </row>
    <row r="594" spans="1:6" s="657" customFormat="1" ht="14.25" thickBot="1">
      <c r="A594" s="880" t="s">
        <v>250</v>
      </c>
      <c r="B594" s="946"/>
      <c r="C594" s="946"/>
      <c r="D594" s="947"/>
      <c r="E594" s="211">
        <f>SUM(E578+E582+E583)</f>
        <v>5785683.2000000011</v>
      </c>
      <c r="F594" s="211">
        <f>SUM(F578+F582+F583)</f>
        <v>2388075.2799999998</v>
      </c>
    </row>
    <row r="595" spans="1:6" s="657" customFormat="1"/>
    <row r="596" spans="1:6" s="657" customFormat="1" ht="15" customHeight="1">
      <c r="A596" s="715" t="s">
        <v>517</v>
      </c>
      <c r="B596" s="506"/>
      <c r="C596" s="506"/>
      <c r="D596" s="506"/>
    </row>
    <row r="597" spans="1:6" s="657" customFormat="1" ht="15.75" thickBot="1">
      <c r="A597" s="547"/>
      <c r="B597" s="547"/>
      <c r="C597" s="1"/>
      <c r="D597" s="1"/>
    </row>
    <row r="598" spans="1:6" s="657" customFormat="1" ht="26.25" thickBot="1">
      <c r="A598" s="150" t="s">
        <v>518</v>
      </c>
      <c r="B598" s="802"/>
      <c r="C598" s="802"/>
      <c r="D598" s="224"/>
      <c r="E598" s="291" t="s">
        <v>433</v>
      </c>
      <c r="F598" s="166" t="s">
        <v>434</v>
      </c>
    </row>
    <row r="599" spans="1:6" s="657" customFormat="1" ht="111.75" customHeight="1" thickBot="1">
      <c r="A599" s="948" t="s">
        <v>519</v>
      </c>
      <c r="B599" s="949"/>
      <c r="C599" s="949"/>
      <c r="D599" s="950"/>
      <c r="E599" s="337">
        <v>0</v>
      </c>
      <c r="F599" s="337">
        <v>0</v>
      </c>
    </row>
    <row r="600" spans="1:6" s="657" customFormat="1" ht="14.25" customHeight="1" thickBot="1">
      <c r="A600" s="621" t="s">
        <v>520</v>
      </c>
      <c r="B600" s="622"/>
      <c r="C600" s="622"/>
      <c r="D600" s="623"/>
      <c r="E600" s="292">
        <f>SUM(E601+E602+E607)</f>
        <v>6296343.1999999993</v>
      </c>
      <c r="F600" s="292">
        <f>SUM(F601+F602+F607)</f>
        <v>6170996.6399999997</v>
      </c>
    </row>
    <row r="601" spans="1:6" s="657" customFormat="1" ht="13.5" customHeight="1">
      <c r="A601" s="652" t="s">
        <v>521</v>
      </c>
      <c r="B601" s="951"/>
      <c r="C601" s="951"/>
      <c r="D601" s="653"/>
      <c r="E601" s="225">
        <v>0</v>
      </c>
      <c r="F601" s="225">
        <v>0</v>
      </c>
    </row>
    <row r="602" spans="1:6" s="657" customFormat="1" ht="13.5" customHeight="1">
      <c r="A602" s="609" t="s">
        <v>522</v>
      </c>
      <c r="B602" s="610"/>
      <c r="C602" s="610"/>
      <c r="D602" s="611"/>
      <c r="E602" s="338">
        <f>SUM(E603:E606)</f>
        <v>6122234.1899999995</v>
      </c>
      <c r="F602" s="338">
        <f>SUM(F603:F606)</f>
        <v>3823121.38</v>
      </c>
    </row>
    <row r="603" spans="1:6" s="657" customFormat="1" ht="51.75" customHeight="1">
      <c r="A603" s="537" t="s">
        <v>523</v>
      </c>
      <c r="B603" s="952"/>
      <c r="C603" s="952"/>
      <c r="D603" s="655"/>
      <c r="E603" s="339">
        <v>0</v>
      </c>
      <c r="F603" s="339">
        <v>0</v>
      </c>
    </row>
    <row r="604" spans="1:6" s="657" customFormat="1" ht="13.5" customHeight="1">
      <c r="A604" s="654" t="s">
        <v>524</v>
      </c>
      <c r="B604" s="952"/>
      <c r="C604" s="952"/>
      <c r="D604" s="655"/>
      <c r="E604" s="339">
        <v>0</v>
      </c>
      <c r="F604" s="339">
        <v>0</v>
      </c>
    </row>
    <row r="605" spans="1:6" s="657" customFormat="1" ht="13.5" customHeight="1">
      <c r="A605" s="654" t="s">
        <v>525</v>
      </c>
      <c r="B605" s="952"/>
      <c r="C605" s="952"/>
      <c r="D605" s="655"/>
      <c r="E605" s="296">
        <v>5384415.1699999999</v>
      </c>
      <c r="F605" s="296">
        <v>3823121.38</v>
      </c>
    </row>
    <row r="606" spans="1:6" s="657" customFormat="1" ht="13.5" customHeight="1">
      <c r="A606" s="654" t="s">
        <v>526</v>
      </c>
      <c r="B606" s="952"/>
      <c r="C606" s="952"/>
      <c r="D606" s="655"/>
      <c r="E606" s="296">
        <v>737819.02</v>
      </c>
      <c r="F606" s="296"/>
    </row>
    <row r="607" spans="1:6" s="657" customFormat="1">
      <c r="A607" s="609" t="s">
        <v>527</v>
      </c>
      <c r="B607" s="610"/>
      <c r="C607" s="610"/>
      <c r="D607" s="611"/>
      <c r="E607" s="338">
        <f>SUM(E608:E612)</f>
        <v>174109.01</v>
      </c>
      <c r="F607" s="338">
        <f>SUM(F608:F612)</f>
        <v>2347875.2599999998</v>
      </c>
    </row>
    <row r="608" spans="1:6" s="657" customFormat="1" ht="13.5" customHeight="1">
      <c r="A608" s="654" t="s">
        <v>528</v>
      </c>
      <c r="B608" s="612"/>
      <c r="C608" s="612"/>
      <c r="D608" s="613"/>
      <c r="E608" s="296">
        <v>0</v>
      </c>
      <c r="F608" s="296">
        <v>0</v>
      </c>
    </row>
    <row r="609" spans="1:6" s="657" customFormat="1" ht="13.5" customHeight="1">
      <c r="A609" s="654" t="s">
        <v>529</v>
      </c>
      <c r="B609" s="612"/>
      <c r="C609" s="612"/>
      <c r="D609" s="613"/>
      <c r="E609" s="296">
        <v>22500</v>
      </c>
      <c r="F609" s="296"/>
    </row>
    <row r="610" spans="1:6" s="657" customFormat="1" ht="13.5" customHeight="1">
      <c r="A610" s="825" t="s">
        <v>530</v>
      </c>
      <c r="B610" s="615"/>
      <c r="C610" s="615"/>
      <c r="D610" s="616"/>
      <c r="E610" s="296">
        <v>0</v>
      </c>
      <c r="F610" s="296">
        <v>0</v>
      </c>
    </row>
    <row r="611" spans="1:6" s="657" customFormat="1" ht="13.5" customHeight="1">
      <c r="A611" s="825" t="s">
        <v>531</v>
      </c>
      <c r="B611" s="615"/>
      <c r="C611" s="615"/>
      <c r="D611" s="616"/>
      <c r="E611" s="296">
        <v>0</v>
      </c>
      <c r="F611" s="296">
        <v>0</v>
      </c>
    </row>
    <row r="612" spans="1:6" s="657" customFormat="1" ht="160.5" customHeight="1" thickBot="1">
      <c r="A612" s="595" t="s">
        <v>532</v>
      </c>
      <c r="B612" s="596"/>
      <c r="C612" s="596"/>
      <c r="D612" s="597"/>
      <c r="E612" s="299">
        <v>151609.01</v>
      </c>
      <c r="F612" s="299">
        <v>2347875.2599999998</v>
      </c>
    </row>
    <row r="613" spans="1:6" s="657" customFormat="1" ht="14.25" thickBot="1">
      <c r="A613" s="880" t="s">
        <v>533</v>
      </c>
      <c r="B613" s="946"/>
      <c r="C613" s="946"/>
      <c r="D613" s="947"/>
      <c r="E613" s="211">
        <f>SUM(E599+E600)</f>
        <v>6296343.1999999993</v>
      </c>
      <c r="F613" s="211">
        <f>SUM(F599+F600)</f>
        <v>6170996.6399999997</v>
      </c>
    </row>
    <row r="614" spans="1:6" s="657" customFormat="1"/>
    <row r="615" spans="1:6" s="657" customFormat="1"/>
    <row r="616" spans="1:6" ht="15">
      <c r="A616" s="450" t="s">
        <v>534</v>
      </c>
      <c r="B616" s="640"/>
      <c r="C616" s="640"/>
      <c r="D616" s="361"/>
      <c r="E616" s="361"/>
      <c r="F616" s="361"/>
    </row>
    <row r="617" spans="1:6" ht="15.75" thickBot="1">
      <c r="A617"/>
      <c r="B617"/>
      <c r="C617"/>
      <c r="D617" s="657"/>
      <c r="E617" s="657"/>
      <c r="F617" s="657"/>
    </row>
    <row r="618" spans="1:6" s="657" customFormat="1" ht="32.25" thickBot="1">
      <c r="A618" s="953"/>
      <c r="B618" s="954"/>
      <c r="C618" s="954"/>
      <c r="D618" s="955"/>
      <c r="E618" s="260" t="s">
        <v>433</v>
      </c>
      <c r="F618" s="340" t="s">
        <v>434</v>
      </c>
    </row>
    <row r="619" spans="1:6" s="657" customFormat="1" ht="14.25" customHeight="1" thickBot="1">
      <c r="A619" s="624" t="s">
        <v>535</v>
      </c>
      <c r="B619" s="587"/>
      <c r="C619" s="587"/>
      <c r="D619" s="588"/>
      <c r="E619" s="292">
        <v>0</v>
      </c>
      <c r="F619" s="292">
        <v>0</v>
      </c>
    </row>
    <row r="620" spans="1:6" s="657" customFormat="1" ht="14.25" thickBot="1">
      <c r="A620" s="589" t="s">
        <v>537</v>
      </c>
      <c r="B620" s="590"/>
      <c r="C620" s="590"/>
      <c r="D620" s="591"/>
      <c r="E620" s="292">
        <f>SUM(E621:E622)</f>
        <v>625085.59</v>
      </c>
      <c r="F620" s="292">
        <f>SUM(F621:F622)</f>
        <v>1943946.64</v>
      </c>
    </row>
    <row r="621" spans="1:6" s="657" customFormat="1" ht="99.75" customHeight="1">
      <c r="A621" s="592" t="s">
        <v>538</v>
      </c>
      <c r="B621" s="593"/>
      <c r="C621" s="593"/>
      <c r="D621" s="594"/>
      <c r="E621" s="302">
        <v>625085.59</v>
      </c>
      <c r="F621" s="302">
        <v>1943946.64</v>
      </c>
    </row>
    <row r="622" spans="1:6" s="657" customFormat="1" ht="15.75" customHeight="1" thickBot="1">
      <c r="A622" s="956" t="s">
        <v>539</v>
      </c>
      <c r="B622" s="598"/>
      <c r="C622" s="598"/>
      <c r="D622" s="599"/>
      <c r="E622" s="325">
        <v>0</v>
      </c>
      <c r="F622" s="325">
        <v>0</v>
      </c>
    </row>
    <row r="623" spans="1:6" s="657" customFormat="1" ht="14.25" thickBot="1">
      <c r="A623" s="589" t="s">
        <v>540</v>
      </c>
      <c r="B623" s="590"/>
      <c r="C623" s="590"/>
      <c r="D623" s="591"/>
      <c r="E623" s="292">
        <f>SUM(E624:E630)</f>
        <v>2522354.4</v>
      </c>
      <c r="F623" s="292">
        <f>SUM(F624:F630)</f>
        <v>2558265.5</v>
      </c>
    </row>
    <row r="624" spans="1:6" s="657" customFormat="1">
      <c r="A624" s="600" t="s">
        <v>536</v>
      </c>
      <c r="B624" s="601"/>
      <c r="C624" s="601"/>
      <c r="D624" s="602"/>
      <c r="E624" s="451">
        <v>0</v>
      </c>
      <c r="F624" s="451">
        <v>0</v>
      </c>
    </row>
    <row r="625" spans="1:6" s="657" customFormat="1">
      <c r="A625" s="603" t="s">
        <v>541</v>
      </c>
      <c r="B625" s="604"/>
      <c r="C625" s="604"/>
      <c r="D625" s="605"/>
      <c r="E625" s="302">
        <v>0</v>
      </c>
      <c r="F625" s="302">
        <v>0</v>
      </c>
    </row>
    <row r="626" spans="1:6" s="657" customFormat="1">
      <c r="A626" s="606" t="s">
        <v>542</v>
      </c>
      <c r="B626" s="607"/>
      <c r="C626" s="607"/>
      <c r="D626" s="608"/>
      <c r="E626" s="302">
        <v>2522354.4</v>
      </c>
      <c r="F626" s="302">
        <v>2558265.5</v>
      </c>
    </row>
    <row r="627" spans="1:6" s="657" customFormat="1" ht="13.5" customHeight="1">
      <c r="A627" s="606" t="s">
        <v>543</v>
      </c>
      <c r="B627" s="582"/>
      <c r="C627" s="582"/>
      <c r="D627" s="583"/>
      <c r="E627" s="296">
        <v>0</v>
      </c>
      <c r="F627" s="296">
        <v>0</v>
      </c>
    </row>
    <row r="628" spans="1:6" s="657" customFormat="1" ht="13.5" customHeight="1">
      <c r="A628" s="606" t="s">
        <v>544</v>
      </c>
      <c r="B628" s="582"/>
      <c r="C628" s="582"/>
      <c r="D628" s="583"/>
      <c r="E628" s="296">
        <v>0</v>
      </c>
      <c r="F628" s="296">
        <v>0</v>
      </c>
    </row>
    <row r="629" spans="1:6" s="657" customFormat="1" ht="13.5" customHeight="1">
      <c r="A629" s="606" t="s">
        <v>545</v>
      </c>
      <c r="B629" s="582"/>
      <c r="C629" s="582"/>
      <c r="D629" s="583"/>
      <c r="E629" s="296">
        <v>0</v>
      </c>
      <c r="F629" s="296">
        <v>0</v>
      </c>
    </row>
    <row r="630" spans="1:6" s="657" customFormat="1" ht="14.25" thickBot="1">
      <c r="A630" s="584" t="s">
        <v>546</v>
      </c>
      <c r="B630" s="585"/>
      <c r="C630" s="585"/>
      <c r="D630" s="586"/>
      <c r="E630" s="296">
        <v>0</v>
      </c>
      <c r="F630" s="296">
        <v>0</v>
      </c>
    </row>
    <row r="631" spans="1:6" s="657" customFormat="1" ht="14.25" thickBot="1">
      <c r="A631" s="880" t="s">
        <v>250</v>
      </c>
      <c r="B631" s="946"/>
      <c r="C631" s="946"/>
      <c r="D631" s="947"/>
      <c r="E631" s="211">
        <f>E619+E620+E623</f>
        <v>3147439.9899999998</v>
      </c>
      <c r="F631" s="211">
        <f>F619+F620+F623</f>
        <v>4502212.1399999997</v>
      </c>
    </row>
    <row r="632" spans="1:6" ht="14.25" customHeight="1"/>
    <row r="634" spans="1:6" s="657" customFormat="1" ht="14.25">
      <c r="A634" s="823" t="s">
        <v>547</v>
      </c>
      <c r="B634" s="823"/>
      <c r="C634" s="823"/>
    </row>
    <row r="635" spans="1:6" s="657" customFormat="1" ht="14.25" thickBot="1">
      <c r="A635" s="290"/>
      <c r="B635" s="155"/>
      <c r="C635" s="155"/>
    </row>
    <row r="636" spans="1:6" s="657" customFormat="1" ht="26.25" thickBot="1">
      <c r="A636" s="150"/>
      <c r="B636" s="802"/>
      <c r="C636" s="802"/>
      <c r="D636" s="224"/>
      <c r="E636" s="291" t="s">
        <v>433</v>
      </c>
      <c r="F636" s="166" t="s">
        <v>434</v>
      </c>
    </row>
    <row r="637" spans="1:6" s="657" customFormat="1" ht="14.25" thickBot="1">
      <c r="A637" s="564" t="s">
        <v>537</v>
      </c>
      <c r="B637" s="565"/>
      <c r="C637" s="565"/>
      <c r="D637" s="566"/>
      <c r="E637" s="292">
        <f>E638+E639</f>
        <v>0</v>
      </c>
      <c r="F637" s="292">
        <f>F638+F639</f>
        <v>0</v>
      </c>
    </row>
    <row r="638" spans="1:6" s="657" customFormat="1">
      <c r="A638" s="573" t="s">
        <v>548</v>
      </c>
      <c r="B638" s="574"/>
      <c r="C638" s="574"/>
      <c r="D638" s="575"/>
      <c r="E638" s="341">
        <v>0</v>
      </c>
      <c r="F638" s="341">
        <v>0</v>
      </c>
    </row>
    <row r="639" spans="1:6" s="657" customFormat="1" ht="14.25" thickBot="1">
      <c r="A639" s="579" t="s">
        <v>606</v>
      </c>
      <c r="B639" s="580"/>
      <c r="C639" s="580"/>
      <c r="D639" s="581"/>
      <c r="E639" s="300">
        <v>0</v>
      </c>
      <c r="F639" s="300">
        <v>0</v>
      </c>
    </row>
    <row r="640" spans="1:6" s="657" customFormat="1" ht="14.25" thickBot="1">
      <c r="A640" s="564" t="s">
        <v>549</v>
      </c>
      <c r="B640" s="565"/>
      <c r="C640" s="565"/>
      <c r="D640" s="566"/>
      <c r="E640" s="292">
        <f>SUM(E641:E648)</f>
        <v>3027942.34</v>
      </c>
      <c r="F640" s="292">
        <f>SUM(F641:F648)</f>
        <v>4276978.0199999996</v>
      </c>
    </row>
    <row r="641" spans="1:6" s="657" customFormat="1">
      <c r="A641" s="573" t="s">
        <v>550</v>
      </c>
      <c r="B641" s="574"/>
      <c r="C641" s="574"/>
      <c r="D641" s="575"/>
      <c r="E641" s="301">
        <v>0</v>
      </c>
      <c r="F641" s="301">
        <v>0</v>
      </c>
    </row>
    <row r="642" spans="1:6" s="657" customFormat="1">
      <c r="A642" s="576" t="s">
        <v>551</v>
      </c>
      <c r="B642" s="577"/>
      <c r="C642" s="577"/>
      <c r="D642" s="578"/>
      <c r="E642" s="301">
        <v>0</v>
      </c>
      <c r="F642" s="301">
        <v>0</v>
      </c>
    </row>
    <row r="643" spans="1:6" s="657" customFormat="1">
      <c r="A643" s="576" t="s">
        <v>552</v>
      </c>
      <c r="B643" s="577"/>
      <c r="C643" s="577"/>
      <c r="D643" s="578"/>
      <c r="E643" s="301">
        <v>0</v>
      </c>
      <c r="F643" s="301">
        <v>0</v>
      </c>
    </row>
    <row r="644" spans="1:6" s="657" customFormat="1" ht="13.5" customHeight="1">
      <c r="A644" s="576" t="s">
        <v>553</v>
      </c>
      <c r="B644" s="568"/>
      <c r="C644" s="568"/>
      <c r="D644" s="569"/>
      <c r="E644" s="301">
        <v>0</v>
      </c>
      <c r="F644" s="301">
        <v>0</v>
      </c>
    </row>
    <row r="645" spans="1:6" s="657" customFormat="1" ht="13.5" customHeight="1">
      <c r="A645" s="576" t="s">
        <v>554</v>
      </c>
      <c r="B645" s="568"/>
      <c r="C645" s="568"/>
      <c r="D645" s="569"/>
      <c r="E645" s="324">
        <v>2306227.81</v>
      </c>
      <c r="F645" s="324">
        <v>2338528.75</v>
      </c>
    </row>
    <row r="646" spans="1:6" s="657" customFormat="1" ht="13.5" customHeight="1">
      <c r="A646" s="576" t="s">
        <v>555</v>
      </c>
      <c r="B646" s="568"/>
      <c r="C646" s="568"/>
      <c r="D646" s="569"/>
      <c r="E646" s="324">
        <v>0</v>
      </c>
      <c r="F646" s="324">
        <v>0</v>
      </c>
    </row>
    <row r="647" spans="1:6" s="657" customFormat="1">
      <c r="A647" s="576" t="s">
        <v>556</v>
      </c>
      <c r="B647" s="568"/>
      <c r="C647" s="568"/>
      <c r="D647" s="569"/>
      <c r="E647" s="324">
        <v>721714.53</v>
      </c>
      <c r="F647" s="324">
        <v>1938449.27</v>
      </c>
    </row>
    <row r="648" spans="1:6" s="657" customFormat="1" ht="14.25" thickBot="1">
      <c r="A648" s="570" t="s">
        <v>298</v>
      </c>
      <c r="B648" s="571"/>
      <c r="C648" s="571"/>
      <c r="D648" s="572"/>
      <c r="E648" s="324">
        <v>0</v>
      </c>
      <c r="F648" s="324">
        <v>0</v>
      </c>
    </row>
    <row r="649" spans="1:6" s="657" customFormat="1" ht="14.25" thickBot="1">
      <c r="A649" s="150"/>
      <c r="B649" s="957"/>
      <c r="C649" s="957"/>
      <c r="D649" s="224"/>
      <c r="E649" s="211">
        <f>SUM(E637+E640)</f>
        <v>3027942.34</v>
      </c>
      <c r="F649" s="211">
        <f>SUM(F637+F640)</f>
        <v>4276978.0199999996</v>
      </c>
    </row>
    <row r="650" spans="1:6" s="657" customFormat="1"/>
    <row r="651" spans="1:6" s="657" customFormat="1"/>
    <row r="652" spans="1:6" s="657" customFormat="1"/>
    <row r="653" spans="1:6" s="657" customFormat="1"/>
    <row r="654" spans="1:6" s="657" customFormat="1"/>
    <row r="655" spans="1:6" s="657" customFormat="1"/>
    <row r="656" spans="1:6" s="657" customFormat="1" ht="15.75">
      <c r="A656" s="350" t="s">
        <v>557</v>
      </c>
      <c r="B656" s="350"/>
      <c r="C656" s="350"/>
      <c r="D656" s="350"/>
      <c r="E656" s="350"/>
      <c r="F656" s="350"/>
    </row>
    <row r="657" spans="1:6" s="657" customFormat="1" ht="14.25" thickBot="1">
      <c r="A657" s="342"/>
      <c r="B657" s="198"/>
      <c r="C657" s="198"/>
      <c r="D657" s="198"/>
      <c r="E657" s="198"/>
      <c r="F657" s="198"/>
    </row>
    <row r="658" spans="1:6" s="657" customFormat="1" ht="14.25" customHeight="1" thickBot="1">
      <c r="A658" s="958" t="s">
        <v>558</v>
      </c>
      <c r="B658" s="959"/>
      <c r="C658" s="964" t="s">
        <v>422</v>
      </c>
      <c r="D658" s="960"/>
      <c r="E658" s="960"/>
      <c r="F658" s="961"/>
    </row>
    <row r="659" spans="1:6" s="657" customFormat="1" ht="14.25" thickBot="1">
      <c r="A659" s="911"/>
      <c r="B659" s="962"/>
      <c r="C659" s="343" t="s">
        <v>416</v>
      </c>
      <c r="D659" s="180" t="s">
        <v>559</v>
      </c>
      <c r="E659" s="344" t="s">
        <v>435</v>
      </c>
      <c r="F659" s="180" t="s">
        <v>438</v>
      </c>
    </row>
    <row r="660" spans="1:6" s="657" customFormat="1" ht="37.5" customHeight="1">
      <c r="A660" s="556" t="s">
        <v>560</v>
      </c>
      <c r="B660" s="557"/>
      <c r="C660" s="345">
        <f>SUM(C661:C663)</f>
        <v>0</v>
      </c>
      <c r="D660" s="138">
        <f>SUM(D661:D663)</f>
        <v>16445.650000000001</v>
      </c>
      <c r="E660" s="346">
        <f>SUM(E661:E663)</f>
        <v>0</v>
      </c>
      <c r="F660" s="146">
        <f>SUM(F661:F663)</f>
        <v>0</v>
      </c>
    </row>
    <row r="661" spans="1:6" s="657" customFormat="1" ht="39.75" customHeight="1" thickBot="1">
      <c r="A661" s="558" t="s">
        <v>607</v>
      </c>
      <c r="B661" s="559"/>
      <c r="C661" s="345">
        <v>0</v>
      </c>
      <c r="D661" s="146">
        <v>16445.650000000001</v>
      </c>
      <c r="E661" s="346">
        <v>0</v>
      </c>
      <c r="F661" s="146">
        <v>0</v>
      </c>
    </row>
    <row r="662" spans="1:6" s="657" customFormat="1" ht="13.5" hidden="1" customHeight="1">
      <c r="A662" s="558" t="s">
        <v>561</v>
      </c>
      <c r="B662" s="559"/>
      <c r="C662" s="345"/>
      <c r="D662" s="146"/>
      <c r="E662" s="346"/>
      <c r="F662" s="146"/>
    </row>
    <row r="663" spans="1:6" s="657" customFormat="1" ht="13.5" hidden="1" customHeight="1">
      <c r="A663" s="558" t="s">
        <v>561</v>
      </c>
      <c r="B663" s="559"/>
      <c r="C663" s="345"/>
      <c r="D663" s="146"/>
      <c r="E663" s="346"/>
      <c r="F663" s="146"/>
    </row>
    <row r="664" spans="1:6" s="657" customFormat="1" ht="13.5" hidden="1" customHeight="1">
      <c r="A664" s="558" t="s">
        <v>562</v>
      </c>
      <c r="B664" s="559"/>
      <c r="C664" s="345">
        <v>0</v>
      </c>
      <c r="D664" s="146">
        <v>0</v>
      </c>
      <c r="E664" s="346"/>
      <c r="F664" s="146">
        <v>0</v>
      </c>
    </row>
    <row r="665" spans="1:6" s="657" customFormat="1" ht="12" hidden="1" customHeight="1" thickBot="1">
      <c r="A665" s="963" t="s">
        <v>563</v>
      </c>
      <c r="B665" s="841"/>
      <c r="C665" s="347">
        <v>0</v>
      </c>
      <c r="D665" s="456">
        <v>0</v>
      </c>
      <c r="E665" s="349"/>
      <c r="F665" s="348">
        <v>0</v>
      </c>
    </row>
    <row r="666" spans="1:6" s="657" customFormat="1" ht="14.25" thickBot="1">
      <c r="A666" s="560" t="s">
        <v>299</v>
      </c>
      <c r="B666" s="561"/>
      <c r="C666" s="211">
        <f>C660+C664+C665</f>
        <v>0</v>
      </c>
      <c r="D666" s="211">
        <f>D660+D664+D665</f>
        <v>16445.650000000001</v>
      </c>
      <c r="E666" s="211">
        <f>E660+E664+E665</f>
        <v>0</v>
      </c>
      <c r="F666" s="211">
        <f>F660+F664+F665</f>
        <v>0</v>
      </c>
    </row>
    <row r="667" spans="1:6" s="657" customFormat="1"/>
    <row r="668" spans="1:6" s="657" customFormat="1"/>
    <row r="669" spans="1:6" s="657" customFormat="1" ht="30" customHeight="1">
      <c r="A669" s="792" t="s">
        <v>564</v>
      </c>
      <c r="B669" s="790"/>
      <c r="C669" s="790"/>
      <c r="D669" s="790"/>
      <c r="E669" s="562"/>
      <c r="F669" s="562"/>
    </row>
    <row r="670" spans="1:6" s="657" customFormat="1"/>
    <row r="671" spans="1:6" s="657" customFormat="1" ht="15">
      <c r="A671" s="792" t="s">
        <v>565</v>
      </c>
      <c r="B671" s="792"/>
      <c r="C671" s="792"/>
      <c r="D671" s="792"/>
    </row>
    <row r="672" spans="1:6" s="657" customFormat="1" ht="14.25" thickBot="1">
      <c r="A672" s="111"/>
      <c r="B672" s="198"/>
      <c r="C672" s="198"/>
      <c r="D672" s="198"/>
    </row>
    <row r="673" spans="1:5" s="657" customFormat="1" ht="51.75" thickBot="1">
      <c r="A673" s="837" t="s">
        <v>199</v>
      </c>
      <c r="B673" s="838"/>
      <c r="C673" s="183" t="s">
        <v>566</v>
      </c>
      <c r="D673" s="183" t="s">
        <v>567</v>
      </c>
    </row>
    <row r="674" spans="1:5" s="657" customFormat="1" ht="14.25" thickBot="1">
      <c r="A674" s="554" t="s">
        <v>568</v>
      </c>
      <c r="B674" s="555"/>
      <c r="C674" s="232">
        <v>135.91</v>
      </c>
      <c r="D674" s="233">
        <v>127</v>
      </c>
    </row>
    <row r="677" spans="1:5" ht="15">
      <c r="A677" s="563" t="s">
        <v>569</v>
      </c>
      <c r="B677" s="527"/>
      <c r="C677" s="527"/>
      <c r="D677" s="527"/>
      <c r="E677" s="527"/>
    </row>
    <row r="678" spans="1:5" ht="16.5" thickBot="1">
      <c r="A678" s="198"/>
      <c r="B678" s="350"/>
      <c r="C678" s="350"/>
      <c r="D678" s="198"/>
      <c r="E678" s="198"/>
    </row>
    <row r="679" spans="1:5" ht="51.75" thickBot="1">
      <c r="A679" s="343" t="s">
        <v>570</v>
      </c>
      <c r="B679" s="180" t="s">
        <v>571</v>
      </c>
      <c r="C679" s="180" t="s">
        <v>313</v>
      </c>
      <c r="D679" s="115" t="s">
        <v>572</v>
      </c>
      <c r="E679" s="114" t="s">
        <v>573</v>
      </c>
    </row>
    <row r="680" spans="1:5">
      <c r="A680" s="351" t="s">
        <v>247</v>
      </c>
      <c r="B680" s="142"/>
      <c r="C680" s="139">
        <v>0</v>
      </c>
      <c r="D680" s="352"/>
      <c r="E680" s="142"/>
    </row>
    <row r="681" spans="1:5">
      <c r="A681" s="353" t="s">
        <v>248</v>
      </c>
      <c r="B681" s="126"/>
      <c r="C681" s="142">
        <v>0</v>
      </c>
      <c r="D681" s="125"/>
      <c r="E681" s="126"/>
    </row>
    <row r="682" spans="1:5">
      <c r="A682" s="353" t="s">
        <v>574</v>
      </c>
      <c r="B682" s="126"/>
      <c r="C682" s="142">
        <v>0</v>
      </c>
      <c r="D682" s="125"/>
      <c r="E682" s="126"/>
    </row>
    <row r="683" spans="1:5">
      <c r="A683" s="353" t="s">
        <v>575</v>
      </c>
      <c r="B683" s="126"/>
      <c r="C683" s="142">
        <v>0</v>
      </c>
      <c r="D683" s="125"/>
      <c r="E683" s="126"/>
    </row>
    <row r="684" spans="1:5">
      <c r="A684" s="353" t="s">
        <v>576</v>
      </c>
      <c r="B684" s="126"/>
      <c r="C684" s="142">
        <v>0</v>
      </c>
      <c r="D684" s="125"/>
      <c r="E684" s="126"/>
    </row>
    <row r="685" spans="1:5">
      <c r="A685" s="353" t="s">
        <v>577</v>
      </c>
      <c r="B685" s="126"/>
      <c r="C685" s="142">
        <v>0</v>
      </c>
      <c r="D685" s="125"/>
      <c r="E685" s="126"/>
    </row>
    <row r="686" spans="1:5">
      <c r="A686" s="353" t="s">
        <v>578</v>
      </c>
      <c r="B686" s="126"/>
      <c r="C686" s="142">
        <v>0</v>
      </c>
      <c r="D686" s="125"/>
      <c r="E686" s="126"/>
    </row>
    <row r="687" spans="1:5" ht="14.25" thickBot="1">
      <c r="A687" s="354" t="s">
        <v>579</v>
      </c>
      <c r="B687" s="355"/>
      <c r="C687" s="457">
        <v>0</v>
      </c>
      <c r="D687" s="356"/>
      <c r="E687" s="355"/>
    </row>
    <row r="690" spans="1:5" ht="15">
      <c r="A690" s="563" t="s">
        <v>580</v>
      </c>
      <c r="B690" s="637"/>
      <c r="C690" s="637"/>
      <c r="D690" s="637"/>
      <c r="E690" s="637"/>
    </row>
    <row r="691" spans="1:5" ht="16.5" thickBot="1">
      <c r="A691" s="198"/>
      <c r="B691" s="350"/>
      <c r="C691" s="350"/>
      <c r="D691" s="198"/>
      <c r="E691" s="198"/>
    </row>
    <row r="692" spans="1:5" ht="63.75" thickBot="1">
      <c r="A692" s="357" t="s">
        <v>570</v>
      </c>
      <c r="B692" s="358" t="s">
        <v>571</v>
      </c>
      <c r="C692" s="358" t="s">
        <v>313</v>
      </c>
      <c r="D692" s="359" t="s">
        <v>581</v>
      </c>
      <c r="E692" s="360" t="s">
        <v>573</v>
      </c>
    </row>
    <row r="693" spans="1:5">
      <c r="A693" s="351" t="s">
        <v>247</v>
      </c>
      <c r="B693" s="142"/>
      <c r="C693" s="139">
        <v>0</v>
      </c>
      <c r="D693" s="352"/>
      <c r="E693" s="142"/>
    </row>
    <row r="694" spans="1:5">
      <c r="A694" s="353" t="s">
        <v>248</v>
      </c>
      <c r="B694" s="126"/>
      <c r="C694" s="142">
        <v>0</v>
      </c>
      <c r="D694" s="125"/>
      <c r="E694" s="126"/>
    </row>
    <row r="695" spans="1:5">
      <c r="A695" s="353" t="s">
        <v>574</v>
      </c>
      <c r="B695" s="126"/>
      <c r="C695" s="142">
        <v>0</v>
      </c>
      <c r="D695" s="125"/>
      <c r="E695" s="126"/>
    </row>
    <row r="696" spans="1:5">
      <c r="A696" s="353" t="s">
        <v>575</v>
      </c>
      <c r="B696" s="126"/>
      <c r="C696" s="142">
        <v>0</v>
      </c>
      <c r="D696" s="125"/>
      <c r="E696" s="126"/>
    </row>
    <row r="697" spans="1:5">
      <c r="A697" s="353" t="s">
        <v>576</v>
      </c>
      <c r="B697" s="126"/>
      <c r="C697" s="142">
        <v>0</v>
      </c>
      <c r="D697" s="125"/>
      <c r="E697" s="126"/>
    </row>
    <row r="698" spans="1:5">
      <c r="A698" s="353" t="s">
        <v>577</v>
      </c>
      <c r="B698" s="126"/>
      <c r="C698" s="142">
        <v>0</v>
      </c>
      <c r="D698" s="125"/>
      <c r="E698" s="126"/>
    </row>
    <row r="699" spans="1:5">
      <c r="A699" s="353" t="s">
        <v>578</v>
      </c>
      <c r="B699" s="126"/>
      <c r="C699" s="142">
        <v>0</v>
      </c>
      <c r="D699" s="125"/>
      <c r="E699" s="126"/>
    </row>
    <row r="700" spans="1:5" ht="14.25" thickBot="1">
      <c r="A700" s="354" t="s">
        <v>579</v>
      </c>
      <c r="B700" s="355"/>
      <c r="C700" s="457">
        <v>0</v>
      </c>
      <c r="D700" s="356"/>
      <c r="E700" s="355"/>
    </row>
    <row r="708" spans="1:7" ht="15">
      <c r="A708" s="418"/>
      <c r="B708" s="418"/>
      <c r="C708" s="965"/>
      <c r="D708" s="471"/>
      <c r="E708" s="418"/>
      <c r="F708" s="418"/>
    </row>
    <row r="709" spans="1:7" ht="30">
      <c r="A709" s="417" t="s">
        <v>582</v>
      </c>
      <c r="B709" s="417"/>
      <c r="C709" s="966" t="s">
        <v>79</v>
      </c>
      <c r="D709" s="471"/>
      <c r="E709" s="417"/>
      <c r="F709" s="688" t="s">
        <v>82</v>
      </c>
      <c r="G709" s="688"/>
    </row>
    <row r="710" spans="1:7" ht="15">
      <c r="A710" s="417" t="s">
        <v>83</v>
      </c>
      <c r="B710" s="1"/>
      <c r="C710" s="505" t="s">
        <v>81</v>
      </c>
      <c r="D710" s="505"/>
      <c r="E710" s="417"/>
      <c r="F710" s="688" t="s">
        <v>84</v>
      </c>
      <c r="G710" s="688"/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&amp;C&amp;"Arial CE,Standardowy"&amp;K000000&lt;&amp;"Book Antiqua,Normalny"&amp;10Nazwa jednostki&gt;
Informacja dodatkowa do sprawozdania finansowego za rok obrotowy zakończony 31 grudnia 2019
 r.
II. Dodatkowe informacje i objaśnienia</oddHeader>
    <oddFooter>&amp;CWrowadzenie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5" max="16383" man="1"/>
    <brk id="432" max="16383" man="1"/>
    <brk id="473" max="16383" man="1"/>
    <brk id="514" max="16383" man="1"/>
    <brk id="564" max="16383" man="1"/>
    <brk id="580" max="16383" man="1"/>
    <brk id="622" max="16383" man="1"/>
    <brk id="663" max="16383" man="1"/>
    <brk id="6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Bilans</vt:lpstr>
      <vt:lpstr>RZiS</vt:lpstr>
      <vt:lpstr>ZZwFJ</vt:lpstr>
      <vt:lpstr>Noty</vt:lpstr>
      <vt:lpstr>Bilans!Obszar_wydruku</vt:lpstr>
      <vt:lpstr>RZiS!Obszar_wydruku</vt:lpstr>
      <vt:lpstr>ZZwFJ!Obszar_wydruku</vt:lpstr>
      <vt:lpstr>Bilans!Tytuły_wydruku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Janicka Anna</cp:lastModifiedBy>
  <cp:lastPrinted>2021-05-31T12:24:44Z</cp:lastPrinted>
  <dcterms:created xsi:type="dcterms:W3CDTF">2019-02-12T07:08:16Z</dcterms:created>
  <dcterms:modified xsi:type="dcterms:W3CDTF">2021-05-31T13:10:32Z</dcterms:modified>
</cp:coreProperties>
</file>