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00" windowHeight="9090"/>
  </bookViews>
  <sheets>
    <sheet name="Bilans 2022" sheetId="2" r:id="rId1"/>
    <sheet name="Rachunek zysków i strat 2022" sheetId="3" r:id="rId2"/>
    <sheet name="Zest.zmian w fund.2022" sheetId="4" r:id="rId3"/>
    <sheet name="Załącznik 21 noty" sheetId="6" r:id="rId4"/>
  </sheets>
  <definedNames>
    <definedName name="_xlnm.Print_Area" localSheetId="0">'Bilans 2022'!$A$1:$F$57</definedName>
  </definedNames>
  <calcPr calcId="145621"/>
</workbook>
</file>

<file path=xl/calcChain.xml><?xml version="1.0" encoding="utf-8"?>
<calcChain xmlns="http://schemas.openxmlformats.org/spreadsheetml/2006/main">
  <c r="F636" i="6" l="1"/>
  <c r="F646" i="6" s="1"/>
  <c r="D646" i="6"/>
  <c r="C646" i="6"/>
  <c r="E636" i="6"/>
  <c r="E646" i="6" s="1"/>
  <c r="F618" i="6" l="1"/>
  <c r="E618" i="6"/>
  <c r="F615" i="6"/>
  <c r="F625" i="6" s="1"/>
  <c r="E615" i="6"/>
  <c r="F601" i="6"/>
  <c r="E601" i="6"/>
  <c r="F598" i="6"/>
  <c r="E598" i="6"/>
  <c r="F585" i="6"/>
  <c r="E585" i="6"/>
  <c r="F581" i="6"/>
  <c r="E581" i="6"/>
  <c r="F561" i="6"/>
  <c r="E561" i="6"/>
  <c r="F556" i="6"/>
  <c r="F572" i="6" s="1"/>
  <c r="E556" i="6"/>
  <c r="D550" i="6"/>
  <c r="C550" i="6"/>
  <c r="F519" i="6"/>
  <c r="E519" i="6"/>
  <c r="F516" i="6"/>
  <c r="E516" i="6"/>
  <c r="F513" i="6"/>
  <c r="E513" i="6"/>
  <c r="F505" i="6"/>
  <c r="E505" i="6"/>
  <c r="F491" i="6"/>
  <c r="E491" i="6"/>
  <c r="C472" i="6"/>
  <c r="B472" i="6"/>
  <c r="C467" i="6"/>
  <c r="B467" i="6"/>
  <c r="C461" i="6"/>
  <c r="B461" i="6"/>
  <c r="C456" i="6"/>
  <c r="B456" i="6"/>
  <c r="D422" i="6"/>
  <c r="D421" i="6" s="1"/>
  <c r="D430" i="6" s="1"/>
  <c r="C422" i="6"/>
  <c r="C421" i="6" s="1"/>
  <c r="C430" i="6" s="1"/>
  <c r="H411" i="6"/>
  <c r="G411" i="6"/>
  <c r="F411" i="6"/>
  <c r="E411" i="6"/>
  <c r="D411" i="6"/>
  <c r="C411" i="6"/>
  <c r="B411" i="6"/>
  <c r="H410" i="6"/>
  <c r="G410" i="6"/>
  <c r="F410" i="6"/>
  <c r="E410" i="6"/>
  <c r="D410" i="6"/>
  <c r="C410" i="6"/>
  <c r="B410" i="6"/>
  <c r="I409" i="6"/>
  <c r="I408" i="6"/>
  <c r="I407" i="6"/>
  <c r="I405" i="6"/>
  <c r="I404" i="6"/>
  <c r="I403" i="6"/>
  <c r="I402" i="6"/>
  <c r="H401" i="6"/>
  <c r="G401" i="6"/>
  <c r="F401" i="6"/>
  <c r="E401" i="6"/>
  <c r="D401" i="6"/>
  <c r="C401" i="6"/>
  <c r="B401" i="6"/>
  <c r="I400" i="6"/>
  <c r="I399" i="6"/>
  <c r="I398" i="6"/>
  <c r="H397" i="6"/>
  <c r="G397" i="6"/>
  <c r="F397" i="6"/>
  <c r="E397" i="6"/>
  <c r="D397" i="6"/>
  <c r="C397" i="6"/>
  <c r="B397" i="6"/>
  <c r="I396" i="6"/>
  <c r="D377" i="6"/>
  <c r="C377" i="6"/>
  <c r="D365" i="6"/>
  <c r="C365" i="6"/>
  <c r="D357" i="6"/>
  <c r="D370" i="6" s="1"/>
  <c r="C357" i="6"/>
  <c r="D338" i="6"/>
  <c r="C338" i="6"/>
  <c r="D327" i="6"/>
  <c r="C327" i="6"/>
  <c r="D297" i="6"/>
  <c r="D318" i="6" s="1"/>
  <c r="C297" i="6"/>
  <c r="C318" i="6" s="1"/>
  <c r="D285" i="6"/>
  <c r="C285" i="6"/>
  <c r="E266" i="6"/>
  <c r="E269" i="6" s="1"/>
  <c r="D266" i="6"/>
  <c r="D269" i="6" s="1"/>
  <c r="C266" i="6"/>
  <c r="C269" i="6" s="1"/>
  <c r="B266" i="6"/>
  <c r="B269" i="6" s="1"/>
  <c r="B261" i="6"/>
  <c r="E258" i="6"/>
  <c r="E261" i="6" s="1"/>
  <c r="D258" i="6"/>
  <c r="D261" i="6" s="1"/>
  <c r="C258" i="6"/>
  <c r="C261" i="6" s="1"/>
  <c r="B258" i="6"/>
  <c r="D244" i="6"/>
  <c r="C244" i="6"/>
  <c r="D232" i="6"/>
  <c r="C232" i="6"/>
  <c r="D228" i="6"/>
  <c r="C228" i="6"/>
  <c r="D224" i="6"/>
  <c r="C224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F197" i="6"/>
  <c r="F218" i="6" s="1"/>
  <c r="E197" i="6"/>
  <c r="E218" i="6" s="1"/>
  <c r="D197" i="6"/>
  <c r="D218" i="6" s="1"/>
  <c r="C197" i="6"/>
  <c r="C218" i="6" s="1"/>
  <c r="G196" i="6"/>
  <c r="G195" i="6"/>
  <c r="G194" i="6"/>
  <c r="G193" i="6"/>
  <c r="G192" i="6"/>
  <c r="G191" i="6"/>
  <c r="G190" i="6"/>
  <c r="G189" i="6"/>
  <c r="G188" i="6"/>
  <c r="H180" i="6"/>
  <c r="G180" i="6"/>
  <c r="F180" i="6"/>
  <c r="E180" i="6"/>
  <c r="I179" i="6"/>
  <c r="I178" i="6"/>
  <c r="I177" i="6"/>
  <c r="I176" i="6"/>
  <c r="I175" i="6"/>
  <c r="G168" i="6"/>
  <c r="F168" i="6"/>
  <c r="E168" i="6"/>
  <c r="G161" i="6"/>
  <c r="F161" i="6"/>
  <c r="E161" i="6"/>
  <c r="D129" i="6"/>
  <c r="C129" i="6"/>
  <c r="I116" i="6"/>
  <c r="H116" i="6"/>
  <c r="G116" i="6"/>
  <c r="F116" i="6"/>
  <c r="E116" i="6"/>
  <c r="D116" i="6"/>
  <c r="C116" i="6"/>
  <c r="B116" i="6"/>
  <c r="D95" i="6"/>
  <c r="C95" i="6"/>
  <c r="B95" i="6"/>
  <c r="D93" i="6"/>
  <c r="C93" i="6"/>
  <c r="B93" i="6"/>
  <c r="E92" i="6"/>
  <c r="E91" i="6"/>
  <c r="E90" i="6"/>
  <c r="E87" i="6"/>
  <c r="E86" i="6"/>
  <c r="E85" i="6"/>
  <c r="D84" i="6"/>
  <c r="C84" i="6"/>
  <c r="B84" i="6"/>
  <c r="E83" i="6"/>
  <c r="E82" i="6"/>
  <c r="D81" i="6"/>
  <c r="C81" i="6"/>
  <c r="B81" i="6"/>
  <c r="E80" i="6"/>
  <c r="E95" i="6" s="1"/>
  <c r="C67" i="6"/>
  <c r="C65" i="6"/>
  <c r="C57" i="6"/>
  <c r="C54" i="6"/>
  <c r="C48" i="6"/>
  <c r="C45" i="6"/>
  <c r="H35" i="6"/>
  <c r="G35" i="6"/>
  <c r="F35" i="6"/>
  <c r="E35" i="6"/>
  <c r="D35" i="6"/>
  <c r="C35" i="6"/>
  <c r="B35" i="6"/>
  <c r="H33" i="6"/>
  <c r="G33" i="6"/>
  <c r="F33" i="6"/>
  <c r="E33" i="6"/>
  <c r="D33" i="6"/>
  <c r="C33" i="6"/>
  <c r="B33" i="6"/>
  <c r="I32" i="6"/>
  <c r="I31" i="6"/>
  <c r="I30" i="6"/>
  <c r="I27" i="6"/>
  <c r="I26" i="6"/>
  <c r="H25" i="6"/>
  <c r="H28" i="6" s="1"/>
  <c r="G25" i="6"/>
  <c r="G28" i="6" s="1"/>
  <c r="F25" i="6"/>
  <c r="E25" i="6"/>
  <c r="D25" i="6"/>
  <c r="C25" i="6"/>
  <c r="B25" i="6"/>
  <c r="I24" i="6"/>
  <c r="I23" i="6"/>
  <c r="I22" i="6"/>
  <c r="H21" i="6"/>
  <c r="G21" i="6"/>
  <c r="F21" i="6"/>
  <c r="E21" i="6"/>
  <c r="D21" i="6"/>
  <c r="C21" i="6"/>
  <c r="C28" i="6" s="1"/>
  <c r="B21" i="6"/>
  <c r="I20" i="6"/>
  <c r="I17" i="6"/>
  <c r="I16" i="6"/>
  <c r="H15" i="6"/>
  <c r="G15" i="6"/>
  <c r="F15" i="6"/>
  <c r="E15" i="6"/>
  <c r="D15" i="6"/>
  <c r="C15" i="6"/>
  <c r="C18" i="6" s="1"/>
  <c r="B15" i="6"/>
  <c r="I14" i="6"/>
  <c r="I13" i="6"/>
  <c r="I12" i="6"/>
  <c r="H11" i="6"/>
  <c r="G11" i="6"/>
  <c r="F11" i="6"/>
  <c r="F18" i="6" s="1"/>
  <c r="E11" i="6"/>
  <c r="E18" i="6" s="1"/>
  <c r="D11" i="6"/>
  <c r="C11" i="6"/>
  <c r="B11" i="6"/>
  <c r="I10" i="6"/>
  <c r="G18" i="6" l="1"/>
  <c r="I21" i="6"/>
  <c r="I33" i="6"/>
  <c r="E625" i="6"/>
  <c r="B455" i="6"/>
  <c r="E84" i="6"/>
  <c r="D236" i="6"/>
  <c r="C455" i="6"/>
  <c r="I25" i="6"/>
  <c r="I28" i="6" s="1"/>
  <c r="E93" i="6"/>
  <c r="H18" i="6"/>
  <c r="H36" i="6" s="1"/>
  <c r="E81" i="6"/>
  <c r="D349" i="6"/>
  <c r="F406" i="6"/>
  <c r="F412" i="6" s="1"/>
  <c r="C51" i="6"/>
  <c r="B28" i="6"/>
  <c r="C88" i="6"/>
  <c r="C96" i="6" s="1"/>
  <c r="I180" i="6"/>
  <c r="B88" i="6"/>
  <c r="B96" i="6" s="1"/>
  <c r="I11" i="6"/>
  <c r="G36" i="6"/>
  <c r="E572" i="6"/>
  <c r="B18" i="6"/>
  <c r="E406" i="6"/>
  <c r="E412" i="6" s="1"/>
  <c r="E579" i="6"/>
  <c r="E591" i="6" s="1"/>
  <c r="D18" i="6"/>
  <c r="C236" i="6"/>
  <c r="G406" i="6"/>
  <c r="G412" i="6" s="1"/>
  <c r="I401" i="6"/>
  <c r="F579" i="6"/>
  <c r="F591" i="6" s="1"/>
  <c r="F504" i="6"/>
  <c r="I397" i="6"/>
  <c r="F609" i="6"/>
  <c r="D28" i="6"/>
  <c r="E28" i="6"/>
  <c r="E36" i="6" s="1"/>
  <c r="E504" i="6"/>
  <c r="E534" i="6" s="1"/>
  <c r="C60" i="6"/>
  <c r="C68" i="6" s="1"/>
  <c r="I35" i="6"/>
  <c r="C36" i="6"/>
  <c r="C406" i="6"/>
  <c r="C412" i="6" s="1"/>
  <c r="B466" i="6"/>
  <c r="C349" i="6"/>
  <c r="B406" i="6"/>
  <c r="B412" i="6" s="1"/>
  <c r="D406" i="6"/>
  <c r="D412" i="6" s="1"/>
  <c r="I410" i="6"/>
  <c r="C466" i="6"/>
  <c r="G197" i="6"/>
  <c r="G218" i="6" s="1"/>
  <c r="I15" i="6"/>
  <c r="F28" i="6"/>
  <c r="F36" i="6" s="1"/>
  <c r="D88" i="6"/>
  <c r="D96" i="6" s="1"/>
  <c r="C370" i="6"/>
  <c r="H406" i="6"/>
  <c r="H412" i="6" s="1"/>
  <c r="I411" i="6"/>
  <c r="F534" i="6"/>
  <c r="E609" i="6"/>
  <c r="E88" i="6"/>
  <c r="E96" i="6" s="1"/>
  <c r="I18" i="6" l="1"/>
  <c r="I36" i="6" s="1"/>
  <c r="D36" i="6"/>
  <c r="B36" i="6"/>
  <c r="I406" i="6"/>
  <c r="I412" i="6" s="1"/>
  <c r="I12" i="4" l="1"/>
  <c r="I23" i="4"/>
  <c r="I34" i="4"/>
  <c r="I38" i="4"/>
  <c r="I44" i="3" l="1"/>
  <c r="I40" i="3"/>
  <c r="I36" i="3"/>
  <c r="I32" i="3"/>
  <c r="I20" i="3"/>
  <c r="I13" i="3"/>
  <c r="E35" i="2"/>
  <c r="E23" i="2"/>
  <c r="E14" i="2"/>
  <c r="E12" i="2" s="1"/>
  <c r="C32" i="2"/>
  <c r="B43" i="2"/>
  <c r="B37" i="2"/>
  <c r="B32" i="2"/>
  <c r="B15" i="2"/>
  <c r="B14" i="2"/>
  <c r="B12" i="2" s="1"/>
  <c r="I31" i="3" l="1"/>
  <c r="I39" i="3" s="1"/>
  <c r="I47" i="3" s="1"/>
  <c r="I50" i="3" s="1"/>
  <c r="E21" i="2"/>
  <c r="E52" i="2"/>
  <c r="B31" i="2"/>
  <c r="B52" i="2" s="1"/>
  <c r="K38" i="4"/>
  <c r="J38" i="4"/>
  <c r="K34" i="4"/>
  <c r="J34" i="4"/>
  <c r="K23" i="4"/>
  <c r="J23" i="4"/>
  <c r="K12" i="4"/>
  <c r="J12" i="4"/>
  <c r="K44" i="3"/>
  <c r="J44" i="3"/>
  <c r="K40" i="3"/>
  <c r="J40" i="3"/>
  <c r="K36" i="3"/>
  <c r="J36" i="3"/>
  <c r="K32" i="3"/>
  <c r="J32" i="3"/>
  <c r="K20" i="3"/>
  <c r="J20" i="3"/>
  <c r="K13" i="3"/>
  <c r="J13" i="3"/>
  <c r="C43" i="2"/>
  <c r="C37" i="2"/>
  <c r="F35" i="2"/>
  <c r="F23" i="2"/>
  <c r="C15" i="2"/>
  <c r="C14" i="2" s="1"/>
  <c r="C12" i="2" s="1"/>
  <c r="F14" i="2"/>
  <c r="F12" i="2" s="1"/>
  <c r="J31" i="3" l="1"/>
  <c r="J39" i="3" s="1"/>
  <c r="J47" i="3" s="1"/>
  <c r="J50" i="3" s="1"/>
  <c r="F21" i="2"/>
  <c r="F52" i="2" s="1"/>
  <c r="K31" i="3"/>
  <c r="K39" i="3" s="1"/>
  <c r="K47" i="3" s="1"/>
  <c r="K50" i="3" s="1"/>
  <c r="C31" i="2"/>
  <c r="C52" i="2" s="1"/>
</calcChain>
</file>

<file path=xl/sharedStrings.xml><?xml version="1.0" encoding="utf-8"?>
<sst xmlns="http://schemas.openxmlformats.org/spreadsheetml/2006/main" count="892" uniqueCount="629">
  <si>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</si>
  <si>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</si>
  <si>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</si>
  <si>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</si>
  <si>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</si>
  <si>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</si>
  <si>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</si>
  <si>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</si>
  <si>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</si>
  <si>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</si>
  <si>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</si>
  <si>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</si>
  <si>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</si>
  <si>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</si>
  <si>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</si>
  <si>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</si>
  <si>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</si>
  <si>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</si>
  <si>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</si>
  <si>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</si>
  <si>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</si>
  <si>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</si>
  <si>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</si>
  <si>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</si>
  <si>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</si>
  <si>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</si>
  <si>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</si>
  <si>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</si>
  <si>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</si>
  <si>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</si>
  <si>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</si>
  <si>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</si>
  <si>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</si>
  <si>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</si>
  <si>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</si>
  <si>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</si>
  <si>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</si>
  <si>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</si>
  <si>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</si>
  <si>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</si>
  <si>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</si>
  <si>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</si>
  <si>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</si>
  <si>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</si>
  <si>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</si>
  <si>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</si>
  <si>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</si>
  <si>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</si>
  <si>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</si>
  <si>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</si>
  <si>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</si>
  <si>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</si>
  <si>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</si>
  <si>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</si>
  <si>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</si>
  <si>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</si>
  <si>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</si>
  <si>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</si>
  <si>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</si>
  <si>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</si>
  <si>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</si>
  <si>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</si>
  <si>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</si>
  <si>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</si>
  <si>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</si>
  <si>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</si>
  <si>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</si>
  <si>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</si>
  <si>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</si>
  <si>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</si>
  <si>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</si>
  <si>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</si>
  <si>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</si>
  <si>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</si>
  <si>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</si>
  <si>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</si>
  <si>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</si>
  <si>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</si>
  <si>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</si>
  <si>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</si>
  <si>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</si>
  <si>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</si>
  <si>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</si>
  <si>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</si>
  <si>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</si>
  <si>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</si>
  <si>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</si>
  <si>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</si>
  <si>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</si>
  <si>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</si>
  <si>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</si>
  <si>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</si>
  <si>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</si>
  <si>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</si>
  <si>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</si>
  <si>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</si>
  <si>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</si>
  <si>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</si>
  <si>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</si>
  <si>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</si>
  <si>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</si>
  <si>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</si>
  <si>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</si>
  <si>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</si>
  <si>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</si>
  <si>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</si>
  <si>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</si>
  <si>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</si>
  <si>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</si>
  <si>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</si>
  <si>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</si>
  <si>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</si>
  <si>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</si>
  <si>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</si>
  <si>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</si>
  <si>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</si>
  <si>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</si>
  <si>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</si>
  <si>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</si>
  <si>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</si>
  <si>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</si>
  <si>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</si>
  <si>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</si>
  <si>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</si>
  <si>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</si>
  <si>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</si>
  <si>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</si>
  <si>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</si>
  <si>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</si>
  <si>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</si>
  <si>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</si>
  <si>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</si>
  <si>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</si>
  <si>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</si>
  <si>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</si>
  <si>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</si>
  <si>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</si>
  <si>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</si>
  <si>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</si>
  <si>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</si>
  <si>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</si>
  <si>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</si>
  <si>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</si>
  <si>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</si>
  <si>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</si>
  <si>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</si>
  <si>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</si>
  <si>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</si>
  <si>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</si>
  <si>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</si>
  <si>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</si>
  <si>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</si>
  <si>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</si>
  <si>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</si>
  <si>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</si>
  <si>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</si>
  <si>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</si>
  <si>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</si>
  <si>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</si>
  <si>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</si>
  <si>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</si>
  <si>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</si>
  <si>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</si>
  <si>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</si>
  <si>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</si>
  <si>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</si>
  <si>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</si>
  <si>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</si>
  <si>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</si>
  <si>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</si>
  <si>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</si>
  <si>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</si>
  <si>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</si>
  <si>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</si>
  <si>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</si>
  <si>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</si>
  <si>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</si>
  <si>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</si>
  <si>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</si>
  <si>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</si>
  <si>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</si>
  <si>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</si>
  <si>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</si>
  <si>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</si>
  <si>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</si>
  <si>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</si>
  <si>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</si>
  <si>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</si>
  <si>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</si>
  <si>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</si>
  <si>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</si>
  <si>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</si>
  <si>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</si>
  <si>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</si>
  <si>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</si>
  <si>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</si>
  <si>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</si>
  <si>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</si>
  <si>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</si>
  <si>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</si>
  <si>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</si>
  <si>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</si>
  <si>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</si>
  <si>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</si>
  <si>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</si>
  <si>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</si>
  <si>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</si>
  <si>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</si>
  <si>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</si>
  <si>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</si>
  <si>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</si>
  <si>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</si>
  <si>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</si>
  <si>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</si>
  <si>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</si>
  <si>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</si>
  <si>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</si>
  <si>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</si>
  <si>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</si>
  <si>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</si>
  <si>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</si>
  <si>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</si>
  <si>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</si>
  <si>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</si>
  <si>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</si>
  <si>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</si>
  <si>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</si>
  <si>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</si>
  <si>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</si>
  <si>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</si>
  <si>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</si>
  <si>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</si>
  <si>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</si>
  <si>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</si>
  <si>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</si>
  <si>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</si>
  <si>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</si>
  <si>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</si>
  <si>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</si>
  <si>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</si>
  <si>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</si>
  <si>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</si>
  <si>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</si>
  <si>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</si>
  <si>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</si>
  <si>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</si>
  <si>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</si>
  <si>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</si>
  <si>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</si>
  <si>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</si>
  <si>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</si>
  <si>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</si>
  <si>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</si>
  <si>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</si>
  <si>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</si>
  <si>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</si>
  <si>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</si>
  <si>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</si>
  <si>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</si>
  <si>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</si>
  <si>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</si>
  <si>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</si>
  <si>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</si>
  <si>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</si>
  <si>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</si>
  <si>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</si>
  <si>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</si>
  <si>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</si>
  <si>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</si>
  <si>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</si>
  <si>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</si>
  <si>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</si>
  <si>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</si>
  <si>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</si>
  <si>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</si>
  <si>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</si>
  <si>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</si>
  <si>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</si>
  <si>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</si>
  <si>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</si>
  <si>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</si>
  <si>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</si>
  <si>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</si>
  <si>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</si>
  <si>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</si>
  <si>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</si>
  <si>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</si>
  <si>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</si>
  <si>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</si>
  <si>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</si>
  <si>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</si>
  <si>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</si>
  <si>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</si>
  <si>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</si>
  <si>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</si>
  <si>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</si>
  <si>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</si>
  <si>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</si>
  <si>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</si>
  <si>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</si>
  <si>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</si>
  <si>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</si>
  <si>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</si>
  <si>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</si>
  <si>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</si>
  <si>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</si>
  <si>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</si>
  <si>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</si>
  <si>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</si>
  <si>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</si>
  <si>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</si>
  <si>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</si>
  <si>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</si>
  <si>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</si>
  <si>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</si>
  <si>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</si>
  <si>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</si>
  <si>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</si>
  <si>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</si>
  <si>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</si>
  <si>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</si>
  <si>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</si>
  <si>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</si>
  <si>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</si>
  <si>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</si>
  <si>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</si>
  <si>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</si>
  <si>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</si>
  <si>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</si>
  <si>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</si>
  <si>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</si>
  <si>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</si>
  <si>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</si>
  <si>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</si>
  <si>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</si>
  <si>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</si>
  <si>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</si>
  <si>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</si>
  <si>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</si>
  <si>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</si>
  <si>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</si>
  <si>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</si>
  <si>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</si>
  <si>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</si>
  <si>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</si>
  <si>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</si>
  <si>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</si>
  <si>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</si>
  <si>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</si>
  <si>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</si>
  <si>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</si>
  <si>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</si>
  <si>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</si>
  <si>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</si>
  <si>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</si>
  <si>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</si>
  <si>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</si>
  <si>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</si>
  <si>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</si>
  <si>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</si>
  <si>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</si>
  <si>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</si>
  <si>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</si>
  <si>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</si>
  <si>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</si>
  <si>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</si>
  <si>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</si>
  <si>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</si>
  <si>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</si>
  <si>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Mokotów</t>
  </si>
  <si>
    <t>gospodarstwa pomocniczego</t>
  </si>
  <si>
    <t>02-517 Warszawa</t>
  </si>
  <si>
    <t>jednostki budżetowej</t>
  </si>
  <si>
    <t>ul. Rakowiecka 25/27</t>
  </si>
  <si>
    <t>sporządzony</t>
  </si>
  <si>
    <t>Wysyłać bez pisma przewodniego</t>
  </si>
  <si>
    <t>Numer identyfikacyjny REGON</t>
  </si>
  <si>
    <t>015259640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</si>
  <si>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</si>
  <si>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</si>
  <si>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</si>
  <si>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</si>
  <si>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</si>
  <si>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</si>
  <si>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</si>
  <si>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</si>
  <si>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</si>
  <si>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</si>
  <si>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</si>
  <si>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</si>
  <si>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</si>
  <si>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</si>
  <si>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</si>
  <si>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</si>
  <si>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</si>
  <si>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</si>
  <si>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</si>
  <si>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</si>
  <si>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</si>
  <si>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</si>
  <si>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D. Zobowiązania  i rezerwy na zobowiązania</t>
  </si>
  <si>
    <t>2. Środki trwałe w budowie 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</si>
  <si>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</si>
  <si>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</si>
  <si>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</si>
  <si>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</si>
  <si>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</si>
  <si>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</si>
  <si>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</si>
  <si>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 xml:space="preserve"> 1 Akcje i udziały</t>
  </si>
  <si>
    <t>3. Zobowiązania z tytułu ubezpieczeń i innych świadczeń</t>
  </si>
  <si>
    <t xml:space="preserve">2. Inne papiery wartościowe </t>
  </si>
  <si>
    <t>4. Zobowiązania z tytułu wynagrodzeń</t>
  </si>
  <si>
    <t>3. Inne długoterminowe aktywa finansowe</t>
  </si>
  <si>
    <t>5. Pozostałe zobowiązania</t>
  </si>
  <si>
    <t>V. Nieruchomości inwestycyjne</t>
  </si>
  <si>
    <t>6. 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</si>
  <si>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</si>
  <si>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</si>
  <si>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</si>
  <si>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</si>
  <si>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 xml:space="preserve"> I. Zapasy</t>
  </si>
  <si>
    <t>8.1. Zakładowy Fundusz Świadczeń Socjalnych</t>
  </si>
  <si>
    <t>1. Materiały</t>
  </si>
  <si>
    <t>8.2. Inne fundusze</t>
  </si>
  <si>
    <t>2. Półprodukty i produkty w toku</t>
  </si>
  <si>
    <t>III Rezerwy na zobowiązania</t>
  </si>
  <si>
    <t>3. Produkty gotowe</t>
  </si>
  <si>
    <t xml:space="preserve">IV. Rozliczenia międzyokresowe 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</si>
  <si>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</si>
  <si>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</si>
  <si>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</si>
  <si>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</si>
  <si>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</si>
  <si>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</si>
  <si>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</si>
  <si>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</si>
  <si>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</si>
  <si>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</si>
  <si>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</si>
  <si>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</si>
  <si>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</si>
  <si>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</si>
  <si>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</si>
  <si>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</si>
  <si>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</si>
  <si>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</si>
  <si>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</si>
  <si>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</si>
  <si>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</si>
  <si>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</si>
  <si>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</si>
  <si>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Mokotów m.st. Warszawy</t>
  </si>
  <si>
    <t>Rachunek zysków i strat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</si>
  <si>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</si>
  <si>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</si>
  <si>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</si>
  <si>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</si>
  <si>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</si>
  <si>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</si>
  <si>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</si>
  <si>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</si>
  <si>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</si>
  <si>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</si>
  <si>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</si>
  <si>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</si>
  <si>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</si>
  <si>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</si>
  <si>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</si>
  <si>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</si>
  <si>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</si>
  <si>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</si>
  <si>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</si>
  <si>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</si>
  <si>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</si>
  <si>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</si>
  <si>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</si>
  <si>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</si>
  <si>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</si>
  <si>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</si>
  <si>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</si>
  <si>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</si>
  <si>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</si>
  <si>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</si>
  <si>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</si>
  <si>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</si>
  <si>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</si>
  <si>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</si>
  <si>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</si>
  <si>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</si>
  <si>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</si>
  <si>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</si>
  <si>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</si>
  <si>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</si>
  <si>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</si>
  <si>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</si>
  <si>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</si>
  <si>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</si>
  <si>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</si>
  <si>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</si>
  <si>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</si>
  <si>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</si>
  <si>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</si>
  <si>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</si>
  <si>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</si>
  <si>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</si>
  <si>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</si>
  <si>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</si>
  <si>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</si>
  <si>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</si>
  <si>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</si>
  <si>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>Data</t>
  </si>
  <si>
    <t xml:space="preserve">Kierownik jednostki </t>
  </si>
  <si>
    <t>………………………………….</t>
  </si>
  <si>
    <t>…………………………..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</si>
  <si>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</si>
  <si>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</si>
  <si>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</si>
  <si>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</si>
  <si>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</si>
  <si>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</si>
  <si>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</si>
  <si>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</si>
  <si>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</si>
  <si>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</si>
  <si>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</si>
  <si>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</si>
  <si>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</si>
  <si>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</si>
  <si>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</si>
  <si>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</si>
  <si>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</si>
  <si>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</si>
  <si>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</si>
  <si>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</si>
  <si>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</si>
  <si>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</si>
  <si>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</si>
  <si>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</si>
  <si>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</si>
  <si>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</si>
  <si>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</si>
  <si>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</si>
  <si>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</si>
  <si>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</si>
  <si>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</si>
  <si>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………………………………………….</t>
  </si>
  <si>
    <t>…………………………………….</t>
  </si>
  <si>
    <t>III. Odpisy z wyniku finansowego (nadwyżka środków obrotowych) ( - )</t>
  </si>
  <si>
    <t xml:space="preserve">Wartość początkowa na koniec roku </t>
  </si>
  <si>
    <t>Odpisy na początek roku</t>
  </si>
  <si>
    <t>Odpisy na koniec roku</t>
  </si>
  <si>
    <t>Zysk/(strata) netto za rok zakończony dnia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</si>
  <si>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</si>
  <si>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</si>
  <si>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</si>
  <si>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</si>
  <si>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</si>
  <si>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</si>
  <si>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</si>
  <si>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</si>
  <si>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</si>
  <si>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</si>
  <si>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</si>
  <si>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</si>
  <si>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</si>
  <si>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</si>
  <si>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</si>
  <si>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Wartośc początkowa na koniec roku</t>
  </si>
  <si>
    <t>Odpisy z tytułu trwałej utraty wartości na początek roku</t>
  </si>
  <si>
    <t>Odpisy z tytułu trwałej utraty wartości na koniec roku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</si>
  <si>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</si>
  <si>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</si>
  <si>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</si>
  <si>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zakup środków dezynfekcyjnych, rękawic maseczek ochronnych, kombinezonów, dozowników, termometrów, osłon z plexi, generatora ozonu (zadania własne)</t>
  </si>
  <si>
    <t>dezynfekcja i ozonowanie pomieszczeń, montaż przegród z plexi, koszty transportu (zadania własne)</t>
  </si>
  <si>
    <t>dopłaty do czynszów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</si>
  <si>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</si>
  <si>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</si>
  <si>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</si>
  <si>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</si>
  <si>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t>odpisane przedawnione, nieściągnięte lub umorzone zobowiązania</t>
  </si>
  <si>
    <t>utworzone rezerwy na zobowiązania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</si>
  <si>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</si>
  <si>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3.</t>
  </si>
  <si>
    <t>4.</t>
  </si>
  <si>
    <t>5.</t>
  </si>
  <si>
    <t>6.</t>
  </si>
  <si>
    <t>7.</t>
  </si>
  <si>
    <t>8.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</si>
  <si>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</si>
  <si>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 xml:space="preserve">Inne </t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</si>
  <si>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</si>
  <si>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</si>
  <si>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na dzień 31 grudnia 2022 roku</t>
  </si>
  <si>
    <t>Al.Jerozolimskie 44</t>
  </si>
  <si>
    <t>sporządzony na dzień 31 grudnia 2022 r.</t>
  </si>
  <si>
    <t>sporządzone na dzień 31 grudnia 2022 r.</t>
  </si>
  <si>
    <t>00-024 Warszawa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</si>
  <si>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</si>
  <si>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</si>
  <si>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</si>
  <si>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</si>
  <si>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</si>
  <si>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</si>
  <si>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</si>
  <si>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</si>
  <si>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</si>
  <si>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t>pomoc Ukrainie</t>
  </si>
  <si>
    <t>Kwota należności z tytułu podatków realizowanych przez organy podatkowe podległe ministrowi właściwemu do spraw finansów publicznych wykazywanych w sprawozdaniu z wykonania planu dochodów budżetowych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</si>
  <si>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</si>
  <si>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</si>
  <si>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</si>
  <si>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</si>
  <si>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</si>
  <si>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</si>
  <si>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</si>
  <si>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</si>
  <si>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</si>
  <si>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>Miejskie Przedsiębiorstwo Realizacji Inwestycji</t>
  </si>
  <si>
    <t>WAREXPO</t>
  </si>
  <si>
    <t>Przedsiębiorstwo Gospodarki Maszynami Budownictwa</t>
  </si>
  <si>
    <t xml:space="preserve">Miejskie Przedsiębiorstwo Oczyszczania </t>
  </si>
  <si>
    <t>Miejskie Przedsiębiorstwo Wodociągów i Kanalizacji</t>
  </si>
  <si>
    <t>Tramwaje Warszawskie</t>
  </si>
  <si>
    <t>TBS Warszawa Południe</t>
  </si>
  <si>
    <t>Nie wystapiły</t>
  </si>
  <si>
    <t>Zmniejszenia w związku ze zmiana wartości środka trwałego</t>
  </si>
  <si>
    <t>inwentaryzacja ciągła gruntów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</si>
</sst>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6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2" borderId="0" applyNumberFormat="0" applyBorder="0" applyAlignment="0" applyProtection="0"/>
    <xf numFmtId="0" fontId="6" fillId="21" borderId="0" applyNumberFormat="0" applyBorder="0" applyAlignment="0" applyProtection="0"/>
    <xf numFmtId="0" fontId="8" fillId="12" borderId="0" applyNumberFormat="0" applyBorder="0" applyAlignment="0" applyProtection="0"/>
    <xf numFmtId="0" fontId="9" fillId="22" borderId="112" applyNumberFormat="0" applyAlignment="0" applyProtection="0"/>
    <xf numFmtId="0" fontId="10" fillId="13" borderId="113" applyNumberFormat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114" applyNumberFormat="0" applyFill="0" applyAlignment="0" applyProtection="0"/>
    <xf numFmtId="0" fontId="14" fillId="0" borderId="115" applyNumberFormat="0" applyFill="0" applyAlignment="0" applyProtection="0"/>
    <xf numFmtId="0" fontId="15" fillId="0" borderId="11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12" applyNumberFormat="0" applyAlignment="0" applyProtection="0"/>
    <xf numFmtId="0" fontId="17" fillId="0" borderId="117" applyNumberFormat="0" applyFill="0" applyAlignment="0" applyProtection="0"/>
    <xf numFmtId="0" fontId="18" fillId="21" borderId="0" applyNumberFormat="0" applyBorder="0" applyAlignment="0" applyProtection="0"/>
    <xf numFmtId="0" fontId="1" fillId="20" borderId="118" applyNumberFormat="0" applyFont="0" applyAlignment="0" applyProtection="0"/>
    <xf numFmtId="0" fontId="19" fillId="22" borderId="119" applyNumberFormat="0" applyAlignment="0" applyProtection="0"/>
    <xf numFmtId="4" fontId="20" fillId="27" borderId="120" applyNumberFormat="0" applyProtection="0">
      <alignment vertical="center"/>
    </xf>
    <xf numFmtId="4" fontId="21" fillId="27" borderId="120" applyNumberFormat="0" applyProtection="0">
      <alignment vertical="center"/>
    </xf>
    <xf numFmtId="4" fontId="20" fillId="27" borderId="120" applyNumberFormat="0" applyProtection="0">
      <alignment horizontal="left" vertical="center" indent="1"/>
    </xf>
    <xf numFmtId="0" fontId="20" fillId="27" borderId="120" applyNumberFormat="0" applyProtection="0">
      <alignment horizontal="left" vertical="top" indent="1"/>
    </xf>
    <xf numFmtId="4" fontId="20" fillId="28" borderId="0" applyNumberFormat="0" applyProtection="0">
      <alignment horizontal="left" vertical="center" indent="1"/>
    </xf>
    <xf numFmtId="4" fontId="4" fillId="29" borderId="120" applyNumberFormat="0" applyProtection="0">
      <alignment horizontal="right" vertical="center"/>
    </xf>
    <xf numFmtId="4" fontId="4" fillId="30" borderId="120" applyNumberFormat="0" applyProtection="0">
      <alignment horizontal="right" vertical="center"/>
    </xf>
    <xf numFmtId="4" fontId="4" fillId="31" borderId="120" applyNumberFormat="0" applyProtection="0">
      <alignment horizontal="right" vertical="center"/>
    </xf>
    <xf numFmtId="4" fontId="4" fillId="32" borderId="120" applyNumberFormat="0" applyProtection="0">
      <alignment horizontal="right" vertical="center"/>
    </xf>
    <xf numFmtId="4" fontId="4" fillId="33" borderId="120" applyNumberFormat="0" applyProtection="0">
      <alignment horizontal="right" vertical="center"/>
    </xf>
    <xf numFmtId="4" fontId="4" fillId="34" borderId="120" applyNumberFormat="0" applyProtection="0">
      <alignment horizontal="right" vertical="center"/>
    </xf>
    <xf numFmtId="4" fontId="4" fillId="35" borderId="120" applyNumberFormat="0" applyProtection="0">
      <alignment horizontal="right" vertical="center"/>
    </xf>
    <xf numFmtId="4" fontId="4" fillId="36" borderId="120" applyNumberFormat="0" applyProtection="0">
      <alignment horizontal="right" vertical="center"/>
    </xf>
    <xf numFmtId="4" fontId="4" fillId="37" borderId="120" applyNumberFormat="0" applyProtection="0">
      <alignment horizontal="right" vertical="center"/>
    </xf>
    <xf numFmtId="4" fontId="20" fillId="38" borderId="121" applyNumberFormat="0" applyProtection="0">
      <alignment horizontal="left" vertical="center" indent="1"/>
    </xf>
    <xf numFmtId="4" fontId="4" fillId="39" borderId="0" applyNumberFormat="0" applyProtection="0">
      <alignment horizontal="left" vertical="center" indent="1"/>
    </xf>
    <xf numFmtId="4" fontId="22" fillId="40" borderId="0" applyNumberFormat="0" applyProtection="0">
      <alignment horizontal="left" vertical="center" indent="1"/>
    </xf>
    <xf numFmtId="4" fontId="4" fillId="28" borderId="120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0" fontId="1" fillId="40" borderId="120" applyNumberFormat="0" applyProtection="0">
      <alignment horizontal="left" vertical="center" indent="1"/>
    </xf>
    <xf numFmtId="0" fontId="1" fillId="40" borderId="120" applyNumberFormat="0" applyProtection="0">
      <alignment horizontal="left" vertical="top" indent="1"/>
    </xf>
    <xf numFmtId="0" fontId="1" fillId="28" borderId="120" applyNumberFormat="0" applyProtection="0">
      <alignment horizontal="left" vertical="center" indent="1"/>
    </xf>
    <xf numFmtId="0" fontId="1" fillId="28" borderId="120" applyNumberFormat="0" applyProtection="0">
      <alignment horizontal="left" vertical="top" indent="1"/>
    </xf>
    <xf numFmtId="0" fontId="1" fillId="41" borderId="120" applyNumberFormat="0" applyProtection="0">
      <alignment horizontal="left" vertical="center" indent="1"/>
    </xf>
    <xf numFmtId="0" fontId="1" fillId="41" borderId="120" applyNumberFormat="0" applyProtection="0">
      <alignment horizontal="left" vertical="top" indent="1"/>
    </xf>
    <xf numFmtId="0" fontId="1" fillId="39" borderId="120" applyNumberFormat="0" applyProtection="0">
      <alignment horizontal="left" vertical="center" indent="1"/>
    </xf>
    <xf numFmtId="0" fontId="1" fillId="39" borderId="120" applyNumberFormat="0" applyProtection="0">
      <alignment horizontal="left" vertical="top" indent="1"/>
    </xf>
    <xf numFmtId="0" fontId="1" fillId="42" borderId="12" applyNumberFormat="0">
      <protection locked="0"/>
    </xf>
    <xf numFmtId="4" fontId="4" fillId="43" borderId="120" applyNumberFormat="0" applyProtection="0">
      <alignment vertical="center"/>
    </xf>
    <xf numFmtId="4" fontId="24" fillId="43" borderId="120" applyNumberFormat="0" applyProtection="0">
      <alignment vertical="center"/>
    </xf>
    <xf numFmtId="4" fontId="4" fillId="43" borderId="120" applyNumberFormat="0" applyProtection="0">
      <alignment horizontal="left" vertical="center" indent="1"/>
    </xf>
    <xf numFmtId="0" fontId="4" fillId="43" borderId="120" applyNumberFormat="0" applyProtection="0">
      <alignment horizontal="left" vertical="top" indent="1"/>
    </xf>
    <xf numFmtId="4" fontId="4" fillId="39" borderId="120" applyNumberFormat="0" applyProtection="0">
      <alignment horizontal="right" vertical="center"/>
    </xf>
    <xf numFmtId="4" fontId="24" fillId="39" borderId="120" applyNumberFormat="0" applyProtection="0">
      <alignment horizontal="right" vertical="center"/>
    </xf>
    <xf numFmtId="4" fontId="4" fillId="28" borderId="120" applyNumberFormat="0" applyProtection="0">
      <alignment horizontal="left" vertical="center" indent="1"/>
    </xf>
    <xf numFmtId="0" fontId="4" fillId="28" borderId="120" applyNumberFormat="0" applyProtection="0">
      <alignment horizontal="left" vertical="top" indent="1"/>
    </xf>
    <xf numFmtId="4" fontId="25" fillId="44" borderId="0" applyNumberFormat="0" applyProtection="0">
      <alignment horizontal="left" vertical="center" indent="1"/>
    </xf>
    <xf numFmtId="4" fontId="26" fillId="39" borderId="120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1" fillId="0" borderId="122" applyNumberFormat="0" applyFill="0" applyAlignment="0" applyProtection="0"/>
    <xf numFmtId="0" fontId="28" fillId="0" borderId="0" applyNumberFormat="0" applyFill="0" applyBorder="0" applyAlignment="0" applyProtection="0"/>
  </cellStyleXfs>
  <cellXfs count="118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9" fillId="0" borderId="0" xfId="4" applyFont="1"/>
    <xf numFmtId="0" fontId="3" fillId="0" borderId="0" xfId="4"/>
    <xf numFmtId="0" fontId="3" fillId="45" borderId="0" xfId="4" applyFill="1"/>
    <xf numFmtId="0" fontId="3" fillId="0" borderId="0" xfId="4" applyAlignment="1">
      <alignment wrapText="1"/>
    </xf>
    <xf numFmtId="0" fontId="3" fillId="0" borderId="0" xfId="4" applyAlignment="1">
      <alignment vertical="center" wrapText="1"/>
    </xf>
    <xf numFmtId="0" fontId="3" fillId="46" borderId="0" xfId="4" applyFill="1" applyAlignment="1">
      <alignment vertical="center" wrapText="1"/>
    </xf>
    <xf numFmtId="0" fontId="31" fillId="0" borderId="0" xfId="4" applyFont="1" applyAlignment="1">
      <alignment vertical="center" wrapText="1"/>
    </xf>
    <xf numFmtId="4" fontId="3" fillId="0" borderId="0" xfId="4" applyNumberFormat="1" applyAlignment="1">
      <alignment vertical="center" wrapText="1"/>
    </xf>
    <xf numFmtId="0" fontId="31" fillId="0" borderId="0" xfId="4" applyFont="1" applyBorder="1" applyAlignment="1">
      <alignment vertical="center"/>
    </xf>
    <xf numFmtId="0" fontId="31" fillId="0" borderId="0" xfId="4" applyFont="1" applyAlignment="1">
      <alignment vertical="center"/>
    </xf>
    <xf numFmtId="0" fontId="30" fillId="0" borderId="0" xfId="4" applyFont="1" applyFill="1" applyBorder="1" applyAlignment="1" applyProtection="1">
      <alignment vertical="center"/>
      <protection locked="0"/>
    </xf>
    <xf numFmtId="0" fontId="3" fillId="0" borderId="0" xfId="4" applyFill="1" applyAlignment="1">
      <alignment vertical="center"/>
    </xf>
    <xf numFmtId="0" fontId="3" fillId="0" borderId="0" xfId="4" applyBorder="1" applyAlignment="1">
      <alignment vertical="center"/>
    </xf>
    <xf numFmtId="0" fontId="3" fillId="0" borderId="0" xfId="4" applyAlignment="1">
      <alignment vertical="center"/>
    </xf>
    <xf numFmtId="0" fontId="30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horizontal="right" vertical="center"/>
    </xf>
    <xf numFmtId="0" fontId="3" fillId="0" borderId="0" xfId="4" applyFill="1" applyBorder="1" applyAlignment="1">
      <alignment vertical="center"/>
    </xf>
    <xf numFmtId="0" fontId="3" fillId="45" borderId="0" xfId="4" applyFill="1" applyBorder="1" applyAlignment="1">
      <alignment vertical="center"/>
    </xf>
    <xf numFmtId="4" fontId="3" fillId="0" borderId="0" xfId="4" applyNumberFormat="1" applyAlignment="1">
      <alignment vertical="center"/>
    </xf>
    <xf numFmtId="0" fontId="3" fillId="45" borderId="0" xfId="4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29" xfId="0" applyFill="1" applyBorder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2" fillId="0" borderId="0" xfId="0" applyFont="1"/>
    <xf numFmtId="4" fontId="0" fillId="0" borderId="0" xfId="0" applyNumberFormat="1"/>
    <xf numFmtId="0" fontId="0" fillId="0" borderId="0" xfId="0" applyBorder="1"/>
    <xf numFmtId="0" fontId="32" fillId="0" borderId="0" xfId="0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horizontal="left"/>
    </xf>
    <xf numFmtId="0" fontId="34" fillId="0" borderId="0" xfId="0" applyFont="1" applyAlignment="1">
      <alignment horizontal="right"/>
    </xf>
    <xf numFmtId="0" fontId="35" fillId="0" borderId="0" xfId="0" applyFont="1"/>
    <xf numFmtId="0" fontId="37" fillId="0" borderId="0" xfId="0" applyFont="1" applyAlignment="1"/>
    <xf numFmtId="0" fontId="37" fillId="0" borderId="0" xfId="0" applyFont="1" applyAlignment="1">
      <alignment horizontal="left"/>
    </xf>
    <xf numFmtId="4" fontId="36" fillId="0" borderId="0" xfId="0" applyNumberFormat="1" applyFont="1" applyAlignment="1">
      <alignment horizontal="left"/>
    </xf>
    <xf numFmtId="0" fontId="35" fillId="0" borderId="2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4" fontId="35" fillId="0" borderId="21" xfId="0" applyNumberFormat="1" applyFont="1" applyFill="1" applyBorder="1" applyAlignment="1">
      <alignment horizontal="right"/>
    </xf>
    <xf numFmtId="4" fontId="35" fillId="0" borderId="22" xfId="0" applyNumberFormat="1" applyFont="1" applyFill="1" applyBorder="1" applyAlignment="1">
      <alignment horizontal="right"/>
    </xf>
    <xf numFmtId="0" fontId="35" fillId="0" borderId="20" xfId="0" applyFont="1" applyFill="1" applyBorder="1"/>
    <xf numFmtId="4" fontId="35" fillId="0" borderId="12" xfId="0" applyNumberFormat="1" applyFont="1" applyFill="1" applyBorder="1" applyAlignment="1">
      <alignment horizontal="right"/>
    </xf>
    <xf numFmtId="4" fontId="35" fillId="0" borderId="19" xfId="0" applyNumberFormat="1" applyFont="1" applyFill="1" applyBorder="1" applyAlignment="1">
      <alignment horizontal="right"/>
    </xf>
    <xf numFmtId="0" fontId="35" fillId="2" borderId="20" xfId="0" applyFont="1" applyFill="1" applyBorder="1"/>
    <xf numFmtId="4" fontId="35" fillId="2" borderId="21" xfId="0" applyNumberFormat="1" applyFont="1" applyFill="1" applyBorder="1" applyAlignment="1">
      <alignment horizontal="right"/>
    </xf>
    <xf numFmtId="4" fontId="35" fillId="2" borderId="22" xfId="0" applyNumberFormat="1" applyFont="1" applyFill="1" applyBorder="1" applyAlignment="1">
      <alignment horizontal="right"/>
    </xf>
    <xf numFmtId="0" fontId="35" fillId="2" borderId="24" xfId="0" applyFont="1" applyFill="1" applyBorder="1"/>
    <xf numFmtId="4" fontId="35" fillId="2" borderId="25" xfId="0" applyNumberFormat="1" applyFont="1" applyFill="1" applyBorder="1" applyAlignment="1">
      <alignment horizontal="right"/>
    </xf>
    <xf numFmtId="4" fontId="35" fillId="2" borderId="26" xfId="0" applyNumberFormat="1" applyFont="1" applyFill="1" applyBorder="1" applyAlignment="1">
      <alignment horizontal="right"/>
    </xf>
    <xf numFmtId="0" fontId="40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0" fontId="38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/>
    <xf numFmtId="4" fontId="35" fillId="3" borderId="34" xfId="0" applyNumberFormat="1" applyFont="1" applyFill="1" applyBorder="1" applyAlignment="1">
      <alignment horizontal="right"/>
    </xf>
    <xf numFmtId="4" fontId="35" fillId="4" borderId="34" xfId="0" applyNumberFormat="1" applyFont="1" applyFill="1" applyBorder="1" applyAlignment="1">
      <alignment horizontal="right"/>
    </xf>
    <xf numFmtId="4" fontId="35" fillId="4" borderId="33" xfId="0" applyNumberFormat="1" applyFont="1" applyFill="1" applyBorder="1" applyAlignment="1">
      <alignment horizontal="right"/>
    </xf>
    <xf numFmtId="4" fontId="35" fillId="0" borderId="34" xfId="0" applyNumberFormat="1" applyFont="1" applyFill="1" applyBorder="1" applyAlignment="1">
      <alignment horizontal="right"/>
    </xf>
    <xf numFmtId="4" fontId="35" fillId="3" borderId="41" xfId="0" applyNumberFormat="1" applyFont="1" applyFill="1" applyBorder="1" applyAlignment="1">
      <alignment horizontal="right"/>
    </xf>
    <xf numFmtId="0" fontId="36" fillId="0" borderId="0" xfId="4" applyFont="1" applyFill="1" applyAlignment="1" applyProtection="1">
      <alignment vertical="center" wrapText="1"/>
    </xf>
    <xf numFmtId="0" fontId="36" fillId="0" borderId="0" xfId="4" applyFont="1" applyFill="1" applyAlignment="1" applyProtection="1">
      <alignment vertical="center"/>
    </xf>
    <xf numFmtId="0" fontId="37" fillId="2" borderId="42" xfId="4" applyFont="1" applyFill="1" applyBorder="1" applyAlignment="1" applyProtection="1">
      <alignment horizontal="center" vertical="center" wrapText="1"/>
    </xf>
    <xf numFmtId="4" fontId="37" fillId="2" borderId="42" xfId="4" applyNumberFormat="1" applyFont="1" applyFill="1" applyBorder="1" applyAlignment="1" applyProtection="1">
      <alignment horizontal="center" vertical="center" wrapText="1"/>
    </xf>
    <xf numFmtId="0" fontId="37" fillId="2" borderId="5" xfId="4" applyFont="1" applyFill="1" applyBorder="1" applyAlignment="1" applyProtection="1">
      <alignment horizontal="center" vertical="center" wrapText="1"/>
    </xf>
    <xf numFmtId="0" fontId="37" fillId="0" borderId="31" xfId="4" applyFont="1" applyFill="1" applyBorder="1" applyAlignment="1" applyProtection="1">
      <alignment horizontal="left" vertical="center"/>
    </xf>
    <xf numFmtId="4" fontId="37" fillId="0" borderId="31" xfId="4" applyNumberFormat="1" applyFont="1" applyFill="1" applyBorder="1" applyAlignment="1" applyProtection="1">
      <alignment horizontal="center" vertical="center" wrapText="1"/>
    </xf>
    <xf numFmtId="0" fontId="37" fillId="0" borderId="30" xfId="4" applyFont="1" applyFill="1" applyBorder="1" applyAlignment="1" applyProtection="1">
      <alignment horizontal="center" vertical="center" wrapText="1"/>
    </xf>
    <xf numFmtId="4" fontId="37" fillId="2" borderId="43" xfId="4" applyNumberFormat="1" applyFont="1" applyFill="1" applyBorder="1" applyAlignment="1" applyProtection="1">
      <alignment vertical="center"/>
    </xf>
    <xf numFmtId="4" fontId="37" fillId="2" borderId="44" xfId="4" applyNumberFormat="1" applyFont="1" applyFill="1" applyBorder="1" applyAlignment="1" applyProtection="1">
      <alignment vertical="center"/>
    </xf>
    <xf numFmtId="0" fontId="37" fillId="0" borderId="45" xfId="4" applyFont="1" applyFill="1" applyBorder="1" applyAlignment="1" applyProtection="1">
      <alignment vertical="center" wrapText="1"/>
    </xf>
    <xf numFmtId="4" fontId="37" fillId="0" borderId="45" xfId="4" applyNumberFormat="1" applyFont="1" applyFill="1" applyBorder="1" applyAlignment="1" applyProtection="1">
      <alignment vertical="center"/>
    </xf>
    <xf numFmtId="4" fontId="37" fillId="0" borderId="46" xfId="4" applyNumberFormat="1" applyFont="1" applyFill="1" applyBorder="1" applyAlignment="1" applyProtection="1">
      <alignment vertical="center"/>
    </xf>
    <xf numFmtId="0" fontId="36" fillId="0" borderId="47" xfId="4" applyFont="1" applyFill="1" applyBorder="1" applyAlignment="1" applyProtection="1">
      <alignment vertical="center" wrapText="1"/>
    </xf>
    <xf numFmtId="4" fontId="36" fillId="0" borderId="47" xfId="4" applyNumberFormat="1" applyFont="1" applyFill="1" applyBorder="1" applyAlignment="1" applyProtection="1">
      <alignment vertical="center"/>
      <protection locked="0"/>
    </xf>
    <xf numFmtId="4" fontId="36" fillId="0" borderId="48" xfId="4" applyNumberFormat="1" applyFont="1" applyFill="1" applyBorder="1" applyAlignment="1" applyProtection="1">
      <alignment vertical="center"/>
    </xf>
    <xf numFmtId="0" fontId="36" fillId="0" borderId="47" xfId="4" quotePrefix="1" applyFont="1" applyFill="1" applyBorder="1" applyAlignment="1" applyProtection="1">
      <alignment vertical="center" wrapText="1"/>
      <protection locked="0"/>
    </xf>
    <xf numFmtId="4" fontId="37" fillId="2" borderId="49" xfId="4" applyNumberFormat="1" applyFont="1" applyFill="1" applyBorder="1" applyAlignment="1" applyProtection="1">
      <alignment vertical="center"/>
    </xf>
    <xf numFmtId="4" fontId="37" fillId="2" borderId="50" xfId="4" applyNumberFormat="1" applyFont="1" applyFill="1" applyBorder="1" applyAlignment="1" applyProtection="1">
      <alignment vertical="center"/>
    </xf>
    <xf numFmtId="0" fontId="37" fillId="0" borderId="29" xfId="4" applyFont="1" applyFill="1" applyBorder="1" applyAlignment="1" applyProtection="1">
      <alignment horizontal="left" vertical="center"/>
    </xf>
    <xf numFmtId="0" fontId="36" fillId="0" borderId="0" xfId="4" applyFont="1" applyFill="1" applyBorder="1" applyAlignment="1" applyProtection="1">
      <alignment vertical="center"/>
    </xf>
    <xf numFmtId="0" fontId="36" fillId="0" borderId="30" xfId="4" applyFont="1" applyFill="1" applyBorder="1" applyAlignment="1" applyProtection="1">
      <alignment vertical="center"/>
    </xf>
    <xf numFmtId="4" fontId="46" fillId="0" borderId="45" xfId="4" applyNumberFormat="1" applyFont="1" applyFill="1" applyBorder="1" applyAlignment="1" applyProtection="1">
      <alignment vertical="center"/>
    </xf>
    <xf numFmtId="0" fontId="35" fillId="3" borderId="51" xfId="0" applyFont="1" applyFill="1" applyBorder="1" applyAlignment="1">
      <alignment horizontal="center" wrapText="1"/>
    </xf>
    <xf numFmtId="0" fontId="35" fillId="3" borderId="52" xfId="0" applyFont="1" applyFill="1" applyBorder="1" applyAlignment="1">
      <alignment horizontal="center" wrapText="1"/>
    </xf>
    <xf numFmtId="0" fontId="35" fillId="3" borderId="53" xfId="0" applyFont="1" applyFill="1" applyBorder="1" applyAlignment="1">
      <alignment horizontal="center" wrapText="1"/>
    </xf>
    <xf numFmtId="0" fontId="40" fillId="0" borderId="20" xfId="0" applyFont="1" applyBorder="1" applyAlignment="1">
      <alignment wrapText="1"/>
    </xf>
    <xf numFmtId="4" fontId="40" fillId="0" borderId="21" xfId="0" applyNumberFormat="1" applyFont="1" applyBorder="1" applyAlignment="1">
      <alignment horizontal="right"/>
    </xf>
    <xf numFmtId="4" fontId="40" fillId="0" borderId="22" xfId="0" applyNumberFormat="1" applyFont="1" applyFill="1" applyBorder="1" applyAlignment="1">
      <alignment horizontal="right"/>
    </xf>
    <xf numFmtId="0" fontId="40" fillId="0" borderId="54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55" xfId="0" applyFont="1" applyFill="1" applyBorder="1" applyAlignment="1">
      <alignment wrapText="1"/>
    </xf>
    <xf numFmtId="0" fontId="40" fillId="0" borderId="56" xfId="0" applyFont="1" applyBorder="1" applyAlignment="1">
      <alignment wrapText="1"/>
    </xf>
    <xf numFmtId="4" fontId="40" fillId="0" borderId="57" xfId="0" applyNumberFormat="1" applyFont="1" applyBorder="1" applyAlignment="1">
      <alignment horizontal="right"/>
    </xf>
    <xf numFmtId="2" fontId="40" fillId="0" borderId="57" xfId="0" applyNumberFormat="1" applyFont="1" applyBorder="1" applyAlignment="1">
      <alignment horizontal="right"/>
    </xf>
    <xf numFmtId="2" fontId="40" fillId="0" borderId="58" xfId="0" applyNumberFormat="1" applyFont="1" applyFill="1" applyBorder="1" applyAlignment="1">
      <alignment horizontal="right"/>
    </xf>
    <xf numFmtId="0" fontId="35" fillId="3" borderId="62" xfId="0" applyFont="1" applyFill="1" applyBorder="1" applyAlignment="1">
      <alignment horizontal="center" wrapText="1"/>
    </xf>
    <xf numFmtId="0" fontId="35" fillId="3" borderId="12" xfId="0" applyFont="1" applyFill="1" applyBorder="1" applyAlignment="1">
      <alignment horizontal="center" wrapText="1"/>
    </xf>
    <xf numFmtId="0" fontId="35" fillId="3" borderId="46" xfId="0" applyFont="1" applyFill="1" applyBorder="1" applyAlignment="1">
      <alignment horizontal="center" wrapText="1"/>
    </xf>
    <xf numFmtId="0" fontId="35" fillId="3" borderId="63" xfId="0" applyFont="1" applyFill="1" applyBorder="1" applyAlignment="1">
      <alignment horizontal="center" wrapText="1"/>
    </xf>
    <xf numFmtId="0" fontId="35" fillId="3" borderId="64" xfId="0" applyFont="1" applyFill="1" applyBorder="1" applyAlignment="1">
      <alignment horizontal="center" wrapText="1"/>
    </xf>
    <xf numFmtId="0" fontId="35" fillId="3" borderId="65" xfId="0" applyFont="1" applyFill="1" applyBorder="1" applyAlignment="1">
      <alignment horizontal="center" wrapText="1"/>
    </xf>
    <xf numFmtId="0" fontId="35" fillId="0" borderId="45" xfId="0" applyFont="1" applyBorder="1" applyAlignment="1">
      <alignment wrapText="1"/>
    </xf>
    <xf numFmtId="4" fontId="35" fillId="0" borderId="62" xfId="0" applyNumberFormat="1" applyFont="1" applyBorder="1" applyAlignment="1">
      <alignment horizontal="right"/>
    </xf>
    <xf numFmtId="4" fontId="35" fillId="0" borderId="12" xfId="0" applyNumberFormat="1" applyFont="1" applyBorder="1" applyAlignment="1">
      <alignment horizontal="right"/>
    </xf>
    <xf numFmtId="4" fontId="39" fillId="0" borderId="12" xfId="0" applyNumberFormat="1" applyFont="1" applyBorder="1" applyAlignment="1">
      <alignment vertical="center"/>
    </xf>
    <xf numFmtId="4" fontId="39" fillId="0" borderId="46" xfId="0" applyNumberFormat="1" applyFont="1" applyBorder="1" applyAlignment="1">
      <alignment vertical="center"/>
    </xf>
    <xf numFmtId="4" fontId="39" fillId="0" borderId="66" xfId="0" applyNumberFormat="1" applyFont="1" applyBorder="1" applyAlignment="1">
      <alignment vertical="center"/>
    </xf>
    <xf numFmtId="4" fontId="35" fillId="0" borderId="46" xfId="0" applyNumberFormat="1" applyFont="1" applyBorder="1" applyAlignment="1">
      <alignment horizontal="right"/>
    </xf>
    <xf numFmtId="2" fontId="40" fillId="0" borderId="62" xfId="0" applyNumberFormat="1" applyFont="1" applyBorder="1" applyAlignment="1">
      <alignment wrapText="1"/>
    </xf>
    <xf numFmtId="2" fontId="40" fillId="0" borderId="12" xfId="0" applyNumberFormat="1" applyFont="1" applyBorder="1" applyAlignment="1">
      <alignment wrapText="1"/>
    </xf>
    <xf numFmtId="2" fontId="40" fillId="0" borderId="46" xfId="0" applyNumberFormat="1" applyFont="1" applyBorder="1" applyAlignment="1">
      <alignment wrapText="1"/>
    </xf>
    <xf numFmtId="4" fontId="40" fillId="0" borderId="68" xfId="0" applyNumberFormat="1" applyFont="1" applyBorder="1" applyAlignment="1">
      <alignment horizontal="right"/>
    </xf>
    <xf numFmtId="4" fontId="40" fillId="0" borderId="69" xfId="0" applyNumberFormat="1" applyFont="1" applyBorder="1" applyAlignment="1">
      <alignment horizontal="right"/>
    </xf>
    <xf numFmtId="2" fontId="40" fillId="0" borderId="69" xfId="0" applyNumberFormat="1" applyFont="1" applyBorder="1" applyAlignment="1">
      <alignment horizontal="right"/>
    </xf>
    <xf numFmtId="4" fontId="39" fillId="0" borderId="69" xfId="0" applyNumberFormat="1" applyFont="1" applyBorder="1" applyAlignment="1">
      <alignment vertical="center"/>
    </xf>
    <xf numFmtId="4" fontId="39" fillId="0" borderId="50" xfId="0" applyNumberFormat="1" applyFont="1" applyBorder="1" applyAlignment="1">
      <alignment vertical="center"/>
    </xf>
    <xf numFmtId="4" fontId="39" fillId="0" borderId="68" xfId="0" applyNumberFormat="1" applyFont="1" applyBorder="1" applyAlignment="1">
      <alignment vertical="center"/>
    </xf>
    <xf numFmtId="2" fontId="40" fillId="0" borderId="50" xfId="0" applyNumberFormat="1" applyFont="1" applyBorder="1" applyAlignment="1">
      <alignment horizontal="right"/>
    </xf>
    <xf numFmtId="0" fontId="35" fillId="2" borderId="49" xfId="0" applyFont="1" applyFill="1" applyBorder="1" applyAlignment="1">
      <alignment wrapText="1"/>
    </xf>
    <xf numFmtId="4" fontId="35" fillId="2" borderId="70" xfId="0" applyNumberFormat="1" applyFont="1" applyFill="1" applyBorder="1" applyAlignment="1">
      <alignment horizontal="right"/>
    </xf>
    <xf numFmtId="4" fontId="35" fillId="2" borderId="71" xfId="0" applyNumberFormat="1" applyFont="1" applyFill="1" applyBorder="1" applyAlignment="1">
      <alignment horizontal="right"/>
    </xf>
    <xf numFmtId="4" fontId="35" fillId="2" borderId="72" xfId="0" applyNumberFormat="1" applyFont="1" applyFill="1" applyBorder="1" applyAlignment="1">
      <alignment horizontal="right"/>
    </xf>
    <xf numFmtId="4" fontId="35" fillId="2" borderId="2" xfId="0" applyNumberFormat="1" applyFont="1" applyFill="1" applyBorder="1" applyAlignment="1">
      <alignment horizontal="right"/>
    </xf>
    <xf numFmtId="4" fontId="35" fillId="2" borderId="73" xfId="0" applyNumberFormat="1" applyFont="1" applyFill="1" applyBorder="1" applyAlignment="1">
      <alignment horizontal="right"/>
    </xf>
    <xf numFmtId="0" fontId="40" fillId="3" borderId="74" xfId="0" applyFont="1" applyFill="1" applyBorder="1" applyAlignment="1">
      <alignment horizontal="center" wrapText="1"/>
    </xf>
    <xf numFmtId="0" fontId="40" fillId="0" borderId="68" xfId="0" applyFont="1" applyBorder="1" applyAlignment="1">
      <alignment wrapText="1"/>
    </xf>
    <xf numFmtId="4" fontId="40" fillId="0" borderId="75" xfId="0" applyNumberFormat="1" applyFont="1" applyBorder="1" applyAlignment="1">
      <alignment horizontal="right"/>
    </xf>
    <xf numFmtId="4" fontId="40" fillId="0" borderId="22" xfId="0" applyNumberFormat="1" applyFont="1" applyBorder="1" applyAlignment="1">
      <alignment horizontal="right"/>
    </xf>
    <xf numFmtId="4" fontId="40" fillId="0" borderId="23" xfId="0" applyNumberFormat="1" applyFont="1" applyBorder="1" applyAlignment="1">
      <alignment horizontal="right"/>
    </xf>
    <xf numFmtId="4" fontId="40" fillId="0" borderId="55" xfId="0" applyNumberFormat="1" applyFont="1" applyBorder="1" applyAlignment="1">
      <alignment horizontal="right"/>
    </xf>
    <xf numFmtId="4" fontId="40" fillId="0" borderId="14" xfId="0" applyNumberFormat="1" applyFont="1" applyFill="1" applyBorder="1" applyAlignment="1">
      <alignment horizontal="right"/>
    </xf>
    <xf numFmtId="4" fontId="40" fillId="0" borderId="15" xfId="0" applyNumberFormat="1" applyFont="1" applyFill="1" applyBorder="1" applyAlignment="1">
      <alignment horizontal="right"/>
    </xf>
    <xf numFmtId="4" fontId="40" fillId="0" borderId="21" xfId="0" applyNumberFormat="1" applyFont="1" applyFill="1" applyBorder="1" applyAlignment="1">
      <alignment horizontal="right"/>
    </xf>
    <xf numFmtId="4" fontId="40" fillId="0" borderId="25" xfId="0" applyNumberFormat="1" applyFont="1" applyFill="1" applyBorder="1" applyAlignment="1">
      <alignment horizontal="right"/>
    </xf>
    <xf numFmtId="4" fontId="40" fillId="0" borderId="26" xfId="0" applyNumberFormat="1" applyFont="1" applyFill="1" applyBorder="1" applyAlignment="1">
      <alignment horizontal="right"/>
    </xf>
    <xf numFmtId="4" fontId="42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4" fontId="42" fillId="5" borderId="42" xfId="0" applyNumberFormat="1" applyFont="1" applyFill="1" applyBorder="1" applyAlignment="1">
      <alignment horizontal="center" vertical="center" wrapText="1"/>
    </xf>
    <xf numFmtId="4" fontId="42" fillId="5" borderId="4" xfId="0" applyNumberFormat="1" applyFont="1" applyFill="1" applyBorder="1" applyAlignment="1">
      <alignment horizontal="center" vertical="center" wrapText="1"/>
    </xf>
    <xf numFmtId="4" fontId="37" fillId="2" borderId="4" xfId="0" applyNumberFormat="1" applyFont="1" applyFill="1" applyBorder="1" applyAlignment="1">
      <alignment horizontal="center" vertical="center" wrapText="1"/>
    </xf>
    <xf numFmtId="4" fontId="42" fillId="0" borderId="43" xfId="0" applyNumberFormat="1" applyFont="1" applyFill="1" applyBorder="1" applyAlignment="1">
      <alignment vertical="center"/>
    </xf>
    <xf numFmtId="4" fontId="42" fillId="0" borderId="60" xfId="0" applyNumberFormat="1" applyFont="1" applyBorder="1" applyAlignment="1">
      <alignment vertical="center"/>
    </xf>
    <xf numFmtId="4" fontId="42" fillId="0" borderId="43" xfId="0" applyNumberFormat="1" applyFont="1" applyBorder="1" applyAlignment="1">
      <alignment vertical="center"/>
    </xf>
    <xf numFmtId="4" fontId="42" fillId="0" borderId="44" xfId="0" applyNumberFormat="1" applyFont="1" applyBorder="1" applyAlignment="1">
      <alignment vertical="center"/>
    </xf>
    <xf numFmtId="4" fontId="42" fillId="0" borderId="66" xfId="0" applyNumberFormat="1" applyFont="1" applyBorder="1" applyAlignment="1">
      <alignment vertical="center"/>
    </xf>
    <xf numFmtId="4" fontId="42" fillId="0" borderId="81" xfId="0" applyNumberFormat="1" applyFont="1" applyBorder="1" applyAlignment="1">
      <alignment vertical="center"/>
    </xf>
    <xf numFmtId="4" fontId="42" fillId="0" borderId="45" xfId="0" applyNumberFormat="1" applyFont="1" applyFill="1" applyBorder="1" applyAlignment="1">
      <alignment vertical="center"/>
    </xf>
    <xf numFmtId="4" fontId="42" fillId="0" borderId="82" xfId="0" applyNumberFormat="1" applyFont="1" applyBorder="1" applyAlignment="1">
      <alignment vertical="center"/>
    </xf>
    <xf numFmtId="4" fontId="42" fillId="0" borderId="45" xfId="0" applyNumberFormat="1" applyFont="1" applyBorder="1" applyAlignment="1">
      <alignment vertical="center"/>
    </xf>
    <xf numFmtId="4" fontId="42" fillId="0" borderId="46" xfId="0" applyNumberFormat="1" applyFont="1" applyBorder="1" applyAlignment="1">
      <alignment vertical="center"/>
    </xf>
    <xf numFmtId="4" fontId="39" fillId="0" borderId="81" xfId="0" applyNumberFormat="1" applyFont="1" applyBorder="1" applyAlignment="1">
      <alignment vertical="center"/>
    </xf>
    <xf numFmtId="3" fontId="39" fillId="0" borderId="45" xfId="0" applyNumberFormat="1" applyFont="1" applyFill="1" applyBorder="1" applyAlignment="1">
      <alignment vertical="center"/>
    </xf>
    <xf numFmtId="4" fontId="39" fillId="0" borderId="82" xfId="0" applyNumberFormat="1" applyFont="1" applyBorder="1" applyAlignment="1">
      <alignment vertical="center"/>
    </xf>
    <xf numFmtId="4" fontId="39" fillId="0" borderId="45" xfId="0" applyNumberFormat="1" applyFont="1" applyBorder="1" applyAlignment="1">
      <alignment vertical="center"/>
    </xf>
    <xf numFmtId="4" fontId="39" fillId="0" borderId="83" xfId="0" applyNumberFormat="1" applyFont="1" applyBorder="1" applyAlignment="1">
      <alignment vertical="center"/>
    </xf>
    <xf numFmtId="4" fontId="39" fillId="0" borderId="84" xfId="0" applyNumberFormat="1" applyFont="1" applyBorder="1" applyAlignment="1">
      <alignment vertical="center"/>
    </xf>
    <xf numFmtId="3" fontId="39" fillId="0" borderId="85" xfId="0" applyNumberFormat="1" applyFont="1" applyFill="1" applyBorder="1" applyAlignment="1">
      <alignment vertical="center"/>
    </xf>
    <xf numFmtId="4" fontId="39" fillId="0" borderId="86" xfId="0" applyNumberFormat="1" applyFont="1" applyBorder="1" applyAlignment="1">
      <alignment vertical="center"/>
    </xf>
    <xf numFmtId="4" fontId="39" fillId="0" borderId="85" xfId="0" applyNumberFormat="1" applyFont="1" applyBorder="1" applyAlignment="1">
      <alignment vertical="center"/>
    </xf>
    <xf numFmtId="4" fontId="39" fillId="0" borderId="87" xfId="0" applyNumberFormat="1" applyFont="1" applyBorder="1" applyAlignment="1">
      <alignment vertical="center"/>
    </xf>
    <xf numFmtId="4" fontId="42" fillId="5" borderId="88" xfId="0" applyNumberFormat="1" applyFont="1" applyFill="1" applyBorder="1" applyAlignment="1">
      <alignment vertical="center"/>
    </xf>
    <xf numFmtId="4" fontId="42" fillId="5" borderId="42" xfId="0" applyNumberFormat="1" applyFont="1" applyFill="1" applyBorder="1" applyAlignment="1">
      <alignment vertical="center"/>
    </xf>
    <xf numFmtId="4" fontId="42" fillId="0" borderId="61" xfId="0" applyNumberFormat="1" applyFont="1" applyFill="1" applyBorder="1" applyAlignment="1">
      <alignment vertical="center"/>
    </xf>
    <xf numFmtId="4" fontId="42" fillId="0" borderId="90" xfId="0" applyNumberFormat="1" applyFont="1" applyBorder="1" applyAlignment="1">
      <alignment vertical="center"/>
    </xf>
    <xf numFmtId="4" fontId="42" fillId="0" borderId="61" xfId="0" applyNumberFormat="1" applyFont="1" applyBorder="1" applyAlignment="1">
      <alignment vertical="center"/>
    </xf>
    <xf numFmtId="4" fontId="42" fillId="0" borderId="65" xfId="0" applyNumberFormat="1" applyFont="1" applyBorder="1" applyAlignment="1">
      <alignment vertical="center"/>
    </xf>
    <xf numFmtId="4" fontId="42" fillId="0" borderId="63" xfId="0" applyNumberFormat="1" applyFont="1" applyBorder="1" applyAlignment="1">
      <alignment vertical="center"/>
    </xf>
    <xf numFmtId="4" fontId="42" fillId="0" borderId="91" xfId="0" applyNumberFormat="1" applyFont="1" applyBorder="1" applyAlignment="1">
      <alignment vertical="center"/>
    </xf>
    <xf numFmtId="4" fontId="42" fillId="5" borderId="4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4" fontId="39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43" xfId="0" applyNumberFormat="1" applyFont="1" applyFill="1" applyBorder="1" applyAlignment="1" applyProtection="1">
      <alignment vertical="center"/>
      <protection locked="0"/>
    </xf>
    <xf numFmtId="4" fontId="39" fillId="0" borderId="43" xfId="0" applyNumberFormat="1" applyFont="1" applyFill="1" applyBorder="1" applyAlignment="1" applyProtection="1">
      <alignment vertical="center"/>
      <protection locked="0"/>
    </xf>
    <xf numFmtId="4" fontId="42" fillId="0" borderId="43" xfId="0" applyNumberFormat="1" applyFont="1" applyFill="1" applyBorder="1" applyAlignment="1" applyProtection="1">
      <alignment vertical="center"/>
      <protection locked="0"/>
    </xf>
    <xf numFmtId="49" fontId="42" fillId="0" borderId="61" xfId="0" applyNumberFormat="1" applyFont="1" applyFill="1" applyBorder="1" applyAlignment="1" applyProtection="1">
      <alignment vertical="center"/>
      <protection locked="0"/>
    </xf>
    <xf numFmtId="4" fontId="42" fillId="0" borderId="95" xfId="0" applyNumberFormat="1" applyFont="1" applyFill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/>
      <protection locked="0"/>
    </xf>
    <xf numFmtId="4" fontId="39" fillId="0" borderId="31" xfId="0" applyNumberFormat="1" applyFont="1" applyFill="1" applyBorder="1" applyAlignment="1" applyProtection="1">
      <alignment vertical="center"/>
      <protection locked="0"/>
    </xf>
    <xf numFmtId="49" fontId="39" fillId="0" borderId="61" xfId="0" applyNumberFormat="1" applyFont="1" applyFill="1" applyBorder="1" applyAlignment="1" applyProtection="1">
      <alignment vertical="center"/>
      <protection locked="0"/>
    </xf>
    <xf numFmtId="4" fontId="42" fillId="0" borderId="94" xfId="0" applyNumberFormat="1" applyFont="1" applyFill="1" applyBorder="1" applyAlignment="1" applyProtection="1">
      <alignment vertical="center"/>
    </xf>
    <xf numFmtId="4" fontId="39" fillId="0" borderId="45" xfId="0" applyNumberFormat="1" applyFont="1" applyFill="1" applyBorder="1" applyAlignment="1" applyProtection="1">
      <alignment vertical="center"/>
      <protection locked="0"/>
    </xf>
    <xf numFmtId="4" fontId="42" fillId="0" borderId="45" xfId="0" applyNumberFormat="1" applyFont="1" applyFill="1" applyBorder="1" applyAlignment="1" applyProtection="1">
      <alignment vertical="center"/>
      <protection locked="0"/>
    </xf>
    <xf numFmtId="4" fontId="39" fillId="0" borderId="94" xfId="0" applyNumberFormat="1" applyFont="1" applyFill="1" applyBorder="1" applyAlignment="1" applyProtection="1">
      <alignment vertical="center"/>
    </xf>
    <xf numFmtId="49" fontId="39" fillId="0" borderId="45" xfId="0" applyNumberFormat="1" applyFont="1" applyFill="1" applyBorder="1" applyAlignment="1" applyProtection="1">
      <alignment vertical="center"/>
      <protection locked="0"/>
    </xf>
    <xf numFmtId="4" fontId="42" fillId="2" borderId="42" xfId="0" applyNumberFormat="1" applyFont="1" applyFill="1" applyBorder="1" applyAlignment="1" applyProtection="1">
      <alignment vertical="center"/>
      <protection locked="0"/>
    </xf>
    <xf numFmtId="0" fontId="36" fillId="0" borderId="0" xfId="5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42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7" xfId="0" applyNumberFormat="1" applyFont="1" applyBorder="1" applyAlignment="1" applyProtection="1">
      <alignment horizontal="right" vertical="center" wrapText="1"/>
      <protection locked="0"/>
    </xf>
    <xf numFmtId="4" fontId="42" fillId="0" borderId="97" xfId="0" applyNumberFormat="1" applyFont="1" applyFill="1" applyBorder="1" applyAlignment="1" applyProtection="1">
      <alignment horizontal="right" vertical="center" wrapText="1"/>
    </xf>
    <xf numFmtId="4" fontId="39" fillId="0" borderId="12" xfId="0" applyNumberFormat="1" applyFont="1" applyBorder="1" applyAlignment="1" applyProtection="1">
      <alignment horizontal="right" vertical="center" wrapText="1"/>
      <protection locked="0"/>
    </xf>
    <xf numFmtId="4" fontId="42" fillId="0" borderId="98" xfId="0" applyNumberFormat="1" applyFont="1" applyFill="1" applyBorder="1" applyAlignment="1" applyProtection="1">
      <alignment horizontal="right" vertical="center" wrapText="1"/>
    </xf>
    <xf numFmtId="4" fontId="39" fillId="0" borderId="69" xfId="0" applyNumberFormat="1" applyFont="1" applyBorder="1" applyAlignment="1" applyProtection="1">
      <alignment horizontal="right" vertical="center" wrapText="1"/>
      <protection locked="0"/>
    </xf>
    <xf numFmtId="4" fontId="42" fillId="0" borderId="101" xfId="0" applyNumberFormat="1" applyFont="1" applyFill="1" applyBorder="1" applyAlignment="1" applyProtection="1">
      <alignment horizontal="right" vertical="center" wrapText="1"/>
    </xf>
    <xf numFmtId="4" fontId="39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42" fillId="2" borderId="102" xfId="0" applyNumberFormat="1" applyFont="1" applyFill="1" applyBorder="1" applyAlignment="1" applyProtection="1">
      <alignment horizontal="right" vertical="center" wrapText="1"/>
    </xf>
    <xf numFmtId="4" fontId="39" fillId="0" borderId="98" xfId="0" applyNumberFormat="1" applyFont="1" applyFill="1" applyBorder="1" applyAlignment="1" applyProtection="1">
      <alignment horizontal="right" vertical="center" wrapText="1"/>
    </xf>
    <xf numFmtId="4" fontId="39" fillId="0" borderId="75" xfId="0" applyNumberFormat="1" applyFont="1" applyFill="1" applyBorder="1" applyAlignment="1" applyProtection="1">
      <alignment horizontal="right" vertical="center" wrapText="1"/>
    </xf>
    <xf numFmtId="4" fontId="42" fillId="5" borderId="72" xfId="0" applyNumberFormat="1" applyFont="1" applyFill="1" applyBorder="1" applyAlignment="1" applyProtection="1">
      <alignment horizontal="right" vertical="center" wrapText="1"/>
    </xf>
    <xf numFmtId="4" fontId="42" fillId="5" borderId="71" xfId="0" applyNumberFormat="1" applyFont="1" applyFill="1" applyBorder="1" applyAlignment="1" applyProtection="1">
      <alignment horizontal="right" vertical="center" wrapText="1"/>
    </xf>
    <xf numFmtId="0" fontId="50" fillId="0" borderId="0" xfId="0" applyNumberFormat="1" applyFont="1" applyAlignment="1" applyProtection="1">
      <alignment horizontal="left" vertical="center" wrapText="1"/>
      <protection locked="0"/>
    </xf>
    <xf numFmtId="0" fontId="40" fillId="0" borderId="0" xfId="0" applyFont="1"/>
    <xf numFmtId="4" fontId="37" fillId="5" borderId="42" xfId="0" applyNumberFormat="1" applyFont="1" applyFill="1" applyBorder="1" applyAlignment="1" applyProtection="1">
      <alignment horizontal="center" vertical="center" wrapText="1"/>
      <protection locked="0"/>
    </xf>
    <xf numFmtId="4" fontId="37" fillId="5" borderId="42" xfId="0" applyNumberFormat="1" applyFont="1" applyFill="1" applyBorder="1" applyAlignment="1" applyProtection="1">
      <alignment horizontal="right" vertical="center" wrapText="1"/>
    </xf>
    <xf numFmtId="4" fontId="39" fillId="0" borderId="90" xfId="0" applyNumberFormat="1" applyFont="1" applyBorder="1" applyAlignment="1" applyProtection="1">
      <alignment horizontal="right" vertical="center" wrapText="1"/>
      <protection locked="0"/>
    </xf>
    <xf numFmtId="4" fontId="39" fillId="0" borderId="61" xfId="0" applyNumberFormat="1" applyFont="1" applyBorder="1" applyAlignment="1" applyProtection="1">
      <alignment horizontal="right" vertical="center" wrapText="1"/>
      <protection locked="0"/>
    </xf>
    <xf numFmtId="4" fontId="39" fillId="0" borderId="82" xfId="0" applyNumberFormat="1" applyFont="1" applyBorder="1" applyAlignment="1" applyProtection="1">
      <alignment horizontal="right" vertical="center" wrapText="1"/>
      <protection locked="0"/>
    </xf>
    <xf numFmtId="4" fontId="39" fillId="0" borderId="45" xfId="0" applyNumberFormat="1" applyFont="1" applyBorder="1" applyAlignment="1" applyProtection="1">
      <alignment horizontal="right" vertical="center" wrapText="1"/>
      <protection locked="0"/>
    </xf>
    <xf numFmtId="4" fontId="37" fillId="5" borderId="4" xfId="0" applyNumberFormat="1" applyFont="1" applyFill="1" applyBorder="1" applyAlignment="1" applyProtection="1">
      <alignment horizontal="right" vertical="center" wrapText="1"/>
    </xf>
    <xf numFmtId="4" fontId="42" fillId="5" borderId="4" xfId="0" applyNumberFormat="1" applyFont="1" applyFill="1" applyBorder="1" applyAlignment="1" applyProtection="1">
      <alignment horizontal="right" vertical="center" wrapText="1"/>
    </xf>
    <xf numFmtId="4" fontId="42" fillId="2" borderId="42" xfId="0" applyNumberFormat="1" applyFont="1" applyFill="1" applyBorder="1" applyAlignment="1" applyProtection="1">
      <alignment horizontal="right" vertical="center" wrapText="1"/>
    </xf>
    <xf numFmtId="4" fontId="42" fillId="5" borderId="5" xfId="0" applyNumberFormat="1" applyFont="1" applyFill="1" applyBorder="1" applyAlignment="1" applyProtection="1">
      <alignment horizontal="right" vertical="center" wrapText="1"/>
    </xf>
    <xf numFmtId="4" fontId="37" fillId="5" borderId="42" xfId="0" applyNumberFormat="1" applyFont="1" applyFill="1" applyBorder="1" applyAlignment="1">
      <alignment horizontal="center" vertical="center" wrapText="1"/>
    </xf>
    <xf numFmtId="4" fontId="39" fillId="0" borderId="60" xfId="0" applyNumberFormat="1" applyFont="1" applyFill="1" applyBorder="1" applyAlignment="1">
      <alignment horizontal="right" vertical="center" wrapText="1"/>
    </xf>
    <xf numFmtId="4" fontId="39" fillId="0" borderId="43" xfId="0" applyNumberFormat="1" applyFont="1" applyFill="1" applyBorder="1" applyAlignment="1">
      <alignment horizontal="right" vertical="center" wrapText="1"/>
    </xf>
    <xf numFmtId="4" fontId="39" fillId="0" borderId="50" xfId="0" applyNumberFormat="1" applyFont="1" applyFill="1" applyBorder="1" applyAlignment="1">
      <alignment horizontal="right" vertical="center" wrapText="1"/>
    </xf>
    <xf numFmtId="4" fontId="39" fillId="0" borderId="61" xfId="0" applyNumberFormat="1" applyFont="1" applyFill="1" applyBorder="1" applyAlignment="1">
      <alignment horizontal="right" vertical="center" wrapText="1"/>
    </xf>
    <xf numFmtId="4" fontId="42" fillId="5" borderId="1" xfId="0" applyNumberFormat="1" applyFont="1" applyFill="1" applyBorder="1" applyAlignment="1">
      <alignment horizontal="right" vertical="center" wrapText="1"/>
    </xf>
    <xf numFmtId="4" fontId="42" fillId="5" borderId="42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42" fillId="5" borderId="67" xfId="0" applyNumberFormat="1" applyFont="1" applyFill="1" applyBorder="1" applyAlignment="1">
      <alignment horizontal="center" vertical="center"/>
    </xf>
    <xf numFmtId="4" fontId="37" fillId="2" borderId="42" xfId="0" applyNumberFormat="1" applyFont="1" applyFill="1" applyBorder="1" applyAlignment="1">
      <alignment horizontal="center" vertical="center" wrapText="1"/>
    </xf>
    <xf numFmtId="4" fontId="42" fillId="2" borderId="42" xfId="0" applyNumberFormat="1" applyFont="1" applyFill="1" applyBorder="1" applyAlignment="1">
      <alignment horizontal="center" vertical="center" wrapText="1"/>
    </xf>
    <xf numFmtId="4" fontId="42" fillId="2" borderId="4" xfId="0" applyNumberFormat="1" applyFont="1" applyFill="1" applyBorder="1" applyAlignment="1">
      <alignment horizontal="center" vertical="center" wrapText="1"/>
    </xf>
    <xf numFmtId="4" fontId="37" fillId="2" borderId="67" xfId="0" applyNumberFormat="1" applyFont="1" applyFill="1" applyBorder="1" applyAlignment="1">
      <alignment horizontal="left" vertical="center" wrapText="1"/>
    </xf>
    <xf numFmtId="4" fontId="39" fillId="0" borderId="45" xfId="0" applyNumberFormat="1" applyFont="1" applyFill="1" applyBorder="1" applyAlignment="1">
      <alignment horizontal="left" vertical="center" wrapText="1"/>
    </xf>
    <xf numFmtId="4" fontId="39" fillId="0" borderId="61" xfId="0" applyNumberFormat="1" applyFont="1" applyFill="1" applyBorder="1" applyAlignment="1">
      <alignment vertical="center"/>
    </xf>
    <xf numFmtId="4" fontId="39" fillId="0" borderId="90" xfId="0" applyNumberFormat="1" applyFont="1" applyFill="1" applyBorder="1" applyAlignment="1">
      <alignment vertical="center"/>
    </xf>
    <xf numFmtId="4" fontId="39" fillId="0" borderId="45" xfId="0" applyNumberFormat="1" applyFont="1" applyFill="1" applyBorder="1" applyAlignment="1">
      <alignment vertical="center"/>
    </xf>
    <xf numFmtId="4" fontId="39" fillId="0" borderId="82" xfId="0" applyNumberFormat="1" applyFont="1" applyFill="1" applyBorder="1" applyAlignment="1">
      <alignment vertical="center"/>
    </xf>
    <xf numFmtId="4" fontId="51" fillId="0" borderId="29" xfId="0" applyNumberFormat="1" applyFont="1" applyFill="1" applyBorder="1" applyAlignment="1">
      <alignment horizontal="left" vertical="center" wrapText="1"/>
    </xf>
    <xf numFmtId="4" fontId="39" fillId="0" borderId="31" xfId="0" applyNumberFormat="1" applyFont="1" applyFill="1" applyBorder="1" applyAlignment="1">
      <alignment vertical="center"/>
    </xf>
    <xf numFmtId="4" fontId="42" fillId="5" borderId="3" xfId="0" applyNumberFormat="1" applyFont="1" applyFill="1" applyBorder="1" applyAlignment="1">
      <alignment horizontal="left" vertical="center"/>
    </xf>
    <xf numFmtId="4" fontId="42" fillId="5" borderId="3" xfId="0" applyNumberFormat="1" applyFont="1" applyFill="1" applyBorder="1" applyAlignment="1">
      <alignment vertical="center"/>
    </xf>
    <xf numFmtId="4" fontId="39" fillId="0" borderId="0" xfId="0" applyNumberFormat="1" applyFont="1" applyBorder="1" applyAlignment="1">
      <alignment vertical="center"/>
    </xf>
    <xf numFmtId="4" fontId="39" fillId="0" borderId="0" xfId="0" applyNumberFormat="1" applyFont="1" applyAlignment="1">
      <alignment horizontal="justify" vertical="center"/>
    </xf>
    <xf numFmtId="0" fontId="36" fillId="0" borderId="0" xfId="4" applyFont="1" applyBorder="1" applyAlignment="1"/>
    <xf numFmtId="4" fontId="39" fillId="0" borderId="60" xfId="0" applyNumberFormat="1" applyFont="1" applyBorder="1" applyAlignment="1" applyProtection="1">
      <alignment horizontal="right" vertical="center"/>
      <protection locked="0"/>
    </xf>
    <xf numFmtId="4" fontId="39" fillId="0" borderId="43" xfId="0" applyNumberFormat="1" applyFont="1" applyBorder="1" applyAlignment="1" applyProtection="1">
      <alignment horizontal="right" vertical="center" wrapText="1"/>
      <protection locked="0"/>
    </xf>
    <xf numFmtId="4" fontId="39" fillId="0" borderId="82" xfId="0" applyNumberFormat="1" applyFont="1" applyBorder="1" applyAlignment="1" applyProtection="1">
      <alignment horizontal="right" vertical="center"/>
      <protection locked="0"/>
    </xf>
    <xf numFmtId="0" fontId="36" fillId="0" borderId="0" xfId="4" applyFont="1" applyBorder="1" applyAlignment="1">
      <alignment wrapText="1"/>
    </xf>
    <xf numFmtId="4" fontId="39" fillId="0" borderId="86" xfId="0" applyNumberFormat="1" applyFont="1" applyBorder="1" applyAlignment="1" applyProtection="1">
      <alignment horizontal="right" vertical="center"/>
      <protection locked="0"/>
    </xf>
    <xf numFmtId="4" fontId="39" fillId="0" borderId="85" xfId="0" applyNumberFormat="1" applyFont="1" applyBorder="1" applyAlignment="1" applyProtection="1">
      <alignment horizontal="right" vertical="center" wrapText="1"/>
      <protection locked="0"/>
    </xf>
    <xf numFmtId="4" fontId="39" fillId="0" borderId="104" xfId="0" applyNumberFormat="1" applyFont="1" applyBorder="1" applyAlignment="1" applyProtection="1">
      <alignment horizontal="right" vertical="center"/>
      <protection locked="0"/>
    </xf>
    <xf numFmtId="4" fontId="39" fillId="0" borderId="94" xfId="0" applyNumberFormat="1" applyFont="1" applyBorder="1" applyAlignment="1" applyProtection="1">
      <alignment horizontal="right" vertical="center"/>
      <protection locked="0"/>
    </xf>
    <xf numFmtId="4" fontId="39" fillId="0" borderId="0" xfId="0" applyNumberFormat="1" applyFont="1" applyBorder="1" applyAlignment="1" applyProtection="1">
      <alignment horizontal="right" vertical="center"/>
      <protection locked="0"/>
    </xf>
    <xf numFmtId="4" fontId="39" fillId="0" borderId="31" xfId="0" applyNumberFormat="1" applyFont="1" applyBorder="1" applyAlignment="1" applyProtection="1">
      <alignment horizontal="right" vertical="center" wrapText="1"/>
      <protection locked="0"/>
    </xf>
    <xf numFmtId="4" fontId="42" fillId="2" borderId="5" xfId="0" applyNumberFormat="1" applyFont="1" applyFill="1" applyBorder="1" applyAlignment="1" applyProtection="1">
      <alignment horizontal="right" vertical="center"/>
    </xf>
    <xf numFmtId="4" fontId="42" fillId="5" borderId="42" xfId="0" applyNumberFormat="1" applyFont="1" applyFill="1" applyBorder="1" applyAlignment="1" applyProtection="1">
      <alignment horizontal="right" vertical="center"/>
    </xf>
    <xf numFmtId="4" fontId="42" fillId="0" borderId="27" xfId="0" applyNumberFormat="1" applyFont="1" applyBorder="1" applyAlignment="1" applyProtection="1">
      <alignment horizontal="right" vertical="center" wrapText="1"/>
      <protection locked="0"/>
    </xf>
    <xf numFmtId="4" fontId="42" fillId="0" borderId="28" xfId="0" applyNumberFormat="1" applyFont="1" applyFill="1" applyBorder="1" applyAlignment="1" applyProtection="1">
      <alignment horizontal="right" vertical="center" wrapText="1"/>
    </xf>
    <xf numFmtId="4" fontId="42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42" xfId="0" applyNumberFormat="1" applyFont="1" applyFill="1" applyBorder="1" applyAlignment="1" applyProtection="1">
      <alignment horizontal="right" vertical="center" wrapText="1"/>
    </xf>
    <xf numFmtId="4" fontId="42" fillId="0" borderId="0" xfId="0" applyNumberFormat="1" applyFont="1" applyAlignment="1" applyProtection="1">
      <alignment vertical="center"/>
      <protection locked="0"/>
    </xf>
    <xf numFmtId="4" fontId="37" fillId="2" borderId="92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42" xfId="0" applyNumberFormat="1" applyFont="1" applyFill="1" applyBorder="1" applyAlignment="1" applyProtection="1">
      <alignment horizontal="right" vertical="center"/>
    </xf>
    <xf numFmtId="4" fontId="42" fillId="0" borderId="90" xfId="0" applyNumberFormat="1" applyFont="1" applyFill="1" applyBorder="1" applyAlignment="1" applyProtection="1">
      <alignment horizontal="right" vertical="center"/>
      <protection locked="0"/>
    </xf>
    <xf numFmtId="4" fontId="42" fillId="0" borderId="61" xfId="0" applyNumberFormat="1" applyFont="1" applyFill="1" applyBorder="1" applyAlignment="1" applyProtection="1">
      <alignment horizontal="right" vertical="center"/>
      <protection locked="0"/>
    </xf>
    <xf numFmtId="4" fontId="39" fillId="0" borderId="90" xfId="0" applyNumberFormat="1" applyFont="1" applyFill="1" applyBorder="1" applyAlignment="1" applyProtection="1">
      <alignment horizontal="right" vertical="center"/>
      <protection locked="0"/>
    </xf>
    <xf numFmtId="4" fontId="39" fillId="0" borderId="61" xfId="0" applyNumberFormat="1" applyFont="1" applyFill="1" applyBorder="1" applyAlignment="1" applyProtection="1">
      <alignment horizontal="right" vertical="center"/>
      <protection locked="0"/>
    </xf>
    <xf numFmtId="4" fontId="39" fillId="0" borderId="82" xfId="0" applyNumberFormat="1" applyFont="1" applyFill="1" applyBorder="1" applyAlignment="1" applyProtection="1">
      <alignment horizontal="right" vertical="center"/>
      <protection locked="0"/>
    </xf>
    <xf numFmtId="4" fontId="39" fillId="0" borderId="45" xfId="0" applyNumberFormat="1" applyFont="1" applyFill="1" applyBorder="1" applyAlignment="1" applyProtection="1">
      <alignment horizontal="right" vertical="center"/>
      <protection locked="0"/>
    </xf>
    <xf numFmtId="4" fontId="39" fillId="0" borderId="45" xfId="0" applyNumberFormat="1" applyFont="1" applyBorder="1" applyAlignment="1" applyProtection="1">
      <alignment horizontal="right" vertical="center"/>
      <protection locked="0"/>
    </xf>
    <xf numFmtId="4" fontId="39" fillId="0" borderId="85" xfId="0" applyNumberFormat="1" applyFont="1" applyBorder="1" applyAlignment="1" applyProtection="1">
      <alignment horizontal="right" vertical="center"/>
      <protection locked="0"/>
    </xf>
    <xf numFmtId="4" fontId="54" fillId="0" borderId="0" xfId="0" applyNumberFormat="1" applyFont="1" applyAlignment="1">
      <alignment vertical="center"/>
    </xf>
    <xf numFmtId="4" fontId="39" fillId="0" borderId="105" xfId="0" applyNumberFormat="1" applyFont="1" applyBorder="1" applyAlignment="1" applyProtection="1">
      <alignment horizontal="right" vertical="center"/>
      <protection locked="0"/>
    </xf>
    <xf numFmtId="4" fontId="39" fillId="0" borderId="49" xfId="0" applyNumberFormat="1" applyFont="1" applyBorder="1" applyAlignment="1" applyProtection="1">
      <alignment horizontal="right" vertical="center"/>
      <protection locked="0"/>
    </xf>
    <xf numFmtId="4" fontId="42" fillId="0" borderId="61" xfId="0" applyNumberFormat="1" applyFont="1" applyBorder="1" applyAlignment="1" applyProtection="1">
      <alignment vertical="center"/>
      <protection locked="0"/>
    </xf>
    <xf numFmtId="4" fontId="42" fillId="0" borderId="65" xfId="0" applyNumberFormat="1" applyFont="1" applyBorder="1" applyAlignment="1" applyProtection="1">
      <alignment vertical="center"/>
      <protection locked="0"/>
    </xf>
    <xf numFmtId="4" fontId="42" fillId="2" borderId="42" xfId="0" applyNumberFormat="1" applyFont="1" applyFill="1" applyBorder="1" applyAlignment="1" applyProtection="1">
      <alignment vertical="center"/>
    </xf>
    <xf numFmtId="4" fontId="39" fillId="0" borderId="4" xfId="0" applyNumberFormat="1" applyFont="1" applyFill="1" applyBorder="1" applyAlignment="1" applyProtection="1">
      <alignment horizontal="right" vertical="center"/>
      <protection locked="0"/>
    </xf>
    <xf numFmtId="4" fontId="39" fillId="0" borderId="42" xfId="0" applyNumberFormat="1" applyFont="1" applyFill="1" applyBorder="1" applyAlignment="1" applyProtection="1">
      <alignment horizontal="right" vertical="center"/>
      <protection locked="0"/>
    </xf>
    <xf numFmtId="4" fontId="55" fillId="0" borderId="0" xfId="0" applyNumberFormat="1" applyFont="1" applyFill="1" applyAlignment="1" applyProtection="1">
      <alignment vertical="center"/>
      <protection locked="0"/>
    </xf>
    <xf numFmtId="4" fontId="56" fillId="0" borderId="0" xfId="0" applyNumberFormat="1" applyFont="1" applyFill="1" applyAlignment="1" applyProtection="1">
      <alignment vertical="center"/>
      <protection locked="0"/>
    </xf>
    <xf numFmtId="4" fontId="39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39" fillId="2" borderId="72" xfId="0" applyNumberFormat="1" applyFont="1" applyFill="1" applyBorder="1" applyAlignment="1" applyProtection="1">
      <alignment horizontal="center" vertical="center" wrapText="1"/>
      <protection locked="0"/>
    </xf>
    <xf numFmtId="4" fontId="39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39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42" xfId="0" applyNumberFormat="1" applyFont="1" applyFill="1" applyBorder="1" applyAlignment="1" applyProtection="1">
      <alignment vertical="center" wrapText="1"/>
      <protection locked="0"/>
    </xf>
    <xf numFmtId="4" fontId="42" fillId="0" borderId="88" xfId="0" applyNumberFormat="1" applyFont="1" applyFill="1" applyBorder="1" applyAlignment="1" applyProtection="1">
      <alignment vertical="center" wrapText="1"/>
      <protection locked="0"/>
    </xf>
    <xf numFmtId="4" fontId="42" fillId="0" borderId="106" xfId="0" applyNumberFormat="1" applyFont="1" applyFill="1" applyBorder="1" applyAlignment="1" applyProtection="1">
      <alignment vertical="center" wrapText="1"/>
      <protection locked="0"/>
    </xf>
    <xf numFmtId="4" fontId="42" fillId="0" borderId="103" xfId="0" applyNumberFormat="1" applyFont="1" applyFill="1" applyBorder="1" applyAlignment="1" applyProtection="1">
      <alignment vertical="center" wrapText="1"/>
      <protection locked="0"/>
    </xf>
    <xf numFmtId="4" fontId="37" fillId="0" borderId="0" xfId="0" applyNumberFormat="1" applyFont="1" applyFill="1" applyBorder="1" applyAlignment="1">
      <alignment horizontal="left" vertical="center" wrapText="1"/>
    </xf>
    <xf numFmtId="4" fontId="42" fillId="0" borderId="0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Border="1" applyAlignment="1" applyProtection="1">
      <alignment horizontal="left" vertical="center"/>
      <protection locked="0"/>
    </xf>
    <xf numFmtId="4" fontId="3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43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left" vertical="center"/>
    </xf>
    <xf numFmtId="4" fontId="42" fillId="0" borderId="45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42" fillId="0" borderId="45" xfId="0" applyNumberFormat="1" applyFont="1" applyFill="1" applyBorder="1" applyAlignment="1" applyProtection="1">
      <alignment horizontal="right" vertical="center" wrapText="1"/>
    </xf>
    <xf numFmtId="4" fontId="39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0" xfId="0" applyNumberFormat="1" applyFont="1" applyAlignment="1">
      <alignment horizontal="left" vertical="center"/>
    </xf>
    <xf numFmtId="4" fontId="42" fillId="2" borderId="3" xfId="0" applyNumberFormat="1" applyFont="1" applyFill="1" applyBorder="1" applyAlignment="1">
      <alignment horizontal="left" vertical="center"/>
    </xf>
    <xf numFmtId="4" fontId="42" fillId="2" borderId="4" xfId="0" applyNumberFormat="1" applyFont="1" applyFill="1" applyBorder="1" applyAlignment="1">
      <alignment horizontal="left" vertical="center"/>
    </xf>
    <xf numFmtId="4" fontId="42" fillId="2" borderId="5" xfId="0" applyNumberFormat="1" applyFont="1" applyFill="1" applyBorder="1" applyAlignment="1">
      <alignment horizontal="left" vertical="center"/>
    </xf>
    <xf numFmtId="4" fontId="36" fillId="0" borderId="0" xfId="0" applyNumberFormat="1" applyFont="1" applyBorder="1" applyAlignment="1">
      <alignment horizontal="left" vertical="center"/>
    </xf>
    <xf numFmtId="4" fontId="36" fillId="0" borderId="0" xfId="0" applyNumberFormat="1" applyFont="1" applyBorder="1" applyAlignment="1">
      <alignment vertical="center"/>
    </xf>
    <xf numFmtId="4" fontId="36" fillId="0" borderId="60" xfId="0" applyNumberFormat="1" applyFont="1" applyFill="1" applyBorder="1" applyAlignment="1">
      <alignment horizontal="right" vertical="center" wrapText="1"/>
    </xf>
    <xf numFmtId="4" fontId="36" fillId="0" borderId="43" xfId="0" applyNumberFormat="1" applyFont="1" applyFill="1" applyBorder="1" applyAlignment="1">
      <alignment horizontal="right" vertical="center" wrapText="1"/>
    </xf>
    <xf numFmtId="4" fontId="36" fillId="0" borderId="90" xfId="0" applyNumberFormat="1" applyFont="1" applyFill="1" applyBorder="1" applyAlignment="1">
      <alignment horizontal="right" vertical="center" wrapText="1"/>
    </xf>
    <xf numFmtId="4" fontId="36" fillId="0" borderId="61" xfId="0" applyNumberFormat="1" applyFont="1" applyFill="1" applyBorder="1" applyAlignment="1">
      <alignment horizontal="right" vertical="center" wrapText="1"/>
    </xf>
    <xf numFmtId="4" fontId="36" fillId="0" borderId="86" xfId="0" applyNumberFormat="1" applyFont="1" applyFill="1" applyBorder="1" applyAlignment="1">
      <alignment horizontal="right" vertical="center" wrapText="1"/>
    </xf>
    <xf numFmtId="4" fontId="36" fillId="0" borderId="85" xfId="0" applyNumberFormat="1" applyFont="1" applyFill="1" applyBorder="1" applyAlignment="1">
      <alignment horizontal="right" vertical="center" wrapText="1"/>
    </xf>
    <xf numFmtId="4" fontId="36" fillId="0" borderId="105" xfId="0" applyNumberFormat="1" applyFont="1" applyFill="1" applyBorder="1" applyAlignment="1">
      <alignment horizontal="right" vertical="center" wrapText="1"/>
    </xf>
    <xf numFmtId="4" fontId="36" fillId="0" borderId="49" xfId="0" applyNumberFormat="1" applyFont="1" applyFill="1" applyBorder="1" applyAlignment="1">
      <alignment horizontal="right" vertical="center" wrapText="1"/>
    </xf>
    <xf numFmtId="4" fontId="42" fillId="0" borderId="42" xfId="0" applyNumberFormat="1" applyFont="1" applyFill="1" applyBorder="1" applyAlignment="1" applyProtection="1">
      <alignment vertical="center"/>
    </xf>
    <xf numFmtId="4" fontId="39" fillId="0" borderId="43" xfId="0" applyNumberFormat="1" applyFont="1" applyBorder="1" applyAlignment="1" applyProtection="1">
      <alignment vertical="center"/>
      <protection locked="0"/>
    </xf>
    <xf numFmtId="4" fontId="52" fillId="0" borderId="45" xfId="0" applyNumberFormat="1" applyFont="1" applyFill="1" applyBorder="1" applyAlignment="1" applyProtection="1">
      <alignment vertical="center"/>
      <protection locked="0"/>
    </xf>
    <xf numFmtId="4" fontId="39" fillId="0" borderId="45" xfId="0" applyNumberFormat="1" applyFont="1" applyBorder="1" applyAlignment="1" applyProtection="1">
      <alignment vertical="center"/>
      <protection locked="0"/>
    </xf>
    <xf numFmtId="4" fontId="39" fillId="0" borderId="46" xfId="0" applyNumberFormat="1" applyFont="1" applyBorder="1" applyAlignment="1" applyProtection="1">
      <alignment vertical="center"/>
      <protection locked="0"/>
    </xf>
    <xf numFmtId="4" fontId="52" fillId="0" borderId="49" xfId="0" applyNumberFormat="1" applyFont="1" applyFill="1" applyBorder="1" applyAlignment="1" applyProtection="1">
      <alignment vertical="center"/>
      <protection locked="0"/>
    </xf>
    <xf numFmtId="4" fontId="39" fillId="0" borderId="49" xfId="0" applyNumberFormat="1" applyFont="1" applyBorder="1" applyAlignment="1" applyProtection="1">
      <alignment vertical="center"/>
      <protection locked="0"/>
    </xf>
    <xf numFmtId="4" fontId="39" fillId="0" borderId="50" xfId="0" applyNumberFormat="1" applyFont="1" applyBorder="1" applyAlignment="1" applyProtection="1">
      <alignment vertical="center"/>
      <protection locked="0"/>
    </xf>
    <xf numFmtId="4" fontId="39" fillId="0" borderId="61" xfId="0" applyNumberFormat="1" applyFont="1" applyBorder="1" applyAlignment="1" applyProtection="1">
      <alignment vertical="center"/>
      <protection locked="0"/>
    </xf>
    <xf numFmtId="4" fontId="39" fillId="0" borderId="65" xfId="0" applyNumberFormat="1" applyFont="1" applyBorder="1" applyAlignment="1" applyProtection="1">
      <alignment vertical="center"/>
      <protection locked="0"/>
    </xf>
    <xf numFmtId="4" fontId="39" fillId="0" borderId="31" xfId="0" applyNumberFormat="1" applyFont="1" applyBorder="1" applyAlignment="1" applyProtection="1">
      <alignment vertical="center"/>
      <protection locked="0"/>
    </xf>
    <xf numFmtId="4" fontId="52" fillId="0" borderId="81" xfId="0" applyNumberFormat="1" applyFont="1" applyFill="1" applyBorder="1" applyAlignment="1" applyProtection="1">
      <alignment vertical="center" wrapText="1"/>
      <protection locked="0"/>
    </xf>
    <xf numFmtId="4" fontId="39" fillId="0" borderId="85" xfId="0" applyNumberFormat="1" applyFont="1" applyBorder="1" applyAlignment="1" applyProtection="1">
      <alignment vertical="center"/>
      <protection locked="0"/>
    </xf>
    <xf numFmtId="0" fontId="40" fillId="0" borderId="49" xfId="0" applyFont="1" applyBorder="1"/>
    <xf numFmtId="4" fontId="40" fillId="0" borderId="49" xfId="0" applyNumberFormat="1" applyFont="1" applyBorder="1"/>
    <xf numFmtId="4" fontId="42" fillId="2" borderId="42" xfId="0" applyNumberFormat="1" applyFont="1" applyFill="1" applyBorder="1" applyAlignment="1">
      <alignment horizontal="center" vertical="center"/>
    </xf>
    <xf numFmtId="4" fontId="39" fillId="0" borderId="67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vertical="center"/>
    </xf>
    <xf numFmtId="4" fontId="39" fillId="0" borderId="67" xfId="0" applyNumberFormat="1" applyFont="1" applyBorder="1" applyAlignment="1" applyProtection="1">
      <alignment vertical="center"/>
      <protection locked="0"/>
    </xf>
    <xf numFmtId="4" fontId="39" fillId="0" borderId="2" xfId="0" applyNumberFormat="1" applyFont="1" applyBorder="1" applyAlignment="1" applyProtection="1">
      <alignment vertical="center"/>
      <protection locked="0"/>
    </xf>
    <xf numFmtId="4" fontId="42" fillId="0" borderId="42" xfId="0" applyNumberFormat="1" applyFont="1" applyBorder="1" applyAlignment="1" applyProtection="1">
      <alignment vertical="center"/>
      <protection locked="0"/>
    </xf>
    <xf numFmtId="4" fontId="42" fillId="0" borderId="5" xfId="0" applyNumberFormat="1" applyFont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42" fillId="0" borderId="31" xfId="0" applyNumberFormat="1" applyFont="1" applyBorder="1" applyAlignment="1" applyProtection="1">
      <alignment vertical="center"/>
      <protection locked="0"/>
    </xf>
    <xf numFmtId="4" fontId="42" fillId="0" borderId="30" xfId="0" applyNumberFormat="1" applyFont="1" applyBorder="1" applyAlignment="1" applyProtection="1">
      <alignment vertical="center"/>
      <protection locked="0"/>
    </xf>
    <xf numFmtId="4" fontId="39" fillId="0" borderId="61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1" fillId="0" borderId="45" xfId="0" applyNumberFormat="1" applyFont="1" applyBorder="1" applyAlignment="1" applyProtection="1">
      <alignment vertical="center"/>
      <protection locked="0"/>
    </xf>
    <xf numFmtId="4" fontId="51" fillId="0" borderId="46" xfId="0" applyNumberFormat="1" applyFont="1" applyBorder="1" applyAlignment="1" applyProtection="1">
      <alignment vertical="center"/>
      <protection locked="0"/>
    </xf>
    <xf numFmtId="4" fontId="51" fillId="0" borderId="0" xfId="0" applyNumberFormat="1" applyFont="1" applyFill="1" applyBorder="1" applyAlignment="1" applyProtection="1">
      <alignment vertical="center"/>
      <protection locked="0"/>
    </xf>
    <xf numFmtId="4" fontId="39" fillId="0" borderId="45" xfId="0" applyNumberFormat="1" applyFont="1" applyFill="1" applyBorder="1" applyAlignment="1" applyProtection="1">
      <alignment vertical="center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36" fillId="0" borderId="45" xfId="0" applyNumberFormat="1" applyFont="1" applyFill="1" applyBorder="1" applyAlignment="1" applyProtection="1">
      <alignment vertical="center"/>
      <protection locked="0"/>
    </xf>
    <xf numFmtId="4" fontId="39" fillId="0" borderId="45" xfId="0" applyNumberFormat="1" applyFont="1" applyBorder="1" applyAlignment="1" applyProtection="1">
      <alignment vertical="center" wrapText="1"/>
      <protection locked="0"/>
    </xf>
    <xf numFmtId="4" fontId="39" fillId="0" borderId="87" xfId="0" applyNumberFormat="1" applyFont="1" applyBorder="1" applyAlignment="1" applyProtection="1">
      <alignment vertical="center"/>
      <protection locked="0"/>
    </xf>
    <xf numFmtId="4" fontId="39" fillId="0" borderId="42" xfId="0" applyNumberFormat="1" applyFont="1" applyBorder="1" applyAlignment="1" applyProtection="1">
      <alignment vertical="center"/>
      <protection locked="0"/>
    </xf>
    <xf numFmtId="4" fontId="39" fillId="0" borderId="5" xfId="0" applyNumberFormat="1" applyFont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vertical="center"/>
    </xf>
    <xf numFmtId="4" fontId="42" fillId="0" borderId="45" xfId="0" applyNumberFormat="1" applyFont="1" applyFill="1" applyBorder="1" applyAlignment="1" applyProtection="1">
      <alignment vertical="center"/>
    </xf>
    <xf numFmtId="4" fontId="49" fillId="0" borderId="0" xfId="0" applyNumberFormat="1" applyFont="1" applyAlignment="1">
      <alignment vertical="center"/>
    </xf>
    <xf numFmtId="0" fontId="35" fillId="0" borderId="0" xfId="0" applyFont="1" applyFill="1" applyAlignment="1">
      <alignment horizontal="left"/>
    </xf>
    <xf numFmtId="4" fontId="39" fillId="0" borderId="0" xfId="0" applyNumberFormat="1" applyFont="1" applyFill="1" applyAlignment="1">
      <alignment vertical="center"/>
    </xf>
    <xf numFmtId="4" fontId="42" fillId="0" borderId="43" xfId="0" applyNumberFormat="1" applyFont="1" applyFill="1" applyBorder="1" applyAlignment="1" applyProtection="1">
      <alignment vertical="center"/>
    </xf>
    <xf numFmtId="4" fontId="42" fillId="0" borderId="44" xfId="0" applyNumberFormat="1" applyFont="1" applyFill="1" applyBorder="1" applyAlignment="1" applyProtection="1">
      <alignment vertical="center"/>
    </xf>
    <xf numFmtId="4" fontId="39" fillId="0" borderId="44" xfId="0" applyNumberFormat="1" applyFont="1" applyBorder="1" applyAlignment="1" applyProtection="1">
      <alignment vertical="center"/>
      <protection locked="0"/>
    </xf>
    <xf numFmtId="0" fontId="39" fillId="0" borderId="0" xfId="0" applyNumberFormat="1" applyFont="1" applyAlignment="1">
      <alignment vertical="center"/>
    </xf>
    <xf numFmtId="4" fontId="42" fillId="5" borderId="42" xfId="0" applyNumberFormat="1" applyFont="1" applyFill="1" applyBorder="1" applyAlignment="1">
      <alignment horizontal="center" vertical="center"/>
    </xf>
    <xf numFmtId="4" fontId="42" fillId="5" borderId="4" xfId="0" applyNumberFormat="1" applyFont="1" applyFill="1" applyBorder="1" applyAlignment="1">
      <alignment horizontal="center" vertical="center"/>
    </xf>
    <xf numFmtId="4" fontId="39" fillId="0" borderId="85" xfId="0" applyNumberFormat="1" applyFont="1" applyFill="1" applyBorder="1" applyAlignment="1" applyProtection="1">
      <alignment vertical="center"/>
      <protection locked="0"/>
    </xf>
    <xf numFmtId="4" fontId="39" fillId="0" borderId="73" xfId="0" applyNumberFormat="1" applyFont="1" applyBorder="1" applyAlignment="1">
      <alignment vertical="center" wrapText="1"/>
    </xf>
    <xf numFmtId="4" fontId="39" fillId="0" borderId="71" xfId="0" applyNumberFormat="1" applyFont="1" applyBorder="1" applyAlignment="1">
      <alignment vertical="center" wrapText="1"/>
    </xf>
    <xf numFmtId="4" fontId="42" fillId="0" borderId="0" xfId="0" applyNumberFormat="1" applyFont="1" applyAlignment="1">
      <alignment vertical="center"/>
    </xf>
    <xf numFmtId="4" fontId="42" fillId="0" borderId="95" xfId="0" applyNumberFormat="1" applyFont="1" applyFill="1" applyBorder="1" applyAlignment="1">
      <alignment horizontal="right" vertical="center"/>
    </xf>
    <xf numFmtId="4" fontId="42" fillId="0" borderId="90" xfId="0" applyNumberFormat="1" applyFont="1" applyFill="1" applyBorder="1" applyAlignment="1" applyProtection="1">
      <alignment vertical="center"/>
      <protection locked="0"/>
    </xf>
    <xf numFmtId="4" fontId="42" fillId="0" borderId="94" xfId="0" applyNumberFormat="1" applyFont="1" applyBorder="1" applyAlignment="1">
      <alignment horizontal="right" vertical="center"/>
    </xf>
    <xf numFmtId="4" fontId="42" fillId="0" borderId="99" xfId="0" applyNumberFormat="1" applyFont="1" applyBorder="1" applyAlignment="1">
      <alignment horizontal="right" vertical="center"/>
    </xf>
    <xf numFmtId="4" fontId="39" fillId="0" borderId="49" xfId="0" applyNumberFormat="1" applyFont="1" applyBorder="1" applyAlignment="1">
      <alignment vertical="center"/>
    </xf>
    <xf numFmtId="4" fontId="39" fillId="0" borderId="105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42" fillId="0" borderId="20" xfId="0" applyFont="1" applyFill="1" applyBorder="1" applyAlignment="1">
      <alignment wrapText="1"/>
    </xf>
    <xf numFmtId="0" fontId="37" fillId="0" borderId="43" xfId="4" applyFont="1" applyFill="1" applyBorder="1" applyAlignment="1" applyProtection="1">
      <alignment vertical="center" wrapText="1"/>
    </xf>
    <xf numFmtId="4" fontId="37" fillId="0" borderId="42" xfId="0" applyNumberFormat="1" applyFont="1" applyFill="1" applyBorder="1" applyAlignment="1">
      <alignment horizontal="left" vertical="center" wrapText="1"/>
    </xf>
    <xf numFmtId="4" fontId="37" fillId="0" borderId="88" xfId="0" applyNumberFormat="1" applyFont="1" applyFill="1" applyBorder="1" applyAlignment="1" applyProtection="1">
      <alignment horizontal="right" vertical="center" wrapText="1"/>
    </xf>
    <xf numFmtId="4" fontId="37" fillId="0" borderId="42" xfId="0" applyNumberFormat="1" applyFont="1" applyFill="1" applyBorder="1" applyAlignment="1" applyProtection="1">
      <alignment horizontal="right" vertical="center" wrapText="1"/>
    </xf>
    <xf numFmtId="4" fontId="37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2" xfId="0" applyNumberFormat="1" applyFont="1" applyFill="1" applyBorder="1" applyAlignment="1" applyProtection="1">
      <alignment vertical="center" wrapText="1"/>
      <protection locked="0"/>
    </xf>
    <xf numFmtId="0" fontId="36" fillId="0" borderId="0" xfId="2" applyFont="1" applyAlignment="1">
      <alignment horizontal="left" wrapText="1"/>
    </xf>
    <xf numFmtId="0" fontId="40" fillId="0" borderId="0" xfId="0" applyFont="1" applyBorder="1" applyAlignment="1">
      <alignment wrapText="1"/>
    </xf>
    <xf numFmtId="4" fontId="37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3" xfId="0" applyNumberFormat="1" applyFont="1" applyFill="1" applyBorder="1" applyAlignment="1" applyProtection="1">
      <alignment horizontal="center" vertical="center"/>
      <protection locked="0"/>
    </xf>
    <xf numFmtId="4" fontId="37" fillId="0" borderId="3" xfId="0" applyNumberFormat="1" applyFont="1" applyFill="1" applyBorder="1" applyAlignment="1" applyProtection="1">
      <alignment vertical="center" wrapText="1"/>
      <protection locked="0"/>
    </xf>
    <xf numFmtId="4" fontId="51" fillId="0" borderId="94" xfId="0" applyNumberFormat="1" applyFont="1" applyFill="1" applyBorder="1" applyAlignment="1">
      <alignment horizontal="left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vertical="center"/>
    </xf>
    <xf numFmtId="4" fontId="42" fillId="0" borderId="59" xfId="0" applyNumberFormat="1" applyFont="1" applyFill="1" applyBorder="1" applyAlignment="1" applyProtection="1">
      <alignment vertical="center"/>
      <protection locked="0"/>
    </xf>
    <xf numFmtId="4" fontId="42" fillId="0" borderId="94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Fill="1" applyAlignment="1"/>
    <xf numFmtId="4" fontId="3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Alignment="1" applyProtection="1">
      <alignment horizontal="left" vertical="center"/>
      <protection locked="0"/>
    </xf>
    <xf numFmtId="4" fontId="4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vertical="center"/>
    </xf>
    <xf numFmtId="4" fontId="42" fillId="2" borderId="3" xfId="0" applyNumberFormat="1" applyFont="1" applyFill="1" applyBorder="1" applyAlignment="1">
      <alignment horizontal="center" vertical="center"/>
    </xf>
    <xf numFmtId="4" fontId="39" fillId="0" borderId="94" xfId="0" applyNumberFormat="1" applyFont="1" applyFill="1" applyBorder="1" applyAlignment="1" applyProtection="1">
      <alignment vertical="center"/>
      <protection locked="0"/>
    </xf>
    <xf numFmtId="4" fontId="39" fillId="0" borderId="82" xfId="0" applyNumberFormat="1" applyFont="1" applyFill="1" applyBorder="1" applyAlignment="1" applyProtection="1">
      <alignment vertical="center"/>
      <protection locked="0"/>
    </xf>
    <xf numFmtId="4" fontId="39" fillId="0" borderId="46" xfId="0" applyNumberFormat="1" applyFont="1" applyFill="1" applyBorder="1" applyAlignment="1" applyProtection="1">
      <alignment vertical="center"/>
      <protection locked="0"/>
    </xf>
    <xf numFmtId="4" fontId="36" fillId="0" borderId="94" xfId="0" applyNumberFormat="1" applyFont="1" applyFill="1" applyBorder="1" applyAlignment="1" applyProtection="1">
      <alignment vertical="center"/>
      <protection locked="0"/>
    </xf>
    <xf numFmtId="4" fontId="36" fillId="0" borderId="46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/>
    <xf numFmtId="4" fontId="42" fillId="2" borderId="3" xfId="0" applyNumberFormat="1" applyFont="1" applyFill="1" applyBorder="1" applyAlignment="1" applyProtection="1">
      <alignment vertical="center"/>
      <protection locked="0"/>
    </xf>
    <xf numFmtId="4" fontId="42" fillId="2" borderId="5" xfId="0" applyNumberFormat="1" applyFont="1" applyFill="1" applyBorder="1" applyAlignment="1" applyProtection="1">
      <alignment vertical="center"/>
      <protection locked="0"/>
    </xf>
    <xf numFmtId="4" fontId="52" fillId="0" borderId="94" xfId="0" applyNumberFormat="1" applyFont="1" applyFill="1" applyBorder="1" applyAlignment="1" applyProtection="1">
      <alignment vertical="center"/>
      <protection locked="0"/>
    </xf>
    <xf numFmtId="4" fontId="42" fillId="0" borderId="82" xfId="0" applyNumberFormat="1" applyFont="1" applyFill="1" applyBorder="1" applyAlignment="1" applyProtection="1">
      <alignment vertical="center"/>
      <protection locked="0"/>
    </xf>
    <xf numFmtId="4" fontId="52" fillId="0" borderId="99" xfId="0" applyNumberFormat="1" applyFont="1" applyFill="1" applyBorder="1" applyAlignment="1" applyProtection="1">
      <alignment vertical="center"/>
      <protection locked="0"/>
    </xf>
    <xf numFmtId="4" fontId="42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4" fontId="42" fillId="5" borderId="89" xfId="0" applyNumberFormat="1" applyFont="1" applyFill="1" applyBorder="1" applyAlignment="1">
      <alignment vertical="center"/>
    </xf>
    <xf numFmtId="4" fontId="42" fillId="5" borderId="5" xfId="0" applyNumberFormat="1" applyFont="1" applyFill="1" applyBorder="1" applyAlignment="1">
      <alignment vertical="center"/>
    </xf>
    <xf numFmtId="0" fontId="59" fillId="0" borderId="92" xfId="0" applyFont="1" applyFill="1" applyBorder="1"/>
    <xf numFmtId="0" fontId="59" fillId="0" borderId="124" xfId="0" applyFont="1" applyFill="1" applyBorder="1"/>
    <xf numFmtId="0" fontId="59" fillId="0" borderId="28" xfId="0" applyFont="1" applyFill="1" applyBorder="1"/>
    <xf numFmtId="0" fontId="60" fillId="0" borderId="29" xfId="0" applyFont="1" applyFill="1" applyBorder="1"/>
    <xf numFmtId="0" fontId="59" fillId="0" borderId="0" xfId="0" applyFont="1" applyFill="1" applyBorder="1"/>
    <xf numFmtId="0" fontId="59" fillId="0" borderId="30" xfId="0" applyFont="1" applyFill="1" applyBorder="1"/>
    <xf numFmtId="0" fontId="59" fillId="0" borderId="31" xfId="0" applyFont="1" applyFill="1" applyBorder="1"/>
    <xf numFmtId="0" fontId="59" fillId="0" borderId="29" xfId="0" applyFont="1" applyFill="1" applyBorder="1"/>
    <xf numFmtId="0" fontId="60" fillId="45" borderId="29" xfId="4" applyFont="1" applyFill="1" applyBorder="1" applyAlignment="1" applyProtection="1">
      <alignment horizontal="left"/>
      <protection locked="0" hidden="1"/>
    </xf>
    <xf numFmtId="0" fontId="60" fillId="45" borderId="31" xfId="4" applyFont="1" applyFill="1" applyBorder="1" applyAlignment="1" applyProtection="1">
      <alignment horizontal="left"/>
      <protection locked="0" hidden="1"/>
    </xf>
    <xf numFmtId="0" fontId="59" fillId="0" borderId="95" xfId="0" applyFont="1" applyFill="1" applyBorder="1"/>
    <xf numFmtId="0" fontId="59" fillId="0" borderId="90" xfId="0" applyFont="1" applyFill="1" applyBorder="1"/>
    <xf numFmtId="0" fontId="59" fillId="0" borderId="65" xfId="0" applyFont="1" applyFill="1" applyBorder="1"/>
    <xf numFmtId="0" fontId="60" fillId="0" borderId="31" xfId="0" applyFont="1" applyFill="1" applyBorder="1"/>
    <xf numFmtId="0" fontId="59" fillId="0" borderId="104" xfId="0" applyFont="1" applyFill="1" applyBorder="1"/>
    <xf numFmtId="0" fontId="59" fillId="0" borderId="86" xfId="0" applyFont="1" applyFill="1" applyBorder="1"/>
    <xf numFmtId="0" fontId="59" fillId="0" borderId="87" xfId="0" applyFont="1" applyFill="1" applyBorder="1"/>
    <xf numFmtId="0" fontId="59" fillId="0" borderId="125" xfId="0" applyFont="1" applyFill="1" applyBorder="1"/>
    <xf numFmtId="0" fontId="59" fillId="0" borderId="93" xfId="0" applyFont="1" applyFill="1" applyBorder="1"/>
    <xf numFmtId="0" fontId="59" fillId="0" borderId="1" xfId="0" applyFont="1" applyFill="1" applyBorder="1"/>
    <xf numFmtId="0" fontId="59" fillId="0" borderId="2" xfId="0" applyFont="1" applyFill="1" applyBorder="1"/>
    <xf numFmtId="0" fontId="59" fillId="0" borderId="70" xfId="0" applyFont="1" applyFill="1" applyBorder="1"/>
    <xf numFmtId="0" fontId="59" fillId="0" borderId="67" xfId="0" applyFont="1" applyFill="1" applyBorder="1" applyAlignment="1">
      <alignment horizontal="center" wrapText="1"/>
    </xf>
    <xf numFmtId="0" fontId="59" fillId="0" borderId="93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0" fillId="0" borderId="67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59" xfId="0" applyFont="1" applyFill="1" applyBorder="1" applyAlignment="1">
      <alignment vertical="center"/>
    </xf>
    <xf numFmtId="0" fontId="60" fillId="0" borderId="60" xfId="0" applyFont="1" applyFill="1" applyBorder="1" applyAlignment="1">
      <alignment vertical="center"/>
    </xf>
    <xf numFmtId="0" fontId="60" fillId="0" borderId="44" xfId="0" applyFont="1" applyFill="1" applyBorder="1" applyAlignment="1">
      <alignment vertical="center"/>
    </xf>
    <xf numFmtId="0" fontId="60" fillId="0" borderId="92" xfId="0" applyFont="1" applyFill="1" applyBorder="1" applyAlignment="1">
      <alignment vertical="center"/>
    </xf>
    <xf numFmtId="4" fontId="60" fillId="4" borderId="123" xfId="0" applyNumberFormat="1" applyFont="1" applyFill="1" applyBorder="1" applyAlignment="1">
      <alignment horizontal="right" vertical="center" wrapText="1"/>
    </xf>
    <xf numFmtId="4" fontId="60" fillId="4" borderId="22" xfId="0" applyNumberFormat="1" applyFont="1" applyFill="1" applyBorder="1" applyAlignment="1">
      <alignment horizontal="right" vertical="center" wrapText="1"/>
    </xf>
    <xf numFmtId="0" fontId="59" fillId="0" borderId="95" xfId="0" applyFont="1" applyFill="1" applyBorder="1" applyAlignment="1">
      <alignment vertical="center"/>
    </xf>
    <xf numFmtId="0" fontId="59" fillId="0" borderId="90" xfId="0" applyFont="1" applyFill="1" applyBorder="1" applyAlignment="1">
      <alignment vertical="center"/>
    </xf>
    <xf numFmtId="0" fontId="59" fillId="0" borderId="65" xfId="0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4" fontId="59" fillId="4" borderId="22" xfId="0" applyNumberFormat="1" applyFont="1" applyFill="1" applyBorder="1" applyAlignment="1">
      <alignment horizontal="right" vertical="center" wrapText="1"/>
    </xf>
    <xf numFmtId="4" fontId="59" fillId="0" borderId="12" xfId="0" applyNumberFormat="1" applyFont="1" applyFill="1" applyBorder="1" applyAlignment="1">
      <alignment vertical="center"/>
    </xf>
    <xf numFmtId="4" fontId="59" fillId="0" borderId="98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vertical="center"/>
    </xf>
    <xf numFmtId="0" fontId="59" fillId="46" borderId="90" xfId="0" applyFont="1" applyFill="1" applyBorder="1" applyAlignment="1">
      <alignment vertical="center"/>
    </xf>
    <xf numFmtId="0" fontId="59" fillId="46" borderId="65" xfId="0" applyFont="1" applyFill="1" applyBorder="1" applyAlignment="1">
      <alignment vertical="center"/>
    </xf>
    <xf numFmtId="0" fontId="59" fillId="46" borderId="0" xfId="0" applyFont="1" applyFill="1" applyBorder="1" applyAlignment="1">
      <alignment vertical="center"/>
    </xf>
    <xf numFmtId="4" fontId="59" fillId="46" borderId="98" xfId="0" applyNumberFormat="1" applyFont="1" applyFill="1" applyBorder="1" applyAlignment="1">
      <alignment horizontal="right" vertical="center"/>
    </xf>
    <xf numFmtId="4" fontId="59" fillId="46" borderId="12" xfId="0" applyNumberFormat="1" applyFont="1" applyFill="1" applyBorder="1" applyAlignment="1">
      <alignment vertical="center"/>
    </xf>
    <xf numFmtId="0" fontId="60" fillId="0" borderId="94" xfId="0" applyFont="1" applyFill="1" applyBorder="1" applyAlignment="1">
      <alignment vertical="center" wrapText="1"/>
    </xf>
    <xf numFmtId="0" fontId="60" fillId="46" borderId="0" xfId="0" applyFont="1" applyFill="1" applyBorder="1" applyAlignment="1">
      <alignment vertical="center"/>
    </xf>
    <xf numFmtId="4" fontId="60" fillId="46" borderId="126" xfId="0" applyNumberFormat="1" applyFont="1" applyFill="1" applyBorder="1" applyAlignment="1">
      <alignment horizontal="right" vertical="center"/>
    </xf>
    <xf numFmtId="0" fontId="59" fillId="46" borderId="46" xfId="0" applyFont="1" applyFill="1" applyBorder="1" applyAlignment="1">
      <alignment vertical="center"/>
    </xf>
    <xf numFmtId="0" fontId="59" fillId="0" borderId="94" xfId="0" applyFont="1" applyFill="1" applyBorder="1" applyAlignment="1">
      <alignment vertical="center"/>
    </xf>
    <xf numFmtId="0" fontId="59" fillId="46" borderId="82" xfId="0" applyFont="1" applyFill="1" applyBorder="1" applyAlignment="1">
      <alignment vertical="center"/>
    </xf>
    <xf numFmtId="0" fontId="59" fillId="46" borderId="30" xfId="0" applyFont="1" applyFill="1" applyBorder="1" applyAlignment="1">
      <alignment vertical="center"/>
    </xf>
    <xf numFmtId="0" fontId="59" fillId="46" borderId="62" xfId="0" applyFont="1" applyFill="1" applyBorder="1" applyAlignment="1">
      <alignment vertical="center"/>
    </xf>
    <xf numFmtId="0" fontId="59" fillId="46" borderId="81" xfId="0" applyFont="1" applyFill="1" applyBorder="1" applyAlignment="1">
      <alignment vertical="center"/>
    </xf>
    <xf numFmtId="4" fontId="59" fillId="0" borderId="30" xfId="0" applyNumberFormat="1" applyFont="1" applyBorder="1" applyAlignment="1">
      <alignment vertical="center"/>
    </xf>
    <xf numFmtId="4" fontId="59" fillId="46" borderId="62" xfId="0" applyNumberFormat="1" applyFont="1" applyFill="1" applyBorder="1" applyAlignment="1">
      <alignment vertical="center"/>
    </xf>
    <xf numFmtId="0" fontId="60" fillId="0" borderId="95" xfId="0" applyFont="1" applyFill="1" applyBorder="1" applyAlignment="1">
      <alignment vertical="center"/>
    </xf>
    <xf numFmtId="0" fontId="60" fillId="0" borderId="90" xfId="0" applyFont="1" applyFill="1" applyBorder="1" applyAlignment="1">
      <alignment vertical="center"/>
    </xf>
    <xf numFmtId="0" fontId="60" fillId="0" borderId="46" xfId="0" applyFont="1" applyFill="1" applyBorder="1" applyAlignment="1">
      <alignment vertical="center"/>
    </xf>
    <xf numFmtId="0" fontId="60" fillId="0" borderId="65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4" fontId="60" fillId="4" borderId="34" xfId="0" applyNumberFormat="1" applyFont="1" applyFill="1" applyBorder="1" applyAlignment="1">
      <alignment horizontal="right" vertical="center" wrapText="1"/>
    </xf>
    <xf numFmtId="4" fontId="59" fillId="4" borderId="34" xfId="0" applyNumberFormat="1" applyFont="1" applyFill="1" applyBorder="1" applyAlignment="1">
      <alignment horizontal="right" vertical="center" wrapText="1"/>
    </xf>
    <xf numFmtId="4" fontId="59" fillId="0" borderId="45" xfId="0" applyNumberFormat="1" applyFont="1" applyFill="1" applyBorder="1" applyAlignment="1">
      <alignment horizontal="right" vertical="center"/>
    </xf>
    <xf numFmtId="4" fontId="60" fillId="4" borderId="37" xfId="0" applyNumberFormat="1" applyFont="1" applyFill="1" applyBorder="1" applyAlignment="1">
      <alignment horizontal="right" vertical="center" wrapText="1"/>
    </xf>
    <xf numFmtId="0" fontId="60" fillId="0" borderId="93" xfId="0" applyFont="1" applyFill="1" applyBorder="1" applyAlignment="1">
      <alignment vertical="center"/>
    </xf>
    <xf numFmtId="0" fontId="60" fillId="0" borderId="1" xfId="0" applyFont="1" applyFill="1" applyBorder="1" applyAlignment="1">
      <alignment vertical="center"/>
    </xf>
    <xf numFmtId="4" fontId="59" fillId="0" borderId="49" xfId="0" applyNumberFormat="1" applyFont="1" applyFill="1" applyBorder="1" applyAlignment="1">
      <alignment horizontal="right" vertical="center"/>
    </xf>
    <xf numFmtId="4" fontId="59" fillId="0" borderId="69" xfId="0" applyNumberFormat="1" applyFont="1" applyFill="1" applyBorder="1" applyAlignment="1">
      <alignment vertical="center"/>
    </xf>
    <xf numFmtId="4" fontId="59" fillId="0" borderId="75" xfId="0" applyNumberFormat="1" applyFont="1" applyFill="1" applyBorder="1" applyAlignment="1">
      <alignment horizontal="right" vertical="center"/>
    </xf>
    <xf numFmtId="0" fontId="60" fillId="0" borderId="3" xfId="0" applyFont="1" applyFill="1" applyBorder="1" applyAlignment="1">
      <alignment vertical="center"/>
    </xf>
    <xf numFmtId="0" fontId="60" fillId="0" borderId="4" xfId="0" applyFont="1" applyFill="1" applyBorder="1" applyAlignment="1">
      <alignment vertical="center"/>
    </xf>
    <xf numFmtId="0" fontId="60" fillId="0" borderId="5" xfId="0" applyFont="1" applyFill="1" applyBorder="1" applyAlignment="1">
      <alignment vertical="center"/>
    </xf>
    <xf numFmtId="4" fontId="60" fillId="0" borderId="127" xfId="0" applyNumberFormat="1" applyFont="1" applyFill="1" applyBorder="1" applyAlignment="1">
      <alignment horizontal="right" vertical="center"/>
    </xf>
    <xf numFmtId="0" fontId="61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4" fontId="60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4" fontId="59" fillId="0" borderId="37" xfId="0" applyNumberFormat="1" applyFont="1" applyFill="1" applyBorder="1" applyAlignment="1">
      <alignment horizontal="right" vertical="center"/>
    </xf>
    <xf numFmtId="4" fontId="59" fillId="46" borderId="45" xfId="0" applyNumberFormat="1" applyFont="1" applyFill="1" applyBorder="1" applyAlignment="1">
      <alignment horizontal="right" vertical="center"/>
    </xf>
    <xf numFmtId="4" fontId="59" fillId="0" borderId="37" xfId="0" applyNumberFormat="1" applyFont="1" applyBorder="1" applyAlignment="1">
      <alignment vertical="center"/>
    </xf>
    <xf numFmtId="4" fontId="59" fillId="0" borderId="34" xfId="0" applyNumberFormat="1" applyFont="1" applyFill="1" applyBorder="1" applyAlignment="1">
      <alignment horizontal="right" vertical="center"/>
    </xf>
    <xf numFmtId="4" fontId="59" fillId="4" borderId="37" xfId="0" applyNumberFormat="1" applyFont="1" applyFill="1" applyBorder="1" applyAlignment="1">
      <alignment horizontal="right" vertical="center" wrapText="1"/>
    </xf>
    <xf numFmtId="4" fontId="59" fillId="4" borderId="126" xfId="0" applyNumberFormat="1" applyFont="1" applyFill="1" applyBorder="1" applyAlignment="1">
      <alignment horizontal="right" vertical="center" wrapText="1"/>
    </xf>
    <xf numFmtId="4" fontId="59" fillId="0" borderId="126" xfId="0" applyNumberFormat="1" applyFont="1" applyFill="1" applyBorder="1" applyAlignment="1">
      <alignment horizontal="right" vertical="center"/>
    </xf>
    <xf numFmtId="0" fontId="59" fillId="0" borderId="6" xfId="4" applyFont="1" applyBorder="1" applyProtection="1">
      <protection locked="0" hidden="1"/>
    </xf>
    <xf numFmtId="0" fontId="59" fillId="0" borderId="27" xfId="4" applyFont="1" applyBorder="1" applyProtection="1">
      <protection locked="0" hidden="1"/>
    </xf>
    <xf numFmtId="0" fontId="59" fillId="45" borderId="6" xfId="4" applyFont="1" applyFill="1" applyBorder="1" applyProtection="1">
      <protection locked="0" hidden="1"/>
    </xf>
    <xf numFmtId="0" fontId="59" fillId="45" borderId="27" xfId="4" applyFont="1" applyFill="1" applyBorder="1" applyProtection="1">
      <protection locked="0" hidden="1"/>
    </xf>
    <xf numFmtId="0" fontId="59" fillId="0" borderId="29" xfId="4" applyFont="1" applyBorder="1" applyProtection="1">
      <protection locked="0" hidden="1"/>
    </xf>
    <xf numFmtId="0" fontId="59" fillId="0" borderId="30" xfId="4" applyFont="1" applyBorder="1" applyProtection="1">
      <protection locked="0" hidden="1"/>
    </xf>
    <xf numFmtId="0" fontId="60" fillId="45" borderId="30" xfId="4" applyFont="1" applyFill="1" applyBorder="1" applyProtection="1">
      <protection locked="0" hidden="1"/>
    </xf>
    <xf numFmtId="0" fontId="60" fillId="0" borderId="29" xfId="4" applyFont="1" applyBorder="1" applyProtection="1">
      <protection locked="0" hidden="1"/>
    </xf>
    <xf numFmtId="0" fontId="60" fillId="0" borderId="30" xfId="4" applyFont="1" applyBorder="1" applyProtection="1">
      <protection locked="0" hidden="1"/>
    </xf>
    <xf numFmtId="0" fontId="59" fillId="45" borderId="95" xfId="4" applyFont="1" applyFill="1" applyBorder="1" applyProtection="1">
      <protection locked="0" hidden="1"/>
    </xf>
    <xf numFmtId="0" fontId="59" fillId="45" borderId="65" xfId="4" applyFont="1" applyFill="1" applyBorder="1" applyProtection="1">
      <protection locked="0" hidden="1"/>
    </xf>
    <xf numFmtId="0" fontId="60" fillId="0" borderId="95" xfId="4" applyFont="1" applyBorder="1"/>
    <xf numFmtId="0" fontId="60" fillId="0" borderId="65" xfId="4" applyFont="1" applyBorder="1" applyProtection="1">
      <protection locked="0" hidden="1"/>
    </xf>
    <xf numFmtId="0" fontId="59" fillId="45" borderId="29" xfId="4" applyFont="1" applyFill="1" applyBorder="1" applyProtection="1">
      <protection locked="0" hidden="1"/>
    </xf>
    <xf numFmtId="0" fontId="59" fillId="45" borderId="30" xfId="4" applyFont="1" applyFill="1" applyBorder="1" applyProtection="1">
      <protection locked="0" hidden="1"/>
    </xf>
    <xf numFmtId="0" fontId="59" fillId="45" borderId="0" xfId="4" applyFont="1" applyFill="1" applyBorder="1" applyProtection="1">
      <protection locked="0" hidden="1"/>
    </xf>
    <xf numFmtId="49" fontId="60" fillId="0" borderId="93" xfId="4" applyNumberFormat="1" applyFont="1" applyBorder="1" applyAlignment="1" applyProtection="1">
      <alignment horizontal="center"/>
      <protection locked="0" hidden="1"/>
    </xf>
    <xf numFmtId="0" fontId="59" fillId="0" borderId="2" xfId="4" applyFont="1" applyBorder="1" applyProtection="1">
      <protection locked="0" hidden="1"/>
    </xf>
    <xf numFmtId="0" fontId="59" fillId="45" borderId="93" xfId="4" applyFont="1" applyFill="1" applyBorder="1" applyProtection="1">
      <protection locked="0" hidden="1"/>
    </xf>
    <xf numFmtId="0" fontId="59" fillId="45" borderId="2" xfId="4" applyFont="1" applyFill="1" applyBorder="1" applyProtection="1">
      <protection locked="0" hidden="1"/>
    </xf>
    <xf numFmtId="0" fontId="59" fillId="0" borderId="0" xfId="4" applyFont="1" applyBorder="1" applyProtection="1">
      <protection locked="0" hidden="1"/>
    </xf>
    <xf numFmtId="0" fontId="60" fillId="0" borderId="3" xfId="4" applyFont="1" applyBorder="1" applyAlignment="1" applyProtection="1">
      <alignment horizontal="center" vertical="center" wrapText="1"/>
      <protection locked="0" hidden="1"/>
    </xf>
    <xf numFmtId="0" fontId="60" fillId="0" borderId="42" xfId="4" applyFont="1" applyBorder="1" applyAlignment="1" applyProtection="1">
      <alignment horizontal="center" vertical="top" wrapText="1"/>
      <protection locked="0" hidden="1"/>
    </xf>
    <xf numFmtId="0" fontId="60" fillId="45" borderId="42" xfId="4" applyFont="1" applyFill="1" applyBorder="1" applyAlignment="1" applyProtection="1">
      <alignment horizontal="center" vertical="top" wrapText="1"/>
      <protection locked="0" hidden="1"/>
    </xf>
    <xf numFmtId="0" fontId="60" fillId="45" borderId="42" xfId="4" applyFont="1" applyFill="1" applyBorder="1" applyAlignment="1" applyProtection="1">
      <alignment horizontal="center" vertical="center" wrapText="1"/>
      <protection locked="0" hidden="1"/>
    </xf>
    <xf numFmtId="0" fontId="60" fillId="45" borderId="5" xfId="4" applyFont="1" applyFill="1" applyBorder="1" applyAlignment="1" applyProtection="1">
      <alignment horizontal="center" vertical="top" wrapText="1"/>
      <protection locked="0" hidden="1"/>
    </xf>
    <xf numFmtId="0" fontId="60" fillId="0" borderId="95" xfId="4" applyFont="1" applyBorder="1" applyAlignment="1" applyProtection="1">
      <alignment vertical="center" wrapText="1"/>
      <protection locked="0" hidden="1"/>
    </xf>
    <xf numFmtId="4" fontId="60" fillId="4" borderId="123" xfId="0" applyNumberFormat="1" applyFont="1" applyFill="1" applyBorder="1" applyAlignment="1">
      <alignment horizontal="right" vertical="center"/>
    </xf>
    <xf numFmtId="0" fontId="60" fillId="45" borderId="43" xfId="4" applyFont="1" applyFill="1" applyBorder="1" applyAlignment="1" applyProtection="1">
      <alignment vertical="center" wrapText="1"/>
      <protection locked="0" hidden="1"/>
    </xf>
    <xf numFmtId="4" fontId="60" fillId="45" borderId="44" xfId="4" applyNumberFormat="1" applyFont="1" applyFill="1" applyBorder="1" applyAlignment="1" applyProtection="1">
      <alignment vertical="center" wrapText="1"/>
      <protection locked="0" hidden="1"/>
    </xf>
    <xf numFmtId="0" fontId="60" fillId="0" borderId="104" xfId="4" applyFont="1" applyBorder="1" applyAlignment="1" applyProtection="1">
      <alignment vertical="center" wrapText="1"/>
      <protection locked="0" hidden="1"/>
    </xf>
    <xf numFmtId="4" fontId="60" fillId="4" borderId="34" xfId="0" applyNumberFormat="1" applyFont="1" applyFill="1" applyBorder="1" applyAlignment="1">
      <alignment horizontal="right" vertical="center"/>
    </xf>
    <xf numFmtId="0" fontId="60" fillId="45" borderId="85" xfId="4" applyFont="1" applyFill="1" applyBorder="1" applyAlignment="1" applyProtection="1">
      <alignment vertical="center" wrapText="1"/>
      <protection locked="0" hidden="1"/>
    </xf>
    <xf numFmtId="4" fontId="60" fillId="46" borderId="87" xfId="4" applyNumberFormat="1" applyFont="1" applyFill="1" applyBorder="1" applyAlignment="1" applyProtection="1">
      <alignment vertical="center" wrapText="1"/>
      <protection locked="0" hidden="1"/>
    </xf>
    <xf numFmtId="0" fontId="60" fillId="0" borderId="94" xfId="4" applyFont="1" applyBorder="1" applyAlignment="1" applyProtection="1">
      <alignment vertical="center" wrapText="1"/>
      <protection locked="0" hidden="1"/>
    </xf>
    <xf numFmtId="0" fontId="60" fillId="45" borderId="45" xfId="4" applyFont="1" applyFill="1" applyBorder="1" applyAlignment="1" applyProtection="1">
      <alignment vertical="center" wrapText="1"/>
      <protection locked="0" hidden="1"/>
    </xf>
    <xf numFmtId="0" fontId="59" fillId="45" borderId="61" xfId="4" applyFont="1" applyFill="1" applyBorder="1" applyAlignment="1" applyProtection="1">
      <alignment vertical="center" wrapText="1"/>
      <protection locked="0" hidden="1"/>
    </xf>
    <xf numFmtId="4" fontId="59" fillId="46" borderId="87" xfId="4" applyNumberFormat="1" applyFont="1" applyFill="1" applyBorder="1" applyAlignment="1" applyProtection="1">
      <alignment vertical="center" wrapText="1"/>
      <protection locked="0" hidden="1"/>
    </xf>
    <xf numFmtId="0" fontId="59" fillId="0" borderId="94" xfId="4" applyFont="1" applyBorder="1" applyAlignment="1" applyProtection="1">
      <alignment vertical="center" wrapText="1"/>
      <protection locked="0" hidden="1"/>
    </xf>
    <xf numFmtId="4" fontId="59" fillId="4" borderId="34" xfId="0" applyNumberFormat="1" applyFont="1" applyFill="1" applyBorder="1" applyAlignment="1">
      <alignment horizontal="right" vertical="center"/>
    </xf>
    <xf numFmtId="0" fontId="59" fillId="45" borderId="45" xfId="4" applyFont="1" applyFill="1" applyBorder="1" applyAlignment="1" applyProtection="1">
      <alignment vertical="center" wrapText="1"/>
      <protection locked="0" hidden="1"/>
    </xf>
    <xf numFmtId="0" fontId="59" fillId="0" borderId="104" xfId="4" applyFont="1" applyBorder="1" applyAlignment="1" applyProtection="1">
      <alignment vertical="center" wrapText="1"/>
      <protection locked="0" hidden="1"/>
    </xf>
    <xf numFmtId="0" fontId="59" fillId="45" borderId="85" xfId="4" applyFont="1" applyFill="1" applyBorder="1" applyAlignment="1" applyProtection="1">
      <alignment vertical="center" wrapText="1"/>
      <protection locked="0" hidden="1"/>
    </xf>
    <xf numFmtId="0" fontId="59" fillId="0" borderId="85" xfId="4" applyFont="1" applyFill="1" applyBorder="1" applyAlignment="1" applyProtection="1">
      <alignment vertical="center" wrapText="1"/>
      <protection locked="0" hidden="1"/>
    </xf>
    <xf numFmtId="0" fontId="59" fillId="0" borderId="45" xfId="4" applyFont="1" applyFill="1" applyBorder="1" applyAlignment="1" applyProtection="1">
      <alignment vertical="center" wrapText="1"/>
      <protection locked="0" hidden="1"/>
    </xf>
    <xf numFmtId="0" fontId="59" fillId="0" borderId="31" xfId="4" applyFont="1" applyFill="1" applyBorder="1" applyAlignment="1">
      <alignment vertical="center" wrapText="1"/>
    </xf>
    <xf numFmtId="0" fontId="59" fillId="0" borderId="85" xfId="4" applyFont="1" applyFill="1" applyBorder="1" applyAlignment="1">
      <alignment vertical="center" wrapText="1"/>
    </xf>
    <xf numFmtId="0" fontId="59" fillId="0" borderId="45" xfId="4" applyFont="1" applyFill="1" applyBorder="1" applyAlignment="1">
      <alignment vertical="center" wrapText="1"/>
    </xf>
    <xf numFmtId="0" fontId="60" fillId="0" borderId="29" xfId="4" applyFont="1" applyBorder="1" applyAlignment="1">
      <alignment horizontal="left" vertical="center" wrapText="1"/>
    </xf>
    <xf numFmtId="0" fontId="60" fillId="0" borderId="104" xfId="4" applyFont="1" applyBorder="1" applyAlignment="1">
      <alignment horizontal="left" vertical="center" wrapText="1"/>
    </xf>
    <xf numFmtId="0" fontId="59" fillId="45" borderId="85" xfId="4" applyFont="1" applyFill="1" applyBorder="1" applyAlignment="1">
      <alignment vertical="center" wrapText="1"/>
    </xf>
    <xf numFmtId="4" fontId="59" fillId="46" borderId="85" xfId="4" applyNumberFormat="1" applyFont="1" applyFill="1" applyBorder="1" applyAlignment="1">
      <alignment vertical="center" wrapText="1"/>
    </xf>
    <xf numFmtId="0" fontId="59" fillId="0" borderId="104" xfId="4" applyFont="1" applyBorder="1" applyAlignment="1">
      <alignment horizontal="left" vertical="center" wrapText="1"/>
    </xf>
    <xf numFmtId="0" fontId="59" fillId="0" borderId="94" xfId="4" applyFont="1" applyBorder="1" applyAlignment="1">
      <alignment horizontal="left" vertical="center" wrapText="1"/>
    </xf>
    <xf numFmtId="0" fontId="60" fillId="45" borderId="85" xfId="4" applyFont="1" applyFill="1" applyBorder="1" applyAlignment="1">
      <alignment vertical="center" wrapText="1"/>
    </xf>
    <xf numFmtId="0" fontId="59" fillId="0" borderId="29" xfId="4" applyFont="1" applyBorder="1" applyAlignment="1">
      <alignment vertical="center" wrapText="1"/>
    </xf>
    <xf numFmtId="0" fontId="59" fillId="0" borderId="104" xfId="4" applyFont="1" applyBorder="1" applyAlignment="1">
      <alignment vertical="center" wrapText="1"/>
    </xf>
    <xf numFmtId="4" fontId="59" fillId="46" borderId="87" xfId="4" applyNumberFormat="1" applyFont="1" applyFill="1" applyBorder="1" applyAlignment="1">
      <alignment vertical="center" wrapText="1"/>
    </xf>
    <xf numFmtId="0" fontId="60" fillId="0" borderId="104" xfId="4" applyFont="1" applyBorder="1" applyAlignment="1">
      <alignment vertical="center" wrapText="1"/>
    </xf>
    <xf numFmtId="4" fontId="60" fillId="46" borderId="46" xfId="4" applyNumberFormat="1" applyFont="1" applyFill="1" applyBorder="1" applyAlignment="1" applyProtection="1">
      <alignment vertical="center" wrapText="1"/>
      <protection locked="0" hidden="1"/>
    </xf>
    <xf numFmtId="0" fontId="59" fillId="0" borderId="45" xfId="4" applyFont="1" applyBorder="1" applyAlignment="1">
      <alignment vertical="center" wrapText="1"/>
    </xf>
    <xf numFmtId="0" fontId="59" fillId="46" borderId="46" xfId="4" applyFont="1" applyFill="1" applyBorder="1" applyAlignment="1">
      <alignment vertical="center" wrapText="1"/>
    </xf>
    <xf numFmtId="0" fontId="60" fillId="0" borderId="94" xfId="4" applyFont="1" applyBorder="1" applyAlignment="1">
      <alignment vertical="center" wrapText="1"/>
    </xf>
    <xf numFmtId="0" fontId="60" fillId="45" borderId="45" xfId="4" applyFont="1" applyFill="1" applyBorder="1" applyAlignment="1">
      <alignment vertical="center" wrapText="1"/>
    </xf>
    <xf numFmtId="4" fontId="60" fillId="45" borderId="46" xfId="4" applyNumberFormat="1" applyFont="1" applyFill="1" applyBorder="1" applyAlignment="1" applyProtection="1">
      <alignment vertical="center" wrapText="1"/>
      <protection locked="0" hidden="1"/>
    </xf>
    <xf numFmtId="0" fontId="59" fillId="45" borderId="45" xfId="4" applyFont="1" applyFill="1" applyBorder="1" applyAlignment="1">
      <alignment vertical="center" wrapText="1"/>
    </xf>
    <xf numFmtId="4" fontId="59" fillId="45" borderId="46" xfId="4" applyNumberFormat="1" applyFont="1" applyFill="1" applyBorder="1" applyAlignment="1">
      <alignment vertical="center" wrapText="1"/>
    </xf>
    <xf numFmtId="4" fontId="59" fillId="45" borderId="87" xfId="4" applyNumberFormat="1" applyFont="1" applyFill="1" applyBorder="1" applyAlignment="1">
      <alignment vertical="center" wrapText="1"/>
    </xf>
    <xf numFmtId="4" fontId="60" fillId="4" borderId="41" xfId="0" applyNumberFormat="1" applyFont="1" applyFill="1" applyBorder="1" applyAlignment="1">
      <alignment horizontal="right" vertical="center"/>
    </xf>
    <xf numFmtId="0" fontId="59" fillId="45" borderId="49" xfId="4" applyFont="1" applyFill="1" applyBorder="1" applyAlignment="1">
      <alignment vertical="center" wrapText="1"/>
    </xf>
    <xf numFmtId="4" fontId="59" fillId="45" borderId="50" xfId="4" applyNumberFormat="1" applyFont="1" applyFill="1" applyBorder="1" applyAlignment="1">
      <alignment vertical="center" wrapText="1"/>
    </xf>
    <xf numFmtId="0" fontId="60" fillId="0" borderId="42" xfId="4" applyFont="1" applyBorder="1" applyAlignment="1">
      <alignment vertical="center" wrapText="1"/>
    </xf>
    <xf numFmtId="4" fontId="60" fillId="4" borderId="42" xfId="0" applyNumberFormat="1" applyFont="1" applyFill="1" applyBorder="1" applyAlignment="1">
      <alignment horizontal="right" vertical="center"/>
    </xf>
    <xf numFmtId="0" fontId="60" fillId="45" borderId="42" xfId="4" applyFont="1" applyFill="1" applyBorder="1" applyAlignment="1">
      <alignment vertical="center" wrapText="1"/>
    </xf>
    <xf numFmtId="4" fontId="60" fillId="45" borderId="5" xfId="4" applyNumberFormat="1" applyFont="1" applyFill="1" applyBorder="1" applyAlignment="1">
      <alignment vertical="center" wrapText="1"/>
    </xf>
    <xf numFmtId="0" fontId="59" fillId="0" borderId="0" xfId="4" applyFont="1" applyFill="1" applyAlignment="1">
      <alignment vertical="center"/>
    </xf>
    <xf numFmtId="0" fontId="59" fillId="0" borderId="90" xfId="4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14" fontId="59" fillId="0" borderId="90" xfId="4" applyNumberFormat="1" applyFont="1" applyFill="1" applyBorder="1" applyAlignment="1" applyProtection="1">
      <alignment horizontal="center" vertical="center"/>
      <protection locked="0"/>
    </xf>
    <xf numFmtId="0" fontId="59" fillId="0" borderId="0" xfId="4" applyFont="1" applyFill="1" applyBorder="1" applyAlignment="1">
      <alignment vertical="center"/>
    </xf>
    <xf numFmtId="0" fontId="60" fillId="0" borderId="0" xfId="4" applyFont="1" applyFill="1" applyAlignment="1">
      <alignment vertical="center"/>
    </xf>
    <xf numFmtId="0" fontId="60" fillId="0" borderId="0" xfId="4" applyFont="1" applyFill="1" applyBorder="1" applyAlignment="1" applyProtection="1">
      <alignment vertical="center"/>
      <protection locked="0"/>
    </xf>
    <xf numFmtId="0" fontId="59" fillId="0" borderId="0" xfId="0" applyFont="1" applyAlignment="1">
      <alignment vertical="center"/>
    </xf>
    <xf numFmtId="0" fontId="59" fillId="0" borderId="92" xfId="0" applyFont="1" applyBorder="1"/>
    <xf numFmtId="0" fontId="59" fillId="0" borderId="124" xfId="0" applyFont="1" applyBorder="1"/>
    <xf numFmtId="0" fontId="59" fillId="0" borderId="28" xfId="0" applyFont="1" applyBorder="1"/>
    <xf numFmtId="0" fontId="60" fillId="0" borderId="29" xfId="0" applyFont="1" applyBorder="1"/>
    <xf numFmtId="0" fontId="59" fillId="0" borderId="0" xfId="0" applyFont="1" applyBorder="1"/>
    <xf numFmtId="0" fontId="59" fillId="0" borderId="30" xfId="0" applyFont="1" applyBorder="1"/>
    <xf numFmtId="0" fontId="59" fillId="0" borderId="125" xfId="0" applyFont="1" applyBorder="1"/>
    <xf numFmtId="0" fontId="59" fillId="0" borderId="31" xfId="0" applyFont="1" applyBorder="1"/>
    <xf numFmtId="0" fontId="59" fillId="0" borderId="29" xfId="0" applyFont="1" applyBorder="1"/>
    <xf numFmtId="0" fontId="60" fillId="0" borderId="31" xfId="0" applyFont="1" applyBorder="1"/>
    <xf numFmtId="0" fontId="59" fillId="0" borderId="95" xfId="0" applyFont="1" applyBorder="1"/>
    <xf numFmtId="0" fontId="59" fillId="0" borderId="90" xfId="0" applyFont="1" applyBorder="1"/>
    <xf numFmtId="0" fontId="59" fillId="0" borderId="65" xfId="0" applyFont="1" applyBorder="1"/>
    <xf numFmtId="0" fontId="59" fillId="0" borderId="104" xfId="0" applyFont="1" applyBorder="1"/>
    <xf numFmtId="0" fontId="59" fillId="0" borderId="86" xfId="0" applyFont="1" applyBorder="1"/>
    <xf numFmtId="0" fontId="59" fillId="0" borderId="87" xfId="0" applyFont="1" applyBorder="1"/>
    <xf numFmtId="0" fontId="59" fillId="0" borderId="93" xfId="0" applyFont="1" applyBorder="1"/>
    <xf numFmtId="0" fontId="59" fillId="0" borderId="1" xfId="0" applyFont="1" applyBorder="1"/>
    <xf numFmtId="0" fontId="59" fillId="0" borderId="2" xfId="0" applyFont="1" applyBorder="1"/>
    <xf numFmtId="0" fontId="59" fillId="0" borderId="70" xfId="0" applyFont="1" applyBorder="1"/>
    <xf numFmtId="0" fontId="59" fillId="0" borderId="67" xfId="0" applyFont="1" applyBorder="1" applyAlignment="1">
      <alignment horizontal="center"/>
    </xf>
    <xf numFmtId="0" fontId="60" fillId="0" borderId="67" xfId="0" applyFont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0" fontId="60" fillId="0" borderId="59" xfId="0" applyFont="1" applyBorder="1" applyAlignment="1">
      <alignment vertical="center"/>
    </xf>
    <xf numFmtId="0" fontId="60" fillId="0" borderId="60" xfId="0" applyFont="1" applyBorder="1" applyAlignment="1">
      <alignment vertical="center"/>
    </xf>
    <xf numFmtId="0" fontId="60" fillId="0" borderId="44" xfId="0" applyFont="1" applyBorder="1" applyAlignment="1">
      <alignment vertical="center"/>
    </xf>
    <xf numFmtId="0" fontId="60" fillId="0" borderId="92" xfId="0" applyFont="1" applyBorder="1" applyAlignment="1">
      <alignment vertical="center"/>
    </xf>
    <xf numFmtId="0" fontId="60" fillId="0" borderId="7" xfId="0" applyFont="1" applyBorder="1" applyAlignment="1">
      <alignment vertical="center"/>
    </xf>
    <xf numFmtId="0" fontId="60" fillId="0" borderId="95" xfId="0" applyFont="1" applyBorder="1" applyAlignment="1">
      <alignment vertical="center"/>
    </xf>
    <xf numFmtId="0" fontId="60" fillId="0" borderId="90" xfId="0" applyFont="1" applyBorder="1" applyAlignment="1">
      <alignment vertical="center"/>
    </xf>
    <xf numFmtId="0" fontId="60" fillId="0" borderId="6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9" fillId="0" borderId="95" xfId="0" applyFont="1" applyBorder="1" applyAlignment="1">
      <alignment vertical="center"/>
    </xf>
    <xf numFmtId="0" fontId="59" fillId="0" borderId="90" xfId="0" applyFont="1" applyBorder="1" applyAlignment="1">
      <alignment vertical="center"/>
    </xf>
    <xf numFmtId="0" fontId="59" fillId="0" borderId="65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12" xfId="0" applyFont="1" applyBorder="1" applyAlignment="1">
      <alignment vertical="center"/>
    </xf>
    <xf numFmtId="0" fontId="59" fillId="0" borderId="30" xfId="0" applyFont="1" applyBorder="1" applyAlignment="1">
      <alignment vertical="center"/>
    </xf>
    <xf numFmtId="0" fontId="59" fillId="0" borderId="94" xfId="0" applyFont="1" applyBorder="1" applyAlignment="1">
      <alignment vertical="center"/>
    </xf>
    <xf numFmtId="0" fontId="59" fillId="0" borderId="82" xfId="0" applyFont="1" applyBorder="1" applyAlignment="1">
      <alignment vertical="center"/>
    </xf>
    <xf numFmtId="0" fontId="59" fillId="0" borderId="46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60" fillId="0" borderId="3" xfId="0" applyFont="1" applyBorder="1" applyAlignment="1">
      <alignment vertical="center"/>
    </xf>
    <xf numFmtId="0" fontId="60" fillId="0" borderId="4" xfId="0" applyFont="1" applyBorder="1" applyAlignment="1">
      <alignment vertical="center"/>
    </xf>
    <xf numFmtId="4" fontId="60" fillId="0" borderId="42" xfId="0" applyNumberFormat="1" applyFont="1" applyBorder="1" applyAlignment="1">
      <alignment horizontal="right" vertical="center"/>
    </xf>
    <xf numFmtId="0" fontId="60" fillId="0" borderId="0" xfId="0" applyFont="1" applyBorder="1" applyAlignment="1">
      <alignment horizontal="right" vertical="center"/>
    </xf>
    <xf numFmtId="4" fontId="60" fillId="0" borderId="0" xfId="0" applyNumberFormat="1" applyFont="1" applyBorder="1" applyAlignment="1">
      <alignment horizontal="right" vertical="center"/>
    </xf>
    <xf numFmtId="0" fontId="61" fillId="0" borderId="0" xfId="0" applyFont="1" applyAlignment="1">
      <alignment vertical="center"/>
    </xf>
    <xf numFmtId="0" fontId="59" fillId="0" borderId="0" xfId="0" applyFont="1"/>
    <xf numFmtId="0" fontId="59" fillId="0" borderId="0" xfId="0" applyFont="1" applyBorder="1" applyAlignment="1">
      <alignment horizontal="center"/>
    </xf>
    <xf numFmtId="0" fontId="60" fillId="45" borderId="67" xfId="4" applyFont="1" applyFill="1" applyBorder="1" applyAlignment="1" applyProtection="1">
      <alignment horizontal="left"/>
      <protection locked="0" hidden="1"/>
    </xf>
    <xf numFmtId="0" fontId="58" fillId="0" borderId="0" xfId="0" applyFont="1" applyBorder="1" applyAlignment="1">
      <alignment horizontal="center" wrapText="1"/>
    </xf>
    <xf numFmtId="49" fontId="60" fillId="0" borderId="0" xfId="0" applyNumberFormat="1" applyFont="1" applyBorder="1" applyAlignment="1">
      <alignment vertical="center"/>
    </xf>
    <xf numFmtId="0" fontId="60" fillId="45" borderId="1" xfId="4" applyFont="1" applyFill="1" applyBorder="1" applyAlignment="1" applyProtection="1">
      <alignment horizontal="center" vertical="center"/>
      <protection locked="0" hidden="1"/>
    </xf>
    <xf numFmtId="0" fontId="60" fillId="0" borderId="0" xfId="4" applyFont="1" applyFill="1" applyBorder="1" applyAlignment="1">
      <alignment horizontal="center" vertical="center"/>
    </xf>
    <xf numFmtId="0" fontId="60" fillId="0" borderId="86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60" fillId="45" borderId="92" xfId="4" applyFont="1" applyFill="1" applyBorder="1" applyAlignment="1" applyProtection="1">
      <alignment horizontal="center" vertical="center"/>
      <protection locked="0" hidden="1"/>
    </xf>
    <xf numFmtId="0" fontId="60" fillId="45" borderId="0" xfId="4" applyFont="1" applyFill="1" applyBorder="1" applyAlignment="1" applyProtection="1">
      <alignment horizontal="center" vertical="center"/>
      <protection locked="0" hidden="1"/>
    </xf>
    <xf numFmtId="0" fontId="62" fillId="45" borderId="0" xfId="4" applyFont="1" applyFill="1" applyBorder="1" applyAlignment="1" applyProtection="1">
      <alignment horizontal="center" vertical="center"/>
      <protection locked="0" hidden="1"/>
    </xf>
    <xf numFmtId="0" fontId="62" fillId="45" borderId="0" xfId="4" applyFont="1" applyFill="1" applyBorder="1" applyAlignment="1" applyProtection="1">
      <alignment horizontal="center" vertical="top"/>
      <protection locked="0" hidden="1"/>
    </xf>
    <xf numFmtId="0" fontId="59" fillId="46" borderId="8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4" fontId="59" fillId="0" borderId="0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14" fontId="60" fillId="0" borderId="0" xfId="0" applyNumberFormat="1" applyFont="1" applyFill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6" xfId="0" applyFont="1" applyFill="1" applyBorder="1" applyAlignment="1"/>
    <xf numFmtId="0" fontId="59" fillId="0" borderId="92" xfId="0" applyFont="1" applyFill="1" applyBorder="1" applyAlignment="1"/>
    <xf numFmtId="0" fontId="59" fillId="0" borderId="27" xfId="0" applyFont="1" applyFill="1" applyBorder="1" applyAlignment="1"/>
    <xf numFmtId="0" fontId="60" fillId="0" borderId="29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125" xfId="0" applyFont="1" applyFill="1" applyBorder="1" applyAlignment="1">
      <alignment horizontal="center"/>
    </xf>
    <xf numFmtId="0" fontId="59" fillId="0" borderId="82" xfId="0" applyFont="1" applyFill="1" applyBorder="1" applyAlignment="1">
      <alignment vertical="center" wrapText="1"/>
    </xf>
    <xf numFmtId="0" fontId="59" fillId="0" borderId="46" xfId="0" applyFont="1" applyFill="1" applyBorder="1" applyAlignment="1">
      <alignment vertical="center" wrapText="1"/>
    </xf>
    <xf numFmtId="0" fontId="60" fillId="46" borderId="82" xfId="0" applyFont="1" applyFill="1" applyBorder="1" applyAlignment="1">
      <alignment vertical="center" wrapText="1"/>
    </xf>
    <xf numFmtId="0" fontId="59" fillId="46" borderId="82" xfId="0" applyFont="1" applyFill="1" applyBorder="1" applyAlignment="1">
      <alignment vertical="center" wrapText="1"/>
    </xf>
    <xf numFmtId="0" fontId="59" fillId="46" borderId="46" xfId="0" applyFont="1" applyFill="1" applyBorder="1" applyAlignment="1">
      <alignment vertical="center" wrapText="1"/>
    </xf>
    <xf numFmtId="0" fontId="60" fillId="0" borderId="105" xfId="0" applyFont="1" applyFill="1" applyBorder="1" applyAlignment="1">
      <alignment vertical="center" wrapText="1"/>
    </xf>
    <xf numFmtId="0" fontId="59" fillId="0" borderId="105" xfId="0" applyFont="1" applyFill="1" applyBorder="1" applyAlignment="1">
      <alignment vertical="center" wrapText="1"/>
    </xf>
    <xf numFmtId="0" fontId="59" fillId="0" borderId="50" xfId="0" applyFont="1" applyFill="1" applyBorder="1" applyAlignment="1">
      <alignment vertical="center" wrapText="1"/>
    </xf>
    <xf numFmtId="49" fontId="60" fillId="46" borderId="29" xfId="0" applyNumberFormat="1" applyFont="1" applyFill="1" applyBorder="1" applyAlignment="1">
      <alignment horizontal="center"/>
    </xf>
    <xf numFmtId="49" fontId="60" fillId="46" borderId="0" xfId="0" applyNumberFormat="1" applyFont="1" applyFill="1" applyBorder="1" applyAlignment="1">
      <alignment horizontal="center"/>
    </xf>
    <xf numFmtId="49" fontId="60" fillId="46" borderId="30" xfId="0" applyNumberFormat="1" applyFont="1" applyFill="1" applyBorder="1" applyAlignment="1">
      <alignment horizontal="center"/>
    </xf>
    <xf numFmtId="0" fontId="59" fillId="0" borderId="82" xfId="0" applyFont="1" applyFill="1" applyBorder="1" applyAlignment="1">
      <alignment horizontal="left" vertical="center" wrapText="1"/>
    </xf>
    <xf numFmtId="0" fontId="59" fillId="0" borderId="46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9" fillId="0" borderId="94" xfId="0" applyFont="1" applyBorder="1" applyAlignment="1">
      <alignment vertical="center" wrapText="1"/>
    </xf>
    <xf numFmtId="0" fontId="59" fillId="0" borderId="82" xfId="0" applyFont="1" applyBorder="1" applyAlignment="1">
      <alignment vertical="center" wrapText="1"/>
    </xf>
    <xf numFmtId="0" fontId="59" fillId="0" borderId="46" xfId="0" applyFont="1" applyBorder="1" applyAlignment="1">
      <alignment vertical="center" wrapText="1"/>
    </xf>
    <xf numFmtId="0" fontId="59" fillId="0" borderId="93" xfId="0" applyFont="1" applyBorder="1" applyAlignment="1">
      <alignment vertical="center" wrapText="1"/>
    </xf>
    <xf numFmtId="0" fontId="59" fillId="0" borderId="1" xfId="0" applyFont="1" applyBorder="1" applyAlignment="1">
      <alignment vertical="center"/>
    </xf>
    <xf numFmtId="0" fontId="59" fillId="0" borderId="2" xfId="0" applyFont="1" applyBorder="1" applyAlignment="1">
      <alignment vertical="center"/>
    </xf>
    <xf numFmtId="14" fontId="59" fillId="0" borderId="0" xfId="0" applyNumberFormat="1" applyFont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59" fillId="0" borderId="0" xfId="0" applyFont="1" applyBorder="1" applyAlignment="1">
      <alignment horizontal="center"/>
    </xf>
    <xf numFmtId="0" fontId="59" fillId="0" borderId="0" xfId="0" applyFont="1" applyAlignment="1">
      <alignment horizontal="center"/>
    </xf>
    <xf numFmtId="14" fontId="59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9" fillId="0" borderId="6" xfId="0" applyFont="1" applyBorder="1" applyAlignment="1"/>
    <xf numFmtId="0" fontId="59" fillId="0" borderId="92" xfId="0" applyFont="1" applyBorder="1" applyAlignment="1"/>
    <xf numFmtId="0" fontId="59" fillId="0" borderId="27" xfId="0" applyFont="1" applyBorder="1" applyAlignment="1"/>
    <xf numFmtId="0" fontId="60" fillId="0" borderId="29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125" xfId="0" applyFont="1" applyBorder="1" applyAlignment="1">
      <alignment horizontal="center"/>
    </xf>
    <xf numFmtId="0" fontId="59" fillId="0" borderId="125" xfId="0" applyFont="1" applyBorder="1" applyAlignment="1">
      <alignment horizontal="center"/>
    </xf>
    <xf numFmtId="0" fontId="60" fillId="0" borderId="29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125" xfId="0" applyFont="1" applyBorder="1" applyAlignment="1">
      <alignment horizontal="center" vertical="center"/>
    </xf>
    <xf numFmtId="4" fontId="42" fillId="5" borderId="3" xfId="0" applyNumberFormat="1" applyFont="1" applyFill="1" applyBorder="1" applyAlignment="1">
      <alignment horizontal="center" vertical="center" wrapText="1"/>
    </xf>
    <xf numFmtId="4" fontId="42" fillId="5" borderId="5" xfId="0" applyNumberFormat="1" applyFont="1" applyFill="1" applyBorder="1" applyAlignment="1">
      <alignment horizontal="center" vertical="center" wrapText="1"/>
    </xf>
    <xf numFmtId="4" fontId="39" fillId="0" borderId="3" xfId="0" applyNumberFormat="1" applyFont="1" applyBorder="1" applyAlignment="1">
      <alignment vertical="center" wrapText="1"/>
    </xf>
    <xf numFmtId="4" fontId="39" fillId="0" borderId="5" xfId="0" applyNumberFormat="1" applyFont="1" applyBorder="1" applyAlignment="1">
      <alignment vertical="center" wrapText="1"/>
    </xf>
    <xf numFmtId="14" fontId="40" fillId="0" borderId="0" xfId="0" applyNumberFormat="1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40" fillId="0" borderId="0" xfId="0" applyFont="1" applyAlignment="1"/>
    <xf numFmtId="4" fontId="39" fillId="0" borderId="46" xfId="0" applyNumberFormat="1" applyFont="1" applyFill="1" applyBorder="1" applyAlignment="1">
      <alignment vertical="center" wrapText="1"/>
    </xf>
    <xf numFmtId="4" fontId="39" fillId="0" borderId="81" xfId="0" applyNumberFormat="1" applyFont="1" applyFill="1" applyBorder="1" applyAlignment="1">
      <alignment horizontal="left" vertical="center" wrapText="1"/>
    </xf>
    <xf numFmtId="4" fontId="39" fillId="0" borderId="46" xfId="0" applyNumberFormat="1" applyFont="1" applyFill="1" applyBorder="1" applyAlignment="1">
      <alignment horizontal="left" vertical="center" wrapText="1"/>
    </xf>
    <xf numFmtId="4" fontId="39" fillId="0" borderId="50" xfId="0" applyNumberFormat="1" applyFont="1" applyFill="1" applyBorder="1" applyAlignment="1">
      <alignment horizontal="left" vertical="center" wrapText="1"/>
    </xf>
    <xf numFmtId="4" fontId="42" fillId="5" borderId="89" xfId="0" applyNumberFormat="1" applyFont="1" applyFill="1" applyBorder="1" applyAlignment="1">
      <alignment vertical="center"/>
    </xf>
    <xf numFmtId="4" fontId="42" fillId="5" borderId="5" xfId="0" applyNumberFormat="1" applyFont="1" applyFill="1" applyBorder="1" applyAlignment="1">
      <alignment vertical="center"/>
    </xf>
    <xf numFmtId="4" fontId="4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4" fontId="42" fillId="0" borderId="0" xfId="0" applyNumberFormat="1" applyFont="1" applyAlignment="1">
      <alignment horizontal="left" vertical="center"/>
    </xf>
    <xf numFmtId="4" fontId="37" fillId="2" borderId="3" xfId="0" applyNumberFormat="1" applyFont="1" applyFill="1" applyBorder="1" applyAlignment="1" applyProtection="1">
      <alignment horizontal="left" vertical="center"/>
      <protection locked="0"/>
    </xf>
    <xf numFmtId="4" fontId="37" fillId="2" borderId="4" xfId="0" applyNumberFormat="1" applyFont="1" applyFill="1" applyBorder="1" applyAlignment="1" applyProtection="1">
      <alignment horizontal="left" vertical="center"/>
      <protection locked="0"/>
    </xf>
    <xf numFmtId="4" fontId="37" fillId="2" borderId="5" xfId="0" applyNumberFormat="1" applyFont="1" applyFill="1" applyBorder="1" applyAlignment="1" applyProtection="1">
      <alignment horizontal="left" vertical="center"/>
      <protection locked="0"/>
    </xf>
    <xf numFmtId="4" fontId="42" fillId="5" borderId="6" xfId="0" applyNumberFormat="1" applyFont="1" applyFill="1" applyBorder="1" applyAlignment="1">
      <alignment horizontal="center" vertical="center"/>
    </xf>
    <xf numFmtId="4" fontId="42" fillId="5" borderId="92" xfId="0" applyNumberFormat="1" applyFont="1" applyFill="1" applyBorder="1" applyAlignment="1">
      <alignment horizontal="center" vertical="center"/>
    </xf>
    <xf numFmtId="4" fontId="42" fillId="2" borderId="93" xfId="0" applyNumberFormat="1" applyFont="1" applyFill="1" applyBorder="1" applyAlignment="1">
      <alignment horizontal="center" vertical="center"/>
    </xf>
    <xf numFmtId="4" fontId="42" fillId="5" borderId="1" xfId="0" applyNumberFormat="1" applyFont="1" applyFill="1" applyBorder="1" applyAlignment="1">
      <alignment horizontal="center" vertical="center"/>
    </xf>
    <xf numFmtId="4" fontId="37" fillId="0" borderId="3" xfId="0" applyNumberFormat="1" applyFont="1" applyFill="1" applyBorder="1" applyAlignment="1" applyProtection="1">
      <alignment vertical="center" wrapText="1"/>
      <protection locked="0"/>
    </xf>
    <xf numFmtId="4" fontId="37" fillId="0" borderId="4" xfId="0" applyNumberFormat="1" applyFont="1" applyFill="1" applyBorder="1" applyAlignment="1" applyProtection="1">
      <alignment vertical="center" wrapText="1"/>
      <protection locked="0"/>
    </xf>
    <xf numFmtId="4" fontId="37" fillId="0" borderId="5" xfId="0" applyNumberFormat="1" applyFont="1" applyFill="1" applyBorder="1" applyAlignment="1" applyProtection="1">
      <alignment vertical="center" wrapText="1"/>
      <protection locked="0"/>
    </xf>
    <xf numFmtId="4" fontId="42" fillId="0" borderId="0" xfId="0" applyNumberFormat="1" applyFont="1" applyAlignment="1" applyProtection="1">
      <alignment horizontal="left" vertical="center"/>
      <protection locked="0"/>
    </xf>
    <xf numFmtId="4" fontId="42" fillId="2" borderId="3" xfId="0" applyNumberFormat="1" applyFont="1" applyFill="1" applyBorder="1" applyAlignment="1" applyProtection="1">
      <alignment horizontal="center" vertical="center"/>
      <protection locked="0"/>
    </xf>
    <xf numFmtId="4" fontId="42" fillId="2" borderId="4" xfId="0" applyNumberFormat="1" applyFont="1" applyFill="1" applyBorder="1" applyAlignment="1" applyProtection="1">
      <alignment horizontal="center" vertical="center"/>
      <protection locked="0"/>
    </xf>
    <xf numFmtId="4" fontId="42" fillId="2" borderId="5" xfId="0" applyNumberFormat="1" applyFont="1" applyFill="1" applyBorder="1" applyAlignment="1" applyProtection="1">
      <alignment horizontal="center" vertical="center"/>
      <protection locked="0"/>
    </xf>
    <xf numFmtId="4" fontId="37" fillId="0" borderId="93" xfId="0" applyNumberFormat="1" applyFont="1" applyFill="1" applyBorder="1" applyAlignment="1" applyProtection="1">
      <alignment vertical="center" wrapText="1"/>
      <protection locked="0"/>
    </xf>
    <xf numFmtId="4" fontId="37" fillId="0" borderId="1" xfId="0" applyNumberFormat="1" applyFont="1" applyFill="1" applyBorder="1" applyAlignment="1" applyProtection="1">
      <alignment vertical="center" wrapText="1"/>
      <protection locked="0"/>
    </xf>
    <xf numFmtId="4" fontId="37" fillId="0" borderId="2" xfId="0" applyNumberFormat="1" applyFont="1" applyFill="1" applyBorder="1" applyAlignment="1" applyProtection="1">
      <alignment vertical="center" wrapText="1"/>
      <protection locked="0"/>
    </xf>
    <xf numFmtId="4" fontId="37" fillId="0" borderId="3" xfId="0" applyNumberFormat="1" applyFont="1" applyFill="1" applyBorder="1" applyAlignment="1" applyProtection="1">
      <alignment vertical="center"/>
      <protection locked="0"/>
    </xf>
    <xf numFmtId="4" fontId="37" fillId="0" borderId="4" xfId="0" applyNumberFormat="1" applyFont="1" applyFill="1" applyBorder="1" applyAlignment="1" applyProtection="1">
      <alignment vertical="center"/>
      <protection locked="0"/>
    </xf>
    <xf numFmtId="4" fontId="37" fillId="0" borderId="5" xfId="0" applyNumberFormat="1" applyFont="1" applyFill="1" applyBorder="1" applyAlignment="1" applyProtection="1">
      <alignment vertical="center"/>
      <protection locked="0"/>
    </xf>
    <xf numFmtId="4" fontId="37" fillId="2" borderId="3" xfId="0" applyNumberFormat="1" applyFont="1" applyFill="1" applyBorder="1" applyAlignment="1" applyProtection="1">
      <alignment horizontal="center" vertical="center"/>
      <protection locked="0"/>
    </xf>
    <xf numFmtId="4" fontId="37" fillId="2" borderId="4" xfId="0" applyNumberFormat="1" applyFont="1" applyFill="1" applyBorder="1" applyAlignment="1" applyProtection="1">
      <alignment horizontal="center" vertical="center"/>
      <protection locked="0"/>
    </xf>
    <xf numFmtId="4" fontId="37" fillId="2" borderId="5" xfId="0" applyNumberFormat="1" applyFont="1" applyFill="1" applyBorder="1" applyAlignment="1" applyProtection="1">
      <alignment horizontal="center" vertical="center"/>
      <protection locked="0"/>
    </xf>
    <xf numFmtId="4" fontId="42" fillId="0" borderId="94" xfId="0" applyNumberFormat="1" applyFont="1" applyFill="1" applyBorder="1" applyAlignment="1" applyProtection="1">
      <alignment vertical="center"/>
      <protection locked="0"/>
    </xf>
    <xf numFmtId="4" fontId="42" fillId="0" borderId="82" xfId="0" applyNumberFormat="1" applyFont="1" applyFill="1" applyBorder="1" applyAlignment="1" applyProtection="1">
      <alignment vertical="center"/>
      <protection locked="0"/>
    </xf>
    <xf numFmtId="4" fontId="42" fillId="0" borderId="46" xfId="0" applyNumberFormat="1" applyFont="1" applyFill="1" applyBorder="1" applyAlignment="1" applyProtection="1">
      <alignment vertical="center"/>
      <protection locked="0"/>
    </xf>
    <xf numFmtId="4" fontId="37" fillId="0" borderId="3" xfId="0" applyNumberFormat="1" applyFont="1" applyBorder="1" applyAlignment="1" applyProtection="1">
      <alignment horizontal="left" vertical="center" wrapText="1"/>
      <protection locked="0"/>
    </xf>
    <xf numFmtId="4" fontId="37" fillId="0" borderId="4" xfId="0" applyNumberFormat="1" applyFont="1" applyBorder="1" applyAlignment="1" applyProtection="1">
      <alignment horizontal="left" vertical="center" wrapText="1"/>
      <protection locked="0"/>
    </xf>
    <xf numFmtId="4" fontId="37" fillId="0" borderId="5" xfId="0" applyNumberFormat="1" applyFont="1" applyBorder="1" applyAlignment="1" applyProtection="1">
      <alignment horizontal="left" vertical="center" wrapText="1"/>
      <protection locked="0"/>
    </xf>
    <xf numFmtId="4" fontId="42" fillId="0" borderId="59" xfId="0" applyNumberFormat="1" applyFont="1" applyFill="1" applyBorder="1" applyAlignment="1" applyProtection="1">
      <alignment vertical="center" wrapText="1"/>
      <protection locked="0"/>
    </xf>
    <xf numFmtId="4" fontId="42" fillId="0" borderId="60" xfId="0" applyNumberFormat="1" applyFont="1" applyFill="1" applyBorder="1" applyAlignment="1" applyProtection="1">
      <alignment vertical="center" wrapText="1"/>
      <protection locked="0"/>
    </xf>
    <xf numFmtId="4" fontId="42" fillId="0" borderId="44" xfId="0" applyNumberFormat="1" applyFont="1" applyFill="1" applyBorder="1" applyAlignment="1" applyProtection="1">
      <alignment vertical="center" wrapText="1"/>
      <protection locked="0"/>
    </xf>
    <xf numFmtId="4" fontId="42" fillId="0" borderId="94" xfId="0" applyNumberFormat="1" applyFont="1" applyFill="1" applyBorder="1" applyAlignment="1" applyProtection="1">
      <alignment vertical="center" wrapText="1"/>
      <protection locked="0"/>
    </xf>
    <xf numFmtId="4" fontId="42" fillId="0" borderId="82" xfId="0" applyNumberFormat="1" applyFont="1" applyFill="1" applyBorder="1" applyAlignment="1" applyProtection="1">
      <alignment vertical="center" wrapText="1"/>
      <protection locked="0"/>
    </xf>
    <xf numFmtId="4" fontId="42" fillId="0" borderId="46" xfId="0" applyNumberFormat="1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horizontal="left" wrapText="1"/>
    </xf>
    <xf numFmtId="0" fontId="36" fillId="0" borderId="0" xfId="0" applyFont="1" applyAlignment="1"/>
    <xf numFmtId="4" fontId="37" fillId="0" borderId="93" xfId="0" applyNumberFormat="1" applyFont="1" applyFill="1" applyBorder="1" applyAlignment="1" applyProtection="1">
      <alignment vertical="center"/>
      <protection locked="0"/>
    </xf>
    <xf numFmtId="4" fontId="37" fillId="0" borderId="1" xfId="0" applyNumberFormat="1" applyFont="1" applyFill="1" applyBorder="1" applyAlignment="1" applyProtection="1">
      <alignment vertical="center"/>
      <protection locked="0"/>
    </xf>
    <xf numFmtId="4" fontId="37" fillId="0" borderId="2" xfId="0" applyNumberFormat="1" applyFont="1" applyFill="1" applyBorder="1" applyAlignment="1" applyProtection="1">
      <alignment vertical="center"/>
      <protection locked="0"/>
    </xf>
    <xf numFmtId="4" fontId="39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94" xfId="0" applyNumberFormat="1" applyFont="1" applyBorder="1" applyAlignment="1" applyProtection="1">
      <alignment horizontal="left" vertical="center" wrapText="1"/>
      <protection locked="0"/>
    </xf>
    <xf numFmtId="4" fontId="39" fillId="0" borderId="46" xfId="0" applyNumberFormat="1" applyFont="1" applyBorder="1" applyAlignment="1" applyProtection="1">
      <alignment horizontal="left" vertical="center" wrapText="1"/>
      <protection locked="0"/>
    </xf>
    <xf numFmtId="4" fontId="39" fillId="0" borderId="99" xfId="0" applyNumberFormat="1" applyFont="1" applyFill="1" applyBorder="1" applyAlignment="1" applyProtection="1">
      <alignment horizontal="left" vertical="center"/>
      <protection locked="0"/>
    </xf>
    <xf numFmtId="4" fontId="39" fillId="0" borderId="50" xfId="0" applyNumberFormat="1" applyFont="1" applyFill="1" applyBorder="1" applyAlignment="1" applyProtection="1">
      <alignment horizontal="left" vertical="center"/>
      <protection locked="0"/>
    </xf>
    <xf numFmtId="4" fontId="42" fillId="2" borderId="3" xfId="0" applyNumberFormat="1" applyFont="1" applyFill="1" applyBorder="1" applyAlignment="1" applyProtection="1">
      <alignment horizontal="left" vertical="center"/>
      <protection locked="0"/>
    </xf>
    <xf numFmtId="4" fontId="42" fillId="2" borderId="5" xfId="0" applyNumberFormat="1" applyFont="1" applyFill="1" applyBorder="1" applyAlignment="1" applyProtection="1">
      <alignment horizontal="left" vertical="center"/>
      <protection locked="0"/>
    </xf>
    <xf numFmtId="0" fontId="37" fillId="2" borderId="3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4" fontId="39" fillId="0" borderId="94" xfId="0" applyNumberFormat="1" applyFont="1" applyBorder="1" applyAlignment="1" applyProtection="1">
      <alignment horizontal="left" vertical="center"/>
      <protection locked="0"/>
    </xf>
    <xf numFmtId="4" fontId="39" fillId="0" borderId="46" xfId="0" applyNumberFormat="1" applyFont="1" applyBorder="1" applyAlignment="1" applyProtection="1">
      <alignment horizontal="left" vertical="center"/>
      <protection locked="0"/>
    </xf>
    <xf numFmtId="4" fontId="39" fillId="0" borderId="94" xfId="0" applyNumberFormat="1" applyFont="1" applyFill="1" applyBorder="1" applyAlignment="1" applyProtection="1">
      <alignment horizontal="left" vertical="center"/>
      <protection locked="0"/>
    </xf>
    <xf numFmtId="4" fontId="39" fillId="0" borderId="46" xfId="0" applyNumberFormat="1" applyFont="1" applyFill="1" applyBorder="1" applyAlignment="1" applyProtection="1">
      <alignment horizontal="left" vertical="center"/>
      <protection locked="0"/>
    </xf>
    <xf numFmtId="4" fontId="36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42" fillId="2" borderId="6" xfId="0" applyNumberFormat="1" applyFont="1" applyFill="1" applyBorder="1" applyAlignment="1" applyProtection="1">
      <alignment horizontal="center" vertical="center"/>
      <protection locked="0"/>
    </xf>
    <xf numFmtId="4" fontId="42" fillId="2" borderId="27" xfId="0" applyNumberFormat="1" applyFont="1" applyFill="1" applyBorder="1" applyAlignment="1" applyProtection="1">
      <alignment horizontal="center" vertical="center"/>
      <protection locked="0"/>
    </xf>
    <xf numFmtId="4" fontId="37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37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7" xfId="0" applyFont="1" applyBorder="1" applyAlignment="1">
      <alignment horizontal="center" vertical="center" wrapText="1"/>
    </xf>
    <xf numFmtId="0" fontId="40" fillId="2" borderId="9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4" fontId="39" fillId="0" borderId="59" xfId="0" applyNumberFormat="1" applyFont="1" applyBorder="1" applyAlignment="1" applyProtection="1">
      <alignment horizontal="left" vertical="center"/>
      <protection locked="0"/>
    </xf>
    <xf numFmtId="4" fontId="39" fillId="0" borderId="44" xfId="0" applyNumberFormat="1" applyFont="1" applyBorder="1" applyAlignment="1" applyProtection="1">
      <alignment horizontal="left" vertical="center"/>
      <protection locked="0"/>
    </xf>
    <xf numFmtId="4" fontId="51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82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95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90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65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105" xfId="0" applyNumberFormat="1" applyFont="1" applyFill="1" applyBorder="1" applyAlignment="1" applyProtection="1">
      <alignment horizontal="left" vertical="center" wrapText="1" indent="1"/>
      <protection locked="0"/>
    </xf>
    <xf numFmtId="4" fontId="52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2" fillId="2" borderId="3" xfId="0" applyNumberFormat="1" applyFont="1" applyFill="1" applyBorder="1" applyAlignment="1" applyProtection="1">
      <alignment vertical="center"/>
      <protection locked="0"/>
    </xf>
    <xf numFmtId="4" fontId="42" fillId="2" borderId="4" xfId="0" applyNumberFormat="1" applyFont="1" applyFill="1" applyBorder="1" applyAlignment="1" applyProtection="1">
      <alignment vertical="center"/>
      <protection locked="0"/>
    </xf>
    <xf numFmtId="4" fontId="42" fillId="2" borderId="5" xfId="0" applyNumberFormat="1" applyFont="1" applyFill="1" applyBorder="1" applyAlignment="1" applyProtection="1">
      <alignment vertical="center"/>
      <protection locked="0"/>
    </xf>
    <xf numFmtId="4" fontId="51" fillId="0" borderId="94" xfId="0" applyNumberFormat="1" applyFont="1" applyFill="1" applyBorder="1" applyAlignment="1" applyProtection="1">
      <alignment horizontal="left" vertical="center" indent="1"/>
      <protection locked="0"/>
    </xf>
    <xf numFmtId="4" fontId="51" fillId="0" borderId="82" xfId="0" applyNumberFormat="1" applyFont="1" applyFill="1" applyBorder="1" applyAlignment="1" applyProtection="1">
      <alignment horizontal="left" vertical="center" indent="1"/>
      <protection locked="0"/>
    </xf>
    <xf numFmtId="4" fontId="51" fillId="0" borderId="46" xfId="0" applyNumberFormat="1" applyFont="1" applyFill="1" applyBorder="1" applyAlignment="1" applyProtection="1">
      <alignment horizontal="left" vertical="center" indent="1"/>
      <protection locked="0"/>
    </xf>
    <xf numFmtId="4" fontId="39" fillId="0" borderId="94" xfId="0" applyNumberFormat="1" applyFont="1" applyFill="1" applyBorder="1" applyAlignment="1" applyProtection="1">
      <alignment vertical="center"/>
      <protection locked="0"/>
    </xf>
    <xf numFmtId="4" fontId="39" fillId="0" borderId="82" xfId="0" applyNumberFormat="1" applyFont="1" applyFill="1" applyBorder="1" applyAlignment="1" applyProtection="1">
      <alignment vertical="center"/>
      <protection locked="0"/>
    </xf>
    <xf numFmtId="4" fontId="39" fillId="0" borderId="46" xfId="0" applyNumberFormat="1" applyFont="1" applyFill="1" applyBorder="1" applyAlignment="1" applyProtection="1">
      <alignment vertical="center"/>
      <protection locked="0"/>
    </xf>
    <xf numFmtId="4" fontId="52" fillId="0" borderId="94" xfId="0" applyNumberFormat="1" applyFont="1" applyFill="1" applyBorder="1" applyAlignment="1" applyProtection="1">
      <alignment horizontal="left" vertical="center" indent="1"/>
      <protection locked="0"/>
    </xf>
    <xf numFmtId="4" fontId="52" fillId="0" borderId="82" xfId="0" applyNumberFormat="1" applyFont="1" applyFill="1" applyBorder="1" applyAlignment="1" applyProtection="1">
      <alignment horizontal="left" vertical="center" indent="1"/>
      <protection locked="0"/>
    </xf>
    <xf numFmtId="4" fontId="52" fillId="0" borderId="46" xfId="0" applyNumberFormat="1" applyFont="1" applyFill="1" applyBorder="1" applyAlignment="1" applyProtection="1">
      <alignment horizontal="left" vertical="center" indent="1"/>
      <protection locked="0"/>
    </xf>
    <xf numFmtId="4" fontId="39" fillId="0" borderId="94" xfId="0" applyNumberFormat="1" applyFont="1" applyFill="1" applyBorder="1" applyAlignment="1" applyProtection="1">
      <alignment vertical="center" wrapText="1"/>
      <protection locked="0"/>
    </xf>
    <xf numFmtId="4" fontId="39" fillId="0" borderId="82" xfId="0" applyNumberFormat="1" applyFont="1" applyFill="1" applyBorder="1" applyAlignment="1" applyProtection="1">
      <alignment vertical="center" wrapText="1"/>
      <protection locked="0"/>
    </xf>
    <xf numFmtId="4" fontId="39" fillId="0" borderId="46" xfId="0" applyNumberFormat="1" applyFont="1" applyFill="1" applyBorder="1" applyAlignment="1" applyProtection="1">
      <alignment vertical="center" wrapText="1"/>
      <protection locked="0"/>
    </xf>
    <xf numFmtId="4" fontId="39" fillId="0" borderId="59" xfId="0" applyNumberFormat="1" applyFont="1" applyFill="1" applyBorder="1" applyAlignment="1" applyProtection="1">
      <alignment vertical="center"/>
      <protection locked="0"/>
    </xf>
    <xf numFmtId="4" fontId="39" fillId="0" borderId="60" xfId="0" applyNumberFormat="1" applyFont="1" applyFill="1" applyBorder="1" applyAlignment="1" applyProtection="1">
      <alignment vertical="center"/>
      <protection locked="0"/>
    </xf>
    <xf numFmtId="4" fontId="39" fillId="0" borderId="44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 wrapText="1"/>
      <protection locked="0"/>
    </xf>
    <xf numFmtId="4" fontId="39" fillId="0" borderId="105" xfId="0" applyNumberFormat="1" applyFont="1" applyFill="1" applyBorder="1" applyAlignment="1" applyProtection="1">
      <alignment vertical="center" wrapText="1"/>
      <protection locked="0"/>
    </xf>
    <xf numFmtId="4" fontId="39" fillId="0" borderId="50" xfId="0" applyNumberFormat="1" applyFont="1" applyFill="1" applyBorder="1" applyAlignment="1" applyProtection="1">
      <alignment vertical="center" wrapText="1"/>
      <protection locked="0"/>
    </xf>
    <xf numFmtId="4" fontId="3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4" xfId="0" applyNumberFormat="1" applyFont="1" applyFill="1" applyBorder="1" applyAlignment="1" applyProtection="1">
      <alignment vertical="center"/>
      <protection locked="0"/>
    </xf>
    <xf numFmtId="4" fontId="36" fillId="0" borderId="82" xfId="0" applyNumberFormat="1" applyFont="1" applyFill="1" applyBorder="1" applyAlignment="1" applyProtection="1">
      <alignment vertical="center"/>
      <protection locked="0"/>
    </xf>
    <xf numFmtId="4" fontId="36" fillId="0" borderId="46" xfId="0" applyNumberFormat="1" applyFont="1" applyFill="1" applyBorder="1" applyAlignment="1" applyProtection="1">
      <alignment vertical="center"/>
      <protection locked="0"/>
    </xf>
    <xf numFmtId="4" fontId="39" fillId="0" borderId="3" xfId="0" applyNumberFormat="1" applyFont="1" applyBorder="1" applyAlignment="1">
      <alignment horizontal="right" vertical="center"/>
    </xf>
    <xf numFmtId="4" fontId="39" fillId="0" borderId="5" xfId="0" applyNumberFormat="1" applyFont="1" applyBorder="1" applyAlignment="1">
      <alignment horizontal="right" vertical="center"/>
    </xf>
    <xf numFmtId="4" fontId="39" fillId="0" borderId="93" xfId="0" applyNumberFormat="1" applyFont="1" applyBorder="1" applyAlignment="1">
      <alignment horizontal="right" vertical="center"/>
    </xf>
    <xf numFmtId="4" fontId="39" fillId="0" borderId="2" xfId="0" applyNumberFormat="1" applyFont="1" applyBorder="1" applyAlignment="1">
      <alignment horizontal="right" vertical="center"/>
    </xf>
    <xf numFmtId="4" fontId="36" fillId="0" borderId="95" xfId="0" applyNumberFormat="1" applyFont="1" applyFill="1" applyBorder="1" applyAlignment="1">
      <alignment vertical="center" wrapText="1"/>
    </xf>
    <xf numFmtId="4" fontId="36" fillId="0" borderId="65" xfId="0" applyNumberFormat="1" applyFont="1" applyFill="1" applyBorder="1" applyAlignment="1">
      <alignment vertical="center" wrapText="1"/>
    </xf>
    <xf numFmtId="4" fontId="36" fillId="0" borderId="99" xfId="0" applyNumberFormat="1" applyFont="1" applyFill="1" applyBorder="1" applyAlignment="1">
      <alignment vertical="center" wrapText="1"/>
    </xf>
    <xf numFmtId="4" fontId="36" fillId="0" borderId="50" xfId="0" applyNumberFormat="1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4" fontId="42" fillId="2" borderId="3" xfId="0" applyNumberFormat="1" applyFont="1" applyFill="1" applyBorder="1" applyAlignment="1">
      <alignment horizontal="left" vertical="center" wrapText="1"/>
    </xf>
    <xf numFmtId="4" fontId="42" fillId="2" borderId="4" xfId="0" applyNumberFormat="1" applyFont="1" applyFill="1" applyBorder="1" applyAlignment="1">
      <alignment horizontal="left" vertical="center" wrapText="1"/>
    </xf>
    <xf numFmtId="4" fontId="42" fillId="2" borderId="5" xfId="0" applyNumberFormat="1" applyFont="1" applyFill="1" applyBorder="1" applyAlignment="1">
      <alignment horizontal="left" vertical="center" wrapText="1"/>
    </xf>
    <xf numFmtId="4" fontId="42" fillId="2" borderId="2" xfId="0" applyNumberFormat="1" applyFont="1" applyFill="1" applyBorder="1" applyAlignment="1">
      <alignment horizontal="center" vertical="center"/>
    </xf>
    <xf numFmtId="4" fontId="42" fillId="2" borderId="3" xfId="0" applyNumberFormat="1" applyFont="1" applyFill="1" applyBorder="1" applyAlignment="1">
      <alignment horizontal="center" vertical="center"/>
    </xf>
    <xf numFmtId="4" fontId="42" fillId="2" borderId="5" xfId="0" applyNumberFormat="1" applyFont="1" applyFill="1" applyBorder="1" applyAlignment="1">
      <alignment horizontal="center" vertical="center"/>
    </xf>
    <xf numFmtId="4" fontId="44" fillId="0" borderId="0" xfId="0" applyNumberFormat="1" applyFont="1" applyFill="1" applyBorder="1" applyAlignment="1">
      <alignment horizontal="left" vertical="center" wrapText="1"/>
    </xf>
    <xf numFmtId="0" fontId="45" fillId="0" borderId="0" xfId="0" applyFont="1" applyFill="1" applyAlignment="1">
      <alignment vertical="center"/>
    </xf>
    <xf numFmtId="4" fontId="36" fillId="0" borderId="0" xfId="0" applyNumberFormat="1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4" fontId="36" fillId="0" borderId="59" xfId="0" applyNumberFormat="1" applyFont="1" applyFill="1" applyBorder="1" applyAlignment="1">
      <alignment vertical="center" wrapText="1"/>
    </xf>
    <xf numFmtId="4" fontId="36" fillId="0" borderId="44" xfId="0" applyNumberFormat="1" applyFont="1" applyFill="1" applyBorder="1" applyAlignment="1">
      <alignment vertical="center" wrapText="1"/>
    </xf>
    <xf numFmtId="4" fontId="36" fillId="0" borderId="94" xfId="0" applyNumberFormat="1" applyFont="1" applyFill="1" applyBorder="1" applyAlignment="1">
      <alignment vertical="center" wrapText="1"/>
    </xf>
    <xf numFmtId="4" fontId="36" fillId="0" borderId="46" xfId="0" applyNumberFormat="1" applyFont="1" applyFill="1" applyBorder="1" applyAlignment="1">
      <alignment vertical="center" wrapText="1"/>
    </xf>
    <xf numFmtId="4" fontId="36" fillId="0" borderId="104" xfId="0" applyNumberFormat="1" applyFont="1" applyFill="1" applyBorder="1" applyAlignment="1">
      <alignment vertical="center" wrapText="1"/>
    </xf>
    <xf numFmtId="4" fontId="36" fillId="0" borderId="87" xfId="0" applyNumberFormat="1" applyFont="1" applyFill="1" applyBorder="1" applyAlignment="1">
      <alignment vertical="center" wrapText="1"/>
    </xf>
    <xf numFmtId="4" fontId="42" fillId="0" borderId="99" xfId="0" applyNumberFormat="1" applyFont="1" applyBorder="1" applyAlignment="1" applyProtection="1">
      <alignment horizontal="left" vertical="center" wrapText="1"/>
      <protection locked="0"/>
    </xf>
    <xf numFmtId="4" fontId="42" fillId="0" borderId="50" xfId="0" applyNumberFormat="1" applyFont="1" applyBorder="1" applyAlignment="1" applyProtection="1">
      <alignment horizontal="left" vertical="center" wrapText="1"/>
      <protection locked="0"/>
    </xf>
    <xf numFmtId="4" fontId="42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42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42" fillId="0" borderId="3" xfId="0" applyNumberFormat="1" applyFont="1" applyFill="1" applyBorder="1" applyAlignment="1">
      <alignment horizontal="center" vertical="center"/>
    </xf>
    <xf numFmtId="4" fontId="42" fillId="0" borderId="5" xfId="0" applyNumberFormat="1" applyFont="1" applyFill="1" applyBorder="1" applyAlignment="1">
      <alignment horizontal="center" vertical="center"/>
    </xf>
    <xf numFmtId="4" fontId="37" fillId="0" borderId="3" xfId="0" applyNumberFormat="1" applyFont="1" applyFill="1" applyBorder="1" applyAlignment="1">
      <alignment horizontal="center" vertical="center"/>
    </xf>
    <xf numFmtId="4" fontId="37" fillId="0" borderId="5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right" vertical="center"/>
    </xf>
    <xf numFmtId="4" fontId="48" fillId="0" borderId="0" xfId="0" applyNumberFormat="1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4" fontId="3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9" xfId="0" applyNumberFormat="1" applyFont="1" applyBorder="1" applyAlignment="1" applyProtection="1">
      <alignment horizontal="left" vertical="center" wrapText="1"/>
      <protection locked="0"/>
    </xf>
    <xf numFmtId="4" fontId="42" fillId="0" borderId="44" xfId="0" applyNumberFormat="1" applyFont="1" applyBorder="1" applyAlignment="1" applyProtection="1">
      <alignment horizontal="left" vertical="center" wrapText="1"/>
      <protection locked="0"/>
    </xf>
    <xf numFmtId="4" fontId="42" fillId="0" borderId="94" xfId="0" applyNumberFormat="1" applyFont="1" applyBorder="1" applyAlignment="1" applyProtection="1">
      <alignment horizontal="left" vertical="center" wrapText="1"/>
      <protection locked="0"/>
    </xf>
    <xf numFmtId="4" fontId="42" fillId="0" borderId="46" xfId="0" applyNumberFormat="1" applyFont="1" applyBorder="1" applyAlignment="1" applyProtection="1">
      <alignment horizontal="left" vertical="center" wrapText="1"/>
      <protection locked="0"/>
    </xf>
    <xf numFmtId="4" fontId="42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" xfId="0" applyFont="1" applyBorder="1" applyAlignment="1">
      <alignment horizontal="center" vertical="center" wrapText="1"/>
    </xf>
    <xf numFmtId="4" fontId="39" fillId="0" borderId="3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>
      <alignment wrapText="1"/>
    </xf>
    <xf numFmtId="0" fontId="36" fillId="0" borderId="0" xfId="0" applyFont="1" applyFill="1" applyAlignment="1"/>
    <xf numFmtId="4" fontId="44" fillId="0" borderId="0" xfId="0" applyNumberFormat="1" applyFont="1" applyFill="1" applyAlignment="1" applyProtection="1">
      <alignment horizontal="left" vertical="center" wrapText="1"/>
      <protection locked="0"/>
    </xf>
    <xf numFmtId="4" fontId="42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7" fillId="5" borderId="3" xfId="0" applyNumberFormat="1" applyFont="1" applyFill="1" applyBorder="1" applyAlignment="1" applyProtection="1">
      <alignment vertical="center"/>
      <protection locked="0"/>
    </xf>
    <xf numFmtId="4" fontId="37" fillId="5" borderId="5" xfId="0" applyNumberFormat="1" applyFont="1" applyFill="1" applyBorder="1" applyAlignment="1" applyProtection="1">
      <alignment vertical="center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4" fontId="37" fillId="5" borderId="3" xfId="0" applyNumberFormat="1" applyFont="1" applyFill="1" applyBorder="1" applyAlignment="1">
      <alignment horizontal="left" vertical="center"/>
    </xf>
    <xf numFmtId="4" fontId="37" fillId="5" borderId="5" xfId="0" applyNumberFormat="1" applyFont="1" applyFill="1" applyBorder="1" applyAlignment="1">
      <alignment horizontal="left" vertical="center"/>
    </xf>
    <xf numFmtId="4" fontId="39" fillId="0" borderId="94" xfId="0" applyNumberFormat="1" applyFont="1" applyBorder="1" applyAlignment="1" applyProtection="1">
      <alignment horizontal="justify" vertical="center"/>
      <protection locked="0"/>
    </xf>
    <xf numFmtId="4" fontId="39" fillId="0" borderId="46" xfId="0" applyNumberFormat="1" applyFont="1" applyBorder="1" applyAlignment="1" applyProtection="1">
      <alignment horizontal="justify" vertical="center"/>
      <protection locked="0"/>
    </xf>
    <xf numFmtId="4" fontId="36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0" xfId="0" applyNumberFormat="1" applyFont="1" applyFill="1" applyAlignment="1" applyProtection="1">
      <alignment horizontal="left" vertical="center"/>
      <protection locked="0"/>
    </xf>
    <xf numFmtId="0" fontId="45" fillId="0" borderId="0" xfId="0" applyFont="1" applyAlignment="1"/>
    <xf numFmtId="4" fontId="4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9" xfId="0" applyNumberFormat="1" applyFont="1" applyFill="1" applyBorder="1" applyAlignment="1" applyProtection="1">
      <alignment vertical="center"/>
      <protection locked="0"/>
    </xf>
    <xf numFmtId="4" fontId="42" fillId="0" borderId="44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Border="1" applyAlignment="1" applyProtection="1">
      <alignment horizontal="left" vertical="center"/>
      <protection locked="0"/>
    </xf>
    <xf numFmtId="4" fontId="39" fillId="0" borderId="50" xfId="0" applyNumberFormat="1" applyFont="1" applyBorder="1" applyAlignment="1" applyProtection="1">
      <alignment horizontal="left" vertical="center"/>
      <protection locked="0"/>
    </xf>
    <xf numFmtId="4" fontId="36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4" xfId="0" applyNumberFormat="1" applyFont="1" applyFill="1" applyBorder="1" applyAlignment="1" applyProtection="1">
      <alignment horizontal="left" vertical="center"/>
      <protection locked="0"/>
    </xf>
    <xf numFmtId="4" fontId="36" fillId="0" borderId="46" xfId="0" applyNumberFormat="1" applyFont="1" applyFill="1" applyBorder="1" applyAlignment="1" applyProtection="1">
      <alignment horizontal="left" vertical="center"/>
      <protection locked="0"/>
    </xf>
    <xf numFmtId="4" fontId="42" fillId="2" borderId="3" xfId="0" applyNumberFormat="1" applyFont="1" applyFill="1" applyBorder="1" applyAlignment="1" applyProtection="1">
      <alignment vertical="center" wrapText="1"/>
      <protection locked="0"/>
    </xf>
    <xf numFmtId="0" fontId="36" fillId="0" borderId="5" xfId="0" applyFont="1" applyBorder="1" applyAlignment="1">
      <alignment vertical="center" wrapText="1"/>
    </xf>
    <xf numFmtId="4" fontId="39" fillId="0" borderId="0" xfId="0" applyNumberFormat="1" applyFont="1" applyAlignment="1">
      <alignment vertical="center"/>
    </xf>
    <xf numFmtId="0" fontId="36" fillId="0" borderId="62" xfId="0" applyFont="1" applyFill="1" applyBorder="1" applyAlignment="1">
      <alignment vertical="center"/>
    </xf>
    <xf numFmtId="0" fontId="36" fillId="0" borderId="100" xfId="0" applyFont="1" applyFill="1" applyBorder="1" applyAlignment="1">
      <alignment vertical="center"/>
    </xf>
    <xf numFmtId="0" fontId="36" fillId="0" borderId="5" xfId="0" applyFont="1" applyBorder="1" applyAlignment="1">
      <alignment vertical="center"/>
    </xf>
    <xf numFmtId="4" fontId="53" fillId="0" borderId="0" xfId="0" applyNumberFormat="1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4" fontId="44" fillId="0" borderId="0" xfId="0" applyNumberFormat="1" applyFont="1" applyFill="1" applyBorder="1" applyAlignment="1" applyProtection="1">
      <alignment horizontal="left" vertical="center"/>
      <protection locked="0"/>
    </xf>
    <xf numFmtId="4" fontId="42" fillId="0" borderId="3" xfId="0" applyNumberFormat="1" applyFont="1" applyFill="1" applyBorder="1" applyAlignment="1" applyProtection="1">
      <alignment vertical="center" wrapText="1"/>
      <protection locked="0"/>
    </xf>
    <xf numFmtId="0" fontId="36" fillId="0" borderId="5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4" fontId="42" fillId="0" borderId="99" xfId="0" applyNumberFormat="1" applyFont="1" applyBorder="1" applyAlignment="1" applyProtection="1">
      <alignment horizontal="justify" vertical="center"/>
      <protection locked="0"/>
    </xf>
    <xf numFmtId="4" fontId="42" fillId="0" borderId="50" xfId="0" applyNumberFormat="1" applyFont="1" applyBorder="1" applyAlignment="1" applyProtection="1">
      <alignment horizontal="justify" vertical="center"/>
      <protection locked="0"/>
    </xf>
    <xf numFmtId="4" fontId="42" fillId="5" borderId="3" xfId="0" applyNumberFormat="1" applyFont="1" applyFill="1" applyBorder="1" applyAlignment="1" applyProtection="1">
      <alignment horizontal="justify" vertical="center"/>
      <protection locked="0"/>
    </xf>
    <xf numFmtId="4" fontId="42" fillId="5" borderId="5" xfId="0" applyNumberFormat="1" applyFont="1" applyFill="1" applyBorder="1" applyAlignment="1" applyProtection="1">
      <alignment horizontal="justify" vertical="center"/>
      <protection locked="0"/>
    </xf>
    <xf numFmtId="4" fontId="48" fillId="0" borderId="0" xfId="0" applyNumberFormat="1" applyFont="1" applyAlignment="1" applyProtection="1">
      <alignment horizontal="left" vertical="center"/>
      <protection locked="0"/>
    </xf>
    <xf numFmtId="4" fontId="3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" xfId="0" applyFont="1" applyBorder="1" applyAlignment="1">
      <alignment horizontal="left" vertical="center"/>
    </xf>
    <xf numFmtId="4" fontId="42" fillId="0" borderId="104" xfId="0" applyNumberFormat="1" applyFont="1" applyBorder="1" applyAlignment="1" applyProtection="1">
      <alignment horizontal="justify" vertical="center"/>
      <protection locked="0"/>
    </xf>
    <xf numFmtId="4" fontId="42" fillId="0" borderId="87" xfId="0" applyNumberFormat="1" applyFont="1" applyBorder="1" applyAlignment="1" applyProtection="1">
      <alignment horizontal="justify" vertical="center"/>
      <protection locked="0"/>
    </xf>
    <xf numFmtId="4" fontId="42" fillId="0" borderId="94" xfId="0" applyNumberFormat="1" applyFont="1" applyBorder="1" applyAlignment="1" applyProtection="1">
      <alignment horizontal="justify" vertical="center"/>
      <protection locked="0"/>
    </xf>
    <xf numFmtId="4" fontId="42" fillId="0" borderId="46" xfId="0" applyNumberFormat="1" applyFont="1" applyBorder="1" applyAlignment="1" applyProtection="1">
      <alignment horizontal="justify" vertical="center"/>
      <protection locked="0"/>
    </xf>
    <xf numFmtId="0" fontId="36" fillId="0" borderId="4" xfId="0" applyFont="1" applyBorder="1" applyAlignment="1">
      <alignment horizontal="center" vertical="center" wrapText="1"/>
    </xf>
    <xf numFmtId="4" fontId="37" fillId="5" borderId="3" xfId="0" applyNumberFormat="1" applyFont="1" applyFill="1" applyBorder="1" applyAlignment="1">
      <alignment horizontal="center" vertical="center"/>
    </xf>
    <xf numFmtId="4" fontId="37" fillId="5" borderId="5" xfId="0" applyNumberFormat="1" applyFont="1" applyFill="1" applyBorder="1" applyAlignment="1">
      <alignment horizontal="center" vertical="center"/>
    </xf>
    <xf numFmtId="4" fontId="42" fillId="0" borderId="59" xfId="0" applyNumberFormat="1" applyFont="1" applyBorder="1" applyAlignment="1" applyProtection="1">
      <alignment horizontal="justify" vertical="center"/>
      <protection locked="0"/>
    </xf>
    <xf numFmtId="4" fontId="42" fillId="0" borderId="44" xfId="0" applyNumberFormat="1" applyFont="1" applyBorder="1" applyAlignment="1" applyProtection="1">
      <alignment horizontal="justify" vertical="center"/>
      <protection locked="0"/>
    </xf>
    <xf numFmtId="4" fontId="39" fillId="0" borderId="59" xfId="0" applyNumberFormat="1" applyFont="1" applyFill="1" applyBorder="1" applyAlignment="1">
      <alignment horizontal="left" vertical="center" wrapText="1"/>
    </xf>
    <xf numFmtId="4" fontId="39" fillId="0" borderId="44" xfId="0" applyNumberFormat="1" applyFont="1" applyFill="1" applyBorder="1" applyAlignment="1">
      <alignment horizontal="left" vertical="center" wrapText="1"/>
    </xf>
    <xf numFmtId="4" fontId="39" fillId="0" borderId="99" xfId="0" applyNumberFormat="1" applyFont="1" applyFill="1" applyBorder="1" applyAlignment="1">
      <alignment horizontal="left" vertical="center" wrapText="1"/>
    </xf>
    <xf numFmtId="4" fontId="48" fillId="0" borderId="0" xfId="0" applyNumberFormat="1" applyFont="1" applyFill="1" applyBorder="1" applyAlignment="1">
      <alignment horizontal="left" vertical="center" wrapText="1"/>
    </xf>
    <xf numFmtId="4" fontId="39" fillId="0" borderId="59" xfId="0" applyNumberFormat="1" applyFont="1" applyBorder="1" applyAlignment="1" applyProtection="1">
      <alignment vertical="center" wrapText="1"/>
      <protection locked="0"/>
    </xf>
    <xf numFmtId="4" fontId="39" fillId="0" borderId="44" xfId="0" applyNumberFormat="1" applyFont="1" applyBorder="1" applyAlignment="1" applyProtection="1">
      <alignment vertical="center" wrapText="1"/>
      <protection locked="0"/>
    </xf>
    <xf numFmtId="4" fontId="39" fillId="0" borderId="94" xfId="0" applyNumberFormat="1" applyFont="1" applyBorder="1" applyAlignment="1" applyProtection="1">
      <alignment vertical="center" wrapText="1"/>
      <protection locked="0"/>
    </xf>
    <xf numFmtId="4" fontId="39" fillId="0" borderId="46" xfId="0" applyNumberFormat="1" applyFont="1" applyBorder="1" applyAlignment="1" applyProtection="1">
      <alignment vertical="center" wrapText="1"/>
      <protection locked="0"/>
    </xf>
    <xf numFmtId="4" fontId="39" fillId="0" borderId="99" xfId="0" applyNumberFormat="1" applyFont="1" applyBorder="1" applyAlignment="1" applyProtection="1">
      <alignment vertical="center" wrapText="1"/>
      <protection locked="0"/>
    </xf>
    <xf numFmtId="4" fontId="39" fillId="0" borderId="50" xfId="0" applyNumberFormat="1" applyFont="1" applyBorder="1" applyAlignment="1" applyProtection="1">
      <alignment vertical="center" wrapText="1"/>
      <protection locked="0"/>
    </xf>
    <xf numFmtId="4" fontId="42" fillId="5" borderId="5" xfId="0" applyNumberFormat="1" applyFont="1" applyFill="1" applyBorder="1" applyAlignment="1" applyProtection="1">
      <alignment vertical="center" wrapText="1"/>
      <protection locked="0"/>
    </xf>
    <xf numFmtId="0" fontId="45" fillId="0" borderId="0" xfId="0" applyFont="1" applyAlignment="1">
      <alignment vertical="center"/>
    </xf>
    <xf numFmtId="0" fontId="36" fillId="0" borderId="103" xfId="0" applyFont="1" applyBorder="1" applyAlignment="1">
      <alignment vertical="center"/>
    </xf>
    <xf numFmtId="0" fontId="45" fillId="0" borderId="0" xfId="0" applyFont="1" applyFill="1" applyAlignment="1">
      <alignment vertical="center" wrapText="1"/>
    </xf>
    <xf numFmtId="0" fontId="36" fillId="0" borderId="62" xfId="0" applyFont="1" applyBorder="1" applyAlignment="1">
      <alignment vertical="center"/>
    </xf>
    <xf numFmtId="4" fontId="42" fillId="2" borderId="59" xfId="0" applyNumberFormat="1" applyFont="1" applyFill="1" applyBorder="1" applyAlignment="1" applyProtection="1">
      <alignment vertical="center" wrapText="1"/>
      <protection locked="0"/>
    </xf>
    <xf numFmtId="0" fontId="36" fillId="2" borderId="96" xfId="0" applyFont="1" applyFill="1" applyBorder="1" applyAlignment="1">
      <alignment vertical="center"/>
    </xf>
    <xf numFmtId="4" fontId="37" fillId="0" borderId="59" xfId="0" applyNumberFormat="1" applyFont="1" applyFill="1" applyBorder="1" applyAlignment="1" applyProtection="1">
      <alignment vertical="center" wrapText="1"/>
      <protection locked="0"/>
    </xf>
    <xf numFmtId="0" fontId="36" fillId="0" borderId="96" xfId="0" applyFont="1" applyBorder="1" applyAlignment="1">
      <alignment vertical="center"/>
    </xf>
    <xf numFmtId="4" fontId="37" fillId="0" borderId="94" xfId="0" applyNumberFormat="1" applyFont="1" applyFill="1" applyBorder="1" applyAlignment="1" applyProtection="1">
      <alignment vertical="center" wrapText="1"/>
      <protection locked="0"/>
    </xf>
    <xf numFmtId="4" fontId="36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4" xfId="0" applyNumberFormat="1" applyFont="1" applyFill="1" applyBorder="1" applyAlignment="1" applyProtection="1">
      <alignment horizontal="left" vertical="center" wrapText="1" indent="2"/>
      <protection locked="0"/>
    </xf>
    <xf numFmtId="0" fontId="36" fillId="0" borderId="82" xfId="0" applyFont="1" applyFill="1" applyBorder="1" applyAlignment="1">
      <alignment horizontal="left" vertical="center" wrapText="1" indent="2"/>
    </xf>
    <xf numFmtId="0" fontId="36" fillId="0" borderId="46" xfId="0" applyFont="1" applyFill="1" applyBorder="1" applyAlignment="1">
      <alignment horizontal="left" vertical="center" wrapText="1" indent="2"/>
    </xf>
    <xf numFmtId="0" fontId="36" fillId="0" borderId="5" xfId="0" applyFont="1" applyBorder="1" applyAlignment="1">
      <alignment horizontal="center" vertical="center"/>
    </xf>
    <xf numFmtId="4" fontId="37" fillId="2" borderId="6" xfId="0" applyNumberFormat="1" applyFont="1" applyFill="1" applyBorder="1" applyAlignment="1" applyProtection="1">
      <alignment horizontal="center" vertical="center"/>
      <protection locked="0"/>
    </xf>
    <xf numFmtId="4" fontId="37" fillId="2" borderId="92" xfId="0" applyNumberFormat="1" applyFont="1" applyFill="1" applyBorder="1" applyAlignment="1" applyProtection="1">
      <alignment horizontal="center" vertical="center"/>
      <protection locked="0"/>
    </xf>
    <xf numFmtId="4" fontId="37" fillId="2" borderId="27" xfId="0" applyNumberFormat="1" applyFont="1" applyFill="1" applyBorder="1" applyAlignment="1" applyProtection="1">
      <alignment horizontal="center" vertical="center"/>
      <protection locked="0"/>
    </xf>
    <xf numFmtId="4" fontId="37" fillId="2" borderId="93" xfId="0" applyNumberFormat="1" applyFont="1" applyFill="1" applyBorder="1" applyAlignment="1" applyProtection="1">
      <alignment horizontal="center" vertical="center"/>
      <protection locked="0"/>
    </xf>
    <xf numFmtId="4" fontId="37" fillId="2" borderId="1" xfId="0" applyNumberFormat="1" applyFont="1" applyFill="1" applyBorder="1" applyAlignment="1" applyProtection="1">
      <alignment horizontal="center" vertical="center"/>
      <protection locked="0"/>
    </xf>
    <xf numFmtId="4" fontId="37" fillId="2" borderId="2" xfId="0" applyNumberFormat="1" applyFont="1" applyFill="1" applyBorder="1" applyAlignment="1" applyProtection="1">
      <alignment horizontal="center" vertical="center"/>
      <protection locked="0"/>
    </xf>
    <xf numFmtId="4" fontId="37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60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>
      <alignment horizontal="center" vertical="center"/>
    </xf>
    <xf numFmtId="4" fontId="37" fillId="0" borderId="59" xfId="0" applyNumberFormat="1" applyFont="1" applyFill="1" applyBorder="1" applyAlignment="1">
      <alignment horizontal="left" vertical="center" wrapText="1"/>
    </xf>
    <xf numFmtId="0" fontId="36" fillId="0" borderId="44" xfId="0" applyFont="1" applyFill="1" applyBorder="1" applyAlignment="1">
      <alignment vertical="center"/>
    </xf>
    <xf numFmtId="0" fontId="36" fillId="0" borderId="44" xfId="0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/>
    </xf>
    <xf numFmtId="0" fontId="40" fillId="0" borderId="79" xfId="0" applyFont="1" applyBorder="1" applyAlignment="1">
      <alignment wrapText="1"/>
    </xf>
    <xf numFmtId="0" fontId="40" fillId="0" borderId="80" xfId="0" applyFont="1" applyBorder="1" applyAlignment="1">
      <alignment wrapText="1"/>
    </xf>
    <xf numFmtId="0" fontId="38" fillId="0" borderId="0" xfId="0" applyFont="1" applyAlignment="1">
      <alignment horizontal="left" wrapText="1"/>
    </xf>
    <xf numFmtId="0" fontId="47" fillId="0" borderId="0" xfId="0" applyFont="1" applyAlignment="1">
      <alignment horizontal="left"/>
    </xf>
    <xf numFmtId="14" fontId="35" fillId="0" borderId="0" xfId="0" applyNumberFormat="1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3" borderId="76" xfId="0" applyFont="1" applyFill="1" applyBorder="1" applyAlignment="1">
      <alignment wrapText="1"/>
    </xf>
    <xf numFmtId="0" fontId="35" fillId="3" borderId="77" xfId="0" applyFont="1" applyFill="1" applyBorder="1" applyAlignment="1">
      <alignment wrapText="1"/>
    </xf>
    <xf numFmtId="0" fontId="40" fillId="0" borderId="16" xfId="0" applyFont="1" applyBorder="1" applyAlignment="1">
      <alignment wrapText="1"/>
    </xf>
    <xf numFmtId="0" fontId="40" fillId="0" borderId="78" xfId="0" applyFont="1" applyBorder="1" applyAlignment="1">
      <alignment wrapText="1"/>
    </xf>
    <xf numFmtId="0" fontId="37" fillId="0" borderId="3" xfId="4" applyFont="1" applyFill="1" applyBorder="1" applyAlignment="1" applyProtection="1">
      <alignment vertical="center" wrapText="1"/>
    </xf>
    <xf numFmtId="0" fontId="37" fillId="0" borderId="4" xfId="4" applyFont="1" applyFill="1" applyBorder="1" applyAlignment="1" applyProtection="1">
      <alignment vertical="center" wrapText="1"/>
    </xf>
    <xf numFmtId="0" fontId="37" fillId="0" borderId="5" xfId="4" applyFont="1" applyFill="1" applyBorder="1" applyAlignment="1" applyProtection="1">
      <alignment vertical="center" wrapText="1"/>
    </xf>
    <xf numFmtId="0" fontId="35" fillId="3" borderId="28" xfId="0" applyFont="1" applyFill="1" applyBorder="1" applyAlignment="1">
      <alignment horizontal="center" wrapText="1"/>
    </xf>
    <xf numFmtId="0" fontId="36" fillId="0" borderId="61" xfId="0" applyFont="1" applyBorder="1" applyAlignment="1">
      <alignment horizontal="center" wrapText="1"/>
    </xf>
    <xf numFmtId="0" fontId="35" fillId="3" borderId="59" xfId="0" applyFont="1" applyFill="1" applyBorder="1" applyAlignment="1">
      <alignment horizontal="center" wrapText="1"/>
    </xf>
    <xf numFmtId="0" fontId="35" fillId="3" borderId="60" xfId="0" applyFont="1" applyFill="1" applyBorder="1" applyAlignment="1">
      <alignment horizontal="center" wrapText="1"/>
    </xf>
    <xf numFmtId="0" fontId="35" fillId="3" borderId="44" xfId="0" applyFont="1" applyFill="1" applyBorder="1" applyAlignment="1">
      <alignment horizontal="center" wrapText="1"/>
    </xf>
    <xf numFmtId="0" fontId="42" fillId="0" borderId="16" xfId="0" applyFont="1" applyFill="1" applyBorder="1"/>
    <xf numFmtId="0" fontId="35" fillId="0" borderId="19" xfId="0" applyFont="1" applyFill="1" applyBorder="1"/>
    <xf numFmtId="0" fontId="35" fillId="4" borderId="16" xfId="0" applyFont="1" applyFill="1" applyBorder="1" applyAlignment="1"/>
    <xf numFmtId="0" fontId="35" fillId="4" borderId="18" xfId="0" applyFont="1" applyFill="1" applyBorder="1" applyAlignment="1"/>
    <xf numFmtId="0" fontId="36" fillId="0" borderId="19" xfId="0" applyFont="1" applyBorder="1" applyAlignment="1"/>
    <xf numFmtId="0" fontId="35" fillId="2" borderId="16" xfId="0" applyFont="1" applyFill="1" applyBorder="1"/>
    <xf numFmtId="0" fontId="35" fillId="2" borderId="19" xfId="0" applyFont="1" applyFill="1" applyBorder="1"/>
    <xf numFmtId="0" fontId="35" fillId="2" borderId="39" xfId="0" applyFont="1" applyFill="1" applyBorder="1"/>
    <xf numFmtId="0" fontId="35" fillId="2" borderId="40" xfId="0" applyFont="1" applyFill="1" applyBorder="1"/>
    <xf numFmtId="0" fontId="44" fillId="0" borderId="0" xfId="0" applyFont="1" applyFill="1" applyAlignment="1">
      <alignment horizontal="left"/>
    </xf>
    <xf numFmtId="0" fontId="45" fillId="0" borderId="0" xfId="0" applyFont="1" applyFill="1" applyAlignment="1">
      <alignment horizontal="left"/>
    </xf>
    <xf numFmtId="4" fontId="42" fillId="0" borderId="38" xfId="0" applyNumberFormat="1" applyFont="1" applyFill="1" applyBorder="1" applyAlignment="1">
      <alignment vertical="center"/>
    </xf>
    <xf numFmtId="4" fontId="42" fillId="0" borderId="18" xfId="0" applyNumberFormat="1" applyFont="1" applyFill="1" applyBorder="1" applyAlignment="1">
      <alignment vertical="center"/>
    </xf>
    <xf numFmtId="0" fontId="35" fillId="4" borderId="16" xfId="0" applyFont="1" applyFill="1" applyBorder="1"/>
    <xf numFmtId="0" fontId="35" fillId="4" borderId="19" xfId="0" applyFont="1" applyFill="1" applyBorder="1"/>
    <xf numFmtId="0" fontId="35" fillId="0" borderId="16" xfId="0" applyFont="1" applyFill="1" applyBorder="1"/>
    <xf numFmtId="0" fontId="35" fillId="0" borderId="17" xfId="0" applyFont="1" applyFill="1" applyBorder="1"/>
    <xf numFmtId="0" fontId="35" fillId="3" borderId="6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5" fillId="3" borderId="28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wrapText="1"/>
    </xf>
    <xf numFmtId="0" fontId="35" fillId="2" borderId="14" xfId="0" applyFont="1" applyFill="1" applyBorder="1" applyAlignment="1">
      <alignment horizontal="center" wrapText="1"/>
    </xf>
    <xf numFmtId="0" fontId="35" fillId="2" borderId="10" xfId="0" applyFont="1" applyFill="1" applyBorder="1" applyAlignment="1">
      <alignment horizontal="center" wrapText="1"/>
    </xf>
    <xf numFmtId="0" fontId="35" fillId="2" borderId="15" xfId="0" applyFont="1" applyFill="1" applyBorder="1" applyAlignment="1">
      <alignment horizontal="center" wrapText="1"/>
    </xf>
    <xf numFmtId="0" fontId="35" fillId="0" borderId="18" xfId="0" applyFont="1" applyFill="1" applyBorder="1"/>
    <xf numFmtId="0" fontId="36" fillId="0" borderId="0" xfId="2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40" fillId="0" borderId="0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35" fillId="2" borderId="3" xfId="0" applyFont="1" applyFill="1" applyBorder="1" applyAlignment="1">
      <alignment horizontal="center" wrapText="1"/>
    </xf>
    <xf numFmtId="0" fontId="35" fillId="2" borderId="4" xfId="0" applyFont="1" applyFill="1" applyBorder="1" applyAlignment="1">
      <alignment horizontal="center" wrapText="1"/>
    </xf>
    <xf numFmtId="0" fontId="35" fillId="2" borderId="5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wrapText="1"/>
    </xf>
    <xf numFmtId="0" fontId="35" fillId="2" borderId="11" xfId="0" applyFont="1" applyFill="1" applyBorder="1" applyAlignment="1">
      <alignment horizontal="center" wrapText="1"/>
    </xf>
    <xf numFmtId="0" fontId="35" fillId="2" borderId="7" xfId="0" applyFont="1" applyFill="1" applyBorder="1" applyAlignment="1">
      <alignment horizontal="center" wrapText="1"/>
    </xf>
    <xf numFmtId="0" fontId="35" fillId="2" borderId="12" xfId="0" applyFont="1" applyFill="1" applyBorder="1" applyAlignment="1">
      <alignment horizontal="center" wrapText="1"/>
    </xf>
    <xf numFmtId="0" fontId="41" fillId="2" borderId="7" xfId="4" applyFont="1" applyFill="1" applyBorder="1" applyAlignment="1">
      <alignment wrapText="1"/>
    </xf>
    <xf numFmtId="0" fontId="41" fillId="2" borderId="12" xfId="4" applyFont="1" applyFill="1" applyBorder="1" applyAlignment="1">
      <alignment wrapText="1"/>
    </xf>
    <xf numFmtId="0" fontId="35" fillId="2" borderId="8" xfId="0" applyFont="1" applyFill="1" applyBorder="1" applyAlignment="1">
      <alignment horizontal="center" wrapText="1"/>
    </xf>
    <xf numFmtId="0" fontId="35" fillId="2" borderId="13" xfId="0" applyFont="1" applyFill="1" applyBorder="1" applyAlignment="1">
      <alignment horizontal="center" wrapText="1"/>
    </xf>
    <xf numFmtId="0" fontId="40" fillId="0" borderId="20" xfId="0" applyFont="1" applyFill="1" applyBorder="1"/>
    <xf numFmtId="2" fontId="40" fillId="0" borderId="21" xfId="0" applyNumberFormat="1" applyFont="1" applyFill="1" applyBorder="1" applyAlignment="1">
      <alignment horizontal="right"/>
    </xf>
    <xf numFmtId="4" fontId="40" fillId="0" borderId="23" xfId="0" applyNumberFormat="1" applyFont="1" applyFill="1" applyBorder="1" applyAlignment="1">
      <alignment horizontal="right"/>
    </xf>
    <xf numFmtId="2" fontId="40" fillId="0" borderId="23" xfId="0" applyNumberFormat="1" applyFont="1" applyFill="1" applyBorder="1" applyAlignment="1">
      <alignment horizontal="right"/>
    </xf>
    <xf numFmtId="0" fontId="42" fillId="2" borderId="16" xfId="0" applyFont="1" applyFill="1" applyBorder="1"/>
    <xf numFmtId="0" fontId="40" fillId="0" borderId="16" xfId="0" applyFont="1" applyBorder="1"/>
    <xf numFmtId="0" fontId="40" fillId="0" borderId="19" xfId="0" applyFont="1" applyBorder="1"/>
    <xf numFmtId="4" fontId="40" fillId="0" borderId="34" xfId="0" applyNumberFormat="1" applyFont="1" applyBorder="1" applyAlignment="1">
      <alignment horizontal="right"/>
    </xf>
    <xf numFmtId="0" fontId="42" fillId="46" borderId="16" xfId="0" applyFont="1" applyFill="1" applyBorder="1"/>
    <xf numFmtId="0" fontId="35" fillId="46" borderId="19" xfId="0" applyFont="1" applyFill="1" applyBorder="1"/>
    <xf numFmtId="0" fontId="40" fillId="0" borderId="35" xfId="0" applyFont="1" applyBorder="1"/>
    <xf numFmtId="0" fontId="40" fillId="0" borderId="36" xfId="0" applyFont="1" applyBorder="1"/>
    <xf numFmtId="4" fontId="40" fillId="0" borderId="37" xfId="0" applyNumberFormat="1" applyFont="1" applyBorder="1" applyAlignment="1">
      <alignment horizontal="right"/>
    </xf>
    <xf numFmtId="0" fontId="36" fillId="0" borderId="19" xfId="0" applyFont="1" applyFill="1" applyBorder="1" applyAlignment="1"/>
    <xf numFmtId="0" fontId="40" fillId="0" borderId="16" xfId="0" applyFont="1" applyFill="1" applyBorder="1"/>
    <xf numFmtId="0" fontId="40" fillId="0" borderId="19" xfId="0" applyFont="1" applyFill="1" applyBorder="1"/>
    <xf numFmtId="4" fontId="40" fillId="0" borderId="34" xfId="0" applyNumberFormat="1" applyFont="1" applyFill="1" applyBorder="1" applyAlignment="1">
      <alignment horizontal="right"/>
    </xf>
    <xf numFmtId="0" fontId="37" fillId="2" borderId="43" xfId="4" applyFont="1" applyFill="1" applyBorder="1" applyAlignment="1" applyProtection="1">
      <alignment vertical="center" wrapText="1"/>
    </xf>
    <xf numFmtId="0" fontId="37" fillId="2" borderId="49" xfId="4" applyFont="1" applyFill="1" applyBorder="1" applyAlignment="1" applyProtection="1">
      <alignment vertical="center" wrapText="1"/>
    </xf>
    <xf numFmtId="0" fontId="35" fillId="2" borderId="76" xfId="0" applyFont="1" applyFill="1" applyBorder="1" applyAlignment="1">
      <alignment horizontal="left" wrapText="1"/>
    </xf>
    <xf numFmtId="4" fontId="42" fillId="2" borderId="43" xfId="4" applyNumberFormat="1" applyFont="1" applyFill="1" applyBorder="1" applyAlignment="1">
      <alignment vertical="center"/>
    </xf>
    <xf numFmtId="0" fontId="35" fillId="2" borderId="39" xfId="0" applyFont="1" applyFill="1" applyBorder="1" applyAlignment="1">
      <alignment horizontal="left" wrapText="1"/>
    </xf>
    <xf numFmtId="4" fontId="42" fillId="2" borderId="67" xfId="4" applyNumberFormat="1" applyFont="1" applyFill="1" applyBorder="1" applyAlignment="1">
      <alignment vertical="center"/>
    </xf>
    <xf numFmtId="0" fontId="63" fillId="0" borderId="45" xfId="0" applyFont="1" applyFill="1" applyBorder="1" applyAlignment="1">
      <alignment vertical="center" wrapText="1"/>
    </xf>
    <xf numFmtId="0" fontId="63" fillId="0" borderId="67" xfId="0" applyFont="1" applyFill="1" applyBorder="1" applyAlignment="1">
      <alignment vertical="center" wrapText="1"/>
    </xf>
    <xf numFmtId="0" fontId="40" fillId="0" borderId="11" xfId="0" applyFont="1" applyFill="1" applyBorder="1" applyAlignment="1">
      <alignment horizontal="left" wrapText="1" indent="1"/>
    </xf>
    <xf numFmtId="0" fontId="40" fillId="0" borderId="13" xfId="0" applyFont="1" applyFill="1" applyBorder="1" applyAlignment="1">
      <alignment horizontal="left" wrapText="1" indent="1"/>
    </xf>
    <xf numFmtId="0" fontId="40" fillId="0" borderId="16" xfId="0" applyFont="1" applyFill="1" applyBorder="1" applyAlignment="1">
      <alignment horizontal="left" wrapText="1" indent="1"/>
    </xf>
    <xf numFmtId="0" fontId="40" fillId="0" borderId="78" xfId="0" applyFont="1" applyFill="1" applyBorder="1" applyAlignment="1">
      <alignment horizontal="left" wrapText="1" indent="1"/>
    </xf>
    <xf numFmtId="0" fontId="40" fillId="0" borderId="39" xfId="0" applyFont="1" applyFill="1" applyBorder="1" applyAlignment="1">
      <alignment horizontal="left" wrapText="1" indent="1"/>
    </xf>
    <xf numFmtId="0" fontId="40" fillId="0" borderId="128" xfId="0" applyFont="1" applyFill="1" applyBorder="1" applyAlignment="1">
      <alignment horizontal="left" wrapText="1" indent="1"/>
    </xf>
    <xf numFmtId="4" fontId="37" fillId="2" borderId="5" xfId="0" applyNumberFormat="1" applyFont="1" applyFill="1" applyBorder="1" applyAlignment="1">
      <alignment horizontal="center" vertical="center" wrapText="1"/>
    </xf>
    <xf numFmtId="164" fontId="42" fillId="2" borderId="3" xfId="1" applyFont="1" applyFill="1" applyBorder="1" applyAlignment="1" applyProtection="1">
      <alignment horizontal="left" vertical="center" wrapText="1"/>
      <protection locked="0"/>
    </xf>
    <xf numFmtId="164" fontId="42" fillId="2" borderId="4" xfId="1" applyFont="1" applyFill="1" applyBorder="1" applyAlignment="1" applyProtection="1">
      <alignment horizontal="left" vertical="center" wrapText="1"/>
      <protection locked="0"/>
    </xf>
    <xf numFmtId="164" fontId="42" fillId="2" borderId="5" xfId="1" applyFont="1" applyFill="1" applyBorder="1" applyAlignment="1" applyProtection="1">
      <alignment horizontal="left" vertical="center" wrapText="1"/>
      <protection locked="0"/>
    </xf>
    <xf numFmtId="165" fontId="39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94" xfId="0" applyNumberFormat="1" applyFont="1" applyFill="1" applyBorder="1" applyAlignment="1">
      <alignment horizontal="left" vertical="center" wrapText="1"/>
    </xf>
    <xf numFmtId="4" fontId="39" fillId="0" borderId="94" xfId="0" applyNumberFormat="1" applyFont="1" applyFill="1" applyBorder="1" applyAlignment="1">
      <alignment horizontal="left" vertical="center"/>
    </xf>
    <xf numFmtId="4" fontId="39" fillId="0" borderId="94" xfId="0" applyNumberFormat="1" applyFont="1" applyFill="1" applyBorder="1" applyAlignment="1">
      <alignment horizontal="left" vertical="center" wrapText="1"/>
    </xf>
    <xf numFmtId="165" fontId="39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9" xfId="0" applyNumberFormat="1" applyFont="1" applyFill="1" applyBorder="1" applyAlignment="1" applyProtection="1">
      <alignment horizontal="left" vertical="center" wrapText="1"/>
      <protection locked="0"/>
    </xf>
    <xf numFmtId="165" fontId="39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39" fillId="0" borderId="65" xfId="0" applyNumberFormat="1" applyFont="1" applyFill="1" applyBorder="1" applyAlignment="1" applyProtection="1">
      <alignment horizontal="right" vertical="center" wrapText="1"/>
      <protection locked="0"/>
    </xf>
    <xf numFmtId="165" fontId="39" fillId="0" borderId="64" xfId="0" applyNumberFormat="1" applyFont="1" applyFill="1" applyBorder="1" applyAlignment="1" applyProtection="1">
      <alignment horizontal="right" vertical="center" wrapText="1"/>
      <protection locked="0"/>
    </xf>
    <xf numFmtId="165" fontId="39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6" xfId="0" applyNumberFormat="1" applyFont="1" applyBorder="1" applyAlignment="1" applyProtection="1">
      <alignment horizontal="right" vertical="center"/>
      <protection locked="0"/>
    </xf>
    <xf numFmtId="4" fontId="39" fillId="0" borderId="94" xfId="0" applyNumberFormat="1" applyFont="1" applyFill="1" applyBorder="1" applyAlignment="1" applyProtection="1">
      <alignment horizontal="left" vertical="center" indent="1"/>
      <protection locked="0"/>
    </xf>
    <xf numFmtId="4" fontId="39" fillId="0" borderId="46" xfId="0" applyNumberFormat="1" applyFont="1" applyFill="1" applyBorder="1" applyAlignment="1" applyProtection="1">
      <alignment horizontal="left" vertical="center" indent="1"/>
      <protection locked="0"/>
    </xf>
    <xf numFmtId="4" fontId="39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45" xfId="0" applyNumberFormat="1" applyFont="1" applyFill="1" applyBorder="1" applyAlignment="1" applyProtection="1">
      <alignment vertical="center" wrapText="1"/>
      <protection locked="0"/>
    </xf>
    <xf numFmtId="4" fontId="36" fillId="0" borderId="45" xfId="0" applyNumberFormat="1" applyFont="1" applyFill="1" applyBorder="1" applyAlignment="1" applyProtection="1">
      <alignment vertical="center" wrapText="1"/>
      <protection locked="0"/>
    </xf>
    <xf numFmtId="4" fontId="36" fillId="0" borderId="43" xfId="0" applyNumberFormat="1" applyFont="1" applyFill="1" applyBorder="1" applyAlignment="1" applyProtection="1">
      <alignment vertical="center" wrapText="1"/>
      <protection locked="0"/>
    </xf>
    <xf numFmtId="4" fontId="37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67" xfId="0" applyNumberFormat="1" applyFont="1" applyFill="1" applyBorder="1" applyAlignment="1" applyProtection="1">
      <alignment vertical="center" wrapText="1"/>
      <protection locked="0"/>
    </xf>
    <xf numFmtId="4" fontId="37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70" xfId="0" applyNumberFormat="1" applyFont="1" applyFill="1" applyBorder="1" applyAlignment="1" applyProtection="1">
      <alignment horizontal="right" vertical="center" wrapText="1"/>
      <protection locked="0"/>
    </xf>
    <xf numFmtId="0" fontId="37" fillId="2" borderId="42" xfId="4" applyFont="1" applyFill="1" applyBorder="1" applyAlignment="1" applyProtection="1">
      <alignment vertical="center" wrapText="1"/>
    </xf>
    <xf numFmtId="4" fontId="39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37" fillId="2" borderId="5" xfId="0" applyNumberFormat="1" applyFont="1" applyFill="1" applyBorder="1" applyAlignment="1">
      <alignment horizontal="center" vertical="center" wrapText="1"/>
    </xf>
    <xf numFmtId="4" fontId="36" fillId="0" borderId="43" xfId="0" applyNumberFormat="1" applyFont="1" applyFill="1" applyBorder="1" applyAlignment="1" applyProtection="1">
      <alignment vertical="center"/>
      <protection locked="0"/>
    </xf>
    <xf numFmtId="4" fontId="36" fillId="0" borderId="95" xfId="0" applyNumberFormat="1" applyFont="1" applyFill="1" applyBorder="1" applyAlignment="1" applyProtection="1">
      <alignment vertical="center"/>
      <protection locked="0"/>
    </xf>
    <xf numFmtId="4" fontId="36" fillId="0" borderId="29" xfId="0" applyNumberFormat="1" applyFont="1" applyFill="1" applyBorder="1" applyAlignment="1" applyProtection="1">
      <alignment vertical="center"/>
      <protection locked="0"/>
    </xf>
    <xf numFmtId="4" fontId="52" fillId="0" borderId="84" xfId="0" applyNumberFormat="1" applyFont="1" applyFill="1" applyBorder="1" applyAlignment="1" applyProtection="1">
      <alignment vertical="center"/>
      <protection locked="0"/>
    </xf>
    <xf numFmtId="0" fontId="43" fillId="0" borderId="75" xfId="0" applyFont="1" applyBorder="1"/>
    <xf numFmtId="4" fontId="36" fillId="0" borderId="59" xfId="0" applyNumberFormat="1" applyFont="1" applyFill="1" applyBorder="1" applyAlignment="1" applyProtection="1">
      <alignment vertical="center" wrapText="1"/>
      <protection locked="0"/>
    </xf>
    <xf numFmtId="4" fontId="36" fillId="0" borderId="60" xfId="0" applyNumberFormat="1" applyFont="1" applyFill="1" applyBorder="1" applyAlignment="1" applyProtection="1">
      <alignment vertical="center" wrapText="1"/>
      <protection locked="0"/>
    </xf>
    <xf numFmtId="4" fontId="36" fillId="0" borderId="44" xfId="0" applyNumberFormat="1" applyFont="1" applyFill="1" applyBorder="1" applyAlignment="1" applyProtection="1">
      <alignment vertical="center" wrapText="1"/>
      <protection locked="0"/>
    </xf>
    <xf numFmtId="4" fontId="36" fillId="0" borderId="94" xfId="0" applyNumberFormat="1" applyFont="1" applyFill="1" applyBorder="1" applyAlignment="1" applyProtection="1">
      <alignment vertical="center" wrapText="1"/>
      <protection locked="0"/>
    </xf>
    <xf numFmtId="4" fontId="36" fillId="0" borderId="82" xfId="0" applyNumberFormat="1" applyFont="1" applyFill="1" applyBorder="1" applyAlignment="1" applyProtection="1">
      <alignment vertical="center" wrapText="1"/>
      <protection locked="0"/>
    </xf>
    <xf numFmtId="4" fontId="36" fillId="0" borderId="46" xfId="0" applyNumberFormat="1" applyFont="1" applyFill="1" applyBorder="1" applyAlignment="1" applyProtection="1">
      <alignment vertical="center" wrapText="1"/>
      <protection locked="0"/>
    </xf>
    <xf numFmtId="4" fontId="36" fillId="0" borderId="99" xfId="0" applyNumberFormat="1" applyFont="1" applyFill="1" applyBorder="1" applyAlignment="1" applyProtection="1">
      <alignment vertical="center" wrapText="1"/>
      <protection locked="0"/>
    </xf>
    <xf numFmtId="4" fontId="36" fillId="0" borderId="105" xfId="0" applyNumberFormat="1" applyFont="1" applyFill="1" applyBorder="1" applyAlignment="1" applyProtection="1">
      <alignment vertical="center" wrapText="1"/>
      <protection locked="0"/>
    </xf>
    <xf numFmtId="4" fontId="36" fillId="0" borderId="50" xfId="0" applyNumberFormat="1" applyFont="1" applyFill="1" applyBorder="1" applyAlignment="1" applyProtection="1">
      <alignment vertical="center" wrapText="1"/>
      <protection locked="0"/>
    </xf>
    <xf numFmtId="4" fontId="36" fillId="0" borderId="59" xfId="0" applyNumberFormat="1" applyFont="1" applyFill="1" applyBorder="1" applyAlignment="1" applyProtection="1">
      <alignment vertical="center"/>
      <protection locked="0"/>
    </xf>
    <xf numFmtId="4" fontId="36" fillId="0" borderId="60" xfId="0" applyNumberFormat="1" applyFont="1" applyFill="1" applyBorder="1" applyAlignment="1" applyProtection="1">
      <alignment vertical="center"/>
      <protection locked="0"/>
    </xf>
    <xf numFmtId="4" fontId="36" fillId="0" borderId="44" xfId="0" applyNumberFormat="1" applyFont="1" applyFill="1" applyBorder="1" applyAlignment="1" applyProtection="1">
      <alignment vertical="center"/>
      <protection locked="0"/>
    </xf>
    <xf numFmtId="4" fontId="39" fillId="0" borderId="43" xfId="0" applyNumberFormat="1" applyFont="1" applyFill="1" applyBorder="1" applyAlignment="1" applyProtection="1">
      <alignment vertical="center"/>
    </xf>
    <xf numFmtId="4" fontId="39" fillId="0" borderId="94" xfId="0" applyNumberFormat="1" applyFont="1" applyFill="1" applyBorder="1" applyAlignment="1">
      <alignment vertical="center" wrapText="1"/>
    </xf>
    <xf numFmtId="4" fontId="39" fillId="0" borderId="82" xfId="0" applyNumberFormat="1" applyFont="1" applyFill="1" applyBorder="1" applyAlignment="1">
      <alignment vertical="center" wrapText="1"/>
    </xf>
    <xf numFmtId="4" fontId="36" fillId="0" borderId="29" xfId="0" applyNumberFormat="1" applyFont="1" applyFill="1" applyBorder="1" applyAlignment="1" applyProtection="1">
      <alignment vertical="center" wrapText="1"/>
      <protection locked="0"/>
    </xf>
    <xf numFmtId="4" fontId="36" fillId="0" borderId="0" xfId="0" applyNumberFormat="1" applyFont="1" applyFill="1" applyBorder="1" applyAlignment="1" applyProtection="1">
      <alignment vertical="center" wrapText="1"/>
      <protection locked="0"/>
    </xf>
    <xf numFmtId="4" fontId="36" fillId="0" borderId="30" xfId="0" applyNumberFormat="1" applyFont="1" applyFill="1" applyBorder="1" applyAlignment="1" applyProtection="1">
      <alignment vertical="center" wrapText="1"/>
      <protection locked="0"/>
    </xf>
    <xf numFmtId="4" fontId="36" fillId="0" borderId="95" xfId="0" applyNumberFormat="1" applyFont="1" applyFill="1" applyBorder="1" applyAlignment="1" applyProtection="1">
      <alignment vertical="center"/>
      <protection locked="0"/>
    </xf>
    <xf numFmtId="4" fontId="36" fillId="0" borderId="90" xfId="0" applyNumberFormat="1" applyFont="1" applyFill="1" applyBorder="1" applyAlignment="1" applyProtection="1">
      <alignment vertical="center"/>
      <protection locked="0"/>
    </xf>
    <xf numFmtId="4" fontId="36" fillId="0" borderId="65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/>
      <protection locked="0"/>
    </xf>
    <xf numFmtId="4" fontId="39" fillId="0" borderId="105" xfId="0" applyNumberFormat="1" applyFont="1" applyFill="1" applyBorder="1" applyAlignment="1" applyProtection="1">
      <alignment vertical="center"/>
      <protection locked="0"/>
    </xf>
    <xf numFmtId="4" fontId="39" fillId="0" borderId="50" xfId="0" applyNumberFormat="1" applyFont="1" applyFill="1" applyBorder="1" applyAlignment="1" applyProtection="1">
      <alignment vertical="center"/>
      <protection locked="0"/>
    </xf>
    <xf numFmtId="4" fontId="36" fillId="0" borderId="99" xfId="0" applyNumberFormat="1" applyFont="1" applyFill="1" applyBorder="1" applyAlignment="1" applyProtection="1">
      <alignment vertical="center"/>
      <protection locked="0"/>
    </xf>
    <xf numFmtId="4" fontId="36" fillId="0" borderId="105" xfId="0" applyNumberFormat="1" applyFont="1" applyFill="1" applyBorder="1" applyAlignment="1" applyProtection="1">
      <alignment vertical="center"/>
      <protection locked="0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37" fillId="2" borderId="108" xfId="0" applyNumberFormat="1" applyFont="1" applyFill="1" applyBorder="1" applyAlignment="1">
      <alignment horizontal="center" vertical="center" wrapText="1"/>
    </xf>
    <xf numFmtId="4" fontId="36" fillId="2" borderId="109" xfId="0" applyNumberFormat="1" applyFont="1" applyFill="1" applyBorder="1" applyAlignment="1">
      <alignment horizontal="center" vertical="center"/>
    </xf>
    <xf numFmtId="4" fontId="36" fillId="2" borderId="97" xfId="0" applyNumberFormat="1" applyFont="1" applyFill="1" applyBorder="1" applyAlignment="1">
      <alignment horizontal="center" vertical="center"/>
    </xf>
    <xf numFmtId="4" fontId="42" fillId="0" borderId="110" xfId="0" applyNumberFormat="1" applyFont="1" applyFill="1" applyBorder="1" applyAlignment="1">
      <alignment vertical="center" wrapText="1"/>
    </xf>
    <xf numFmtId="4" fontId="42" fillId="0" borderId="44" xfId="0" applyNumberFormat="1" applyFont="1" applyFill="1" applyBorder="1" applyAlignment="1">
      <alignment vertical="center" wrapText="1"/>
    </xf>
    <xf numFmtId="4" fontId="42" fillId="0" borderId="81" xfId="0" applyNumberFormat="1" applyFont="1" applyFill="1" applyBorder="1" applyAlignment="1">
      <alignment horizontal="left" vertical="center" wrapText="1"/>
    </xf>
    <xf numFmtId="4" fontId="42" fillId="0" borderId="46" xfId="0" applyNumberFormat="1" applyFont="1" applyFill="1" applyBorder="1" applyAlignment="1">
      <alignment horizontal="left" vertical="center" wrapText="1"/>
    </xf>
    <xf numFmtId="4" fontId="42" fillId="0" borderId="111" xfId="0" applyNumberFormat="1" applyFont="1" applyFill="1" applyBorder="1" applyAlignment="1">
      <alignment horizontal="left" vertical="center" wrapText="1"/>
    </xf>
    <xf numFmtId="4" fontId="42" fillId="0" borderId="50" xfId="0" applyNumberFormat="1" applyFont="1" applyFill="1" applyBorder="1" applyAlignment="1">
      <alignment horizontal="left" vertical="center" wrapText="1"/>
    </xf>
    <xf numFmtId="4" fontId="42" fillId="0" borderId="104" xfId="0" applyNumberFormat="1" applyFont="1" applyFill="1" applyBorder="1" applyAlignment="1" applyProtection="1">
      <alignment vertical="center"/>
      <protection locked="0"/>
    </xf>
    <xf numFmtId="4" fontId="42" fillId="0" borderId="85" xfId="0" applyNumberFormat="1" applyFont="1" applyFill="1" applyBorder="1" applyAlignment="1" applyProtection="1">
      <alignment vertical="center"/>
      <protection locked="0"/>
    </xf>
    <xf numFmtId="4" fontId="42" fillId="0" borderId="86" xfId="0" applyNumberFormat="1" applyFont="1" applyFill="1" applyBorder="1" applyAlignment="1" applyProtection="1">
      <alignment vertical="center"/>
      <protection locked="0"/>
    </xf>
    <xf numFmtId="4" fontId="42" fillId="0" borderId="74" xfId="0" applyNumberFormat="1" applyFont="1" applyFill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 wrapText="1"/>
      <protection locked="0"/>
    </xf>
    <xf numFmtId="4" fontId="42" fillId="0" borderId="90" xfId="0" applyNumberFormat="1" applyFont="1" applyFill="1" applyBorder="1" applyAlignment="1" applyProtection="1">
      <alignment vertical="center" wrapText="1"/>
      <protection locked="0"/>
    </xf>
    <xf numFmtId="4" fontId="42" fillId="0" borderId="95" xfId="0" applyNumberFormat="1" applyFont="1" applyFill="1" applyBorder="1" applyAlignment="1">
      <alignment horizontal="left" vertical="center"/>
    </xf>
  </cellXfs>
  <cellStyles count="88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 3" xfId="3"/>
    <cellStyle name="Normalny" xfId="0" builtinId="0"/>
    <cellStyle name="Normalny 2" xfId="4"/>
    <cellStyle name="Normalny 3" xfId="5"/>
    <cellStyle name="Normalny_dzielnice termin spr." xfId="2"/>
    <cellStyle name="Note" xfId="44"/>
    <cellStyle name="Output" xfId="4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  <cellStyle name="Total" xfId="86"/>
    <cellStyle name="Walutowy" xfId="1" builtinId="4"/>
    <cellStyle name="Warning Text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I17" sqref="I17"/>
    </sheetView>
  </sheetViews>
  <sheetFormatPr defaultRowHeight="12.75" x14ac:dyDescent="0.2"/>
  <cols>
    <col min="1" max="1" width="35.7109375" style="4" customWidth="1"/>
    <col min="2" max="2" width="22.140625" style="4" customWidth="1"/>
    <col min="3" max="3" width="19.7109375" style="5" customWidth="1"/>
    <col min="4" max="4" width="35.7109375" style="5" customWidth="1"/>
    <col min="5" max="5" width="17.85546875" style="5" customWidth="1"/>
    <col min="6" max="6" width="19.7109375" style="5" customWidth="1"/>
    <col min="7" max="7" width="9.140625" style="4"/>
    <col min="8" max="8" width="13.85546875" style="4" bestFit="1" customWidth="1"/>
    <col min="9" max="256" width="9.140625" style="4"/>
    <col min="257" max="257" width="35.7109375" style="4" customWidth="1"/>
    <col min="258" max="258" width="22.140625" style="4" customWidth="1"/>
    <col min="259" max="259" width="19.7109375" style="4" customWidth="1"/>
    <col min="260" max="260" width="35.7109375" style="4" customWidth="1"/>
    <col min="261" max="261" width="17.85546875" style="4" customWidth="1"/>
    <col min="262" max="262" width="19.7109375" style="4" customWidth="1"/>
    <col min="263" max="263" width="9.140625" style="4"/>
    <col min="264" max="264" width="13.85546875" style="4" bestFit="1" customWidth="1"/>
    <col min="265" max="512" width="9.140625" style="4"/>
    <col min="513" max="513" width="35.7109375" style="4" customWidth="1"/>
    <col min="514" max="514" width="22.140625" style="4" customWidth="1"/>
    <col min="515" max="515" width="19.7109375" style="4" customWidth="1"/>
    <col min="516" max="516" width="35.7109375" style="4" customWidth="1"/>
    <col min="517" max="517" width="17.85546875" style="4" customWidth="1"/>
    <col min="518" max="518" width="19.7109375" style="4" customWidth="1"/>
    <col min="519" max="519" width="9.140625" style="4"/>
    <col min="520" max="520" width="13.85546875" style="4" bestFit="1" customWidth="1"/>
    <col min="521" max="768" width="9.140625" style="4"/>
    <col min="769" max="769" width="35.7109375" style="4" customWidth="1"/>
    <col min="770" max="770" width="22.140625" style="4" customWidth="1"/>
    <col min="771" max="771" width="19.7109375" style="4" customWidth="1"/>
    <col min="772" max="772" width="35.7109375" style="4" customWidth="1"/>
    <col min="773" max="773" width="17.85546875" style="4" customWidth="1"/>
    <col min="774" max="774" width="19.7109375" style="4" customWidth="1"/>
    <col min="775" max="775" width="9.140625" style="4"/>
    <col min="776" max="776" width="13.85546875" style="4" bestFit="1" customWidth="1"/>
    <col min="777" max="1024" width="9.140625" style="4"/>
    <col min="1025" max="1025" width="35.7109375" style="4" customWidth="1"/>
    <col min="1026" max="1026" width="22.140625" style="4" customWidth="1"/>
    <col min="1027" max="1027" width="19.7109375" style="4" customWidth="1"/>
    <col min="1028" max="1028" width="35.7109375" style="4" customWidth="1"/>
    <col min="1029" max="1029" width="17.85546875" style="4" customWidth="1"/>
    <col min="1030" max="1030" width="19.7109375" style="4" customWidth="1"/>
    <col min="1031" max="1031" width="9.140625" style="4"/>
    <col min="1032" max="1032" width="13.85546875" style="4" bestFit="1" customWidth="1"/>
    <col min="1033" max="1280" width="9.140625" style="4"/>
    <col min="1281" max="1281" width="35.7109375" style="4" customWidth="1"/>
    <col min="1282" max="1282" width="22.140625" style="4" customWidth="1"/>
    <col min="1283" max="1283" width="19.7109375" style="4" customWidth="1"/>
    <col min="1284" max="1284" width="35.7109375" style="4" customWidth="1"/>
    <col min="1285" max="1285" width="17.85546875" style="4" customWidth="1"/>
    <col min="1286" max="1286" width="19.7109375" style="4" customWidth="1"/>
    <col min="1287" max="1287" width="9.140625" style="4"/>
    <col min="1288" max="1288" width="13.85546875" style="4" bestFit="1" customWidth="1"/>
    <col min="1289" max="1536" width="9.140625" style="4"/>
    <col min="1537" max="1537" width="35.7109375" style="4" customWidth="1"/>
    <col min="1538" max="1538" width="22.140625" style="4" customWidth="1"/>
    <col min="1539" max="1539" width="19.7109375" style="4" customWidth="1"/>
    <col min="1540" max="1540" width="35.7109375" style="4" customWidth="1"/>
    <col min="1541" max="1541" width="17.85546875" style="4" customWidth="1"/>
    <col min="1542" max="1542" width="19.7109375" style="4" customWidth="1"/>
    <col min="1543" max="1543" width="9.140625" style="4"/>
    <col min="1544" max="1544" width="13.85546875" style="4" bestFit="1" customWidth="1"/>
    <col min="1545" max="1792" width="9.140625" style="4"/>
    <col min="1793" max="1793" width="35.7109375" style="4" customWidth="1"/>
    <col min="1794" max="1794" width="22.140625" style="4" customWidth="1"/>
    <col min="1795" max="1795" width="19.7109375" style="4" customWidth="1"/>
    <col min="1796" max="1796" width="35.7109375" style="4" customWidth="1"/>
    <col min="1797" max="1797" width="17.85546875" style="4" customWidth="1"/>
    <col min="1798" max="1798" width="19.7109375" style="4" customWidth="1"/>
    <col min="1799" max="1799" width="9.140625" style="4"/>
    <col min="1800" max="1800" width="13.85546875" style="4" bestFit="1" customWidth="1"/>
    <col min="1801" max="2048" width="9.140625" style="4"/>
    <col min="2049" max="2049" width="35.7109375" style="4" customWidth="1"/>
    <col min="2050" max="2050" width="22.140625" style="4" customWidth="1"/>
    <col min="2051" max="2051" width="19.7109375" style="4" customWidth="1"/>
    <col min="2052" max="2052" width="35.7109375" style="4" customWidth="1"/>
    <col min="2053" max="2053" width="17.85546875" style="4" customWidth="1"/>
    <col min="2054" max="2054" width="19.7109375" style="4" customWidth="1"/>
    <col min="2055" max="2055" width="9.140625" style="4"/>
    <col min="2056" max="2056" width="13.85546875" style="4" bestFit="1" customWidth="1"/>
    <col min="2057" max="2304" width="9.140625" style="4"/>
    <col min="2305" max="2305" width="35.7109375" style="4" customWidth="1"/>
    <col min="2306" max="2306" width="22.140625" style="4" customWidth="1"/>
    <col min="2307" max="2307" width="19.7109375" style="4" customWidth="1"/>
    <col min="2308" max="2308" width="35.7109375" style="4" customWidth="1"/>
    <col min="2309" max="2309" width="17.85546875" style="4" customWidth="1"/>
    <col min="2310" max="2310" width="19.7109375" style="4" customWidth="1"/>
    <col min="2311" max="2311" width="9.140625" style="4"/>
    <col min="2312" max="2312" width="13.85546875" style="4" bestFit="1" customWidth="1"/>
    <col min="2313" max="2560" width="9.140625" style="4"/>
    <col min="2561" max="2561" width="35.7109375" style="4" customWidth="1"/>
    <col min="2562" max="2562" width="22.140625" style="4" customWidth="1"/>
    <col min="2563" max="2563" width="19.7109375" style="4" customWidth="1"/>
    <col min="2564" max="2564" width="35.7109375" style="4" customWidth="1"/>
    <col min="2565" max="2565" width="17.85546875" style="4" customWidth="1"/>
    <col min="2566" max="2566" width="19.7109375" style="4" customWidth="1"/>
    <col min="2567" max="2567" width="9.140625" style="4"/>
    <col min="2568" max="2568" width="13.85546875" style="4" bestFit="1" customWidth="1"/>
    <col min="2569" max="2816" width="9.140625" style="4"/>
    <col min="2817" max="2817" width="35.7109375" style="4" customWidth="1"/>
    <col min="2818" max="2818" width="22.140625" style="4" customWidth="1"/>
    <col min="2819" max="2819" width="19.7109375" style="4" customWidth="1"/>
    <col min="2820" max="2820" width="35.7109375" style="4" customWidth="1"/>
    <col min="2821" max="2821" width="17.85546875" style="4" customWidth="1"/>
    <col min="2822" max="2822" width="19.7109375" style="4" customWidth="1"/>
    <col min="2823" max="2823" width="9.140625" style="4"/>
    <col min="2824" max="2824" width="13.85546875" style="4" bestFit="1" customWidth="1"/>
    <col min="2825" max="3072" width="9.140625" style="4"/>
    <col min="3073" max="3073" width="35.7109375" style="4" customWidth="1"/>
    <col min="3074" max="3074" width="22.140625" style="4" customWidth="1"/>
    <col min="3075" max="3075" width="19.7109375" style="4" customWidth="1"/>
    <col min="3076" max="3076" width="35.7109375" style="4" customWidth="1"/>
    <col min="3077" max="3077" width="17.85546875" style="4" customWidth="1"/>
    <col min="3078" max="3078" width="19.7109375" style="4" customWidth="1"/>
    <col min="3079" max="3079" width="9.140625" style="4"/>
    <col min="3080" max="3080" width="13.85546875" style="4" bestFit="1" customWidth="1"/>
    <col min="3081" max="3328" width="9.140625" style="4"/>
    <col min="3329" max="3329" width="35.7109375" style="4" customWidth="1"/>
    <col min="3330" max="3330" width="22.140625" style="4" customWidth="1"/>
    <col min="3331" max="3331" width="19.7109375" style="4" customWidth="1"/>
    <col min="3332" max="3332" width="35.7109375" style="4" customWidth="1"/>
    <col min="3333" max="3333" width="17.85546875" style="4" customWidth="1"/>
    <col min="3334" max="3334" width="19.7109375" style="4" customWidth="1"/>
    <col min="3335" max="3335" width="9.140625" style="4"/>
    <col min="3336" max="3336" width="13.85546875" style="4" bestFit="1" customWidth="1"/>
    <col min="3337" max="3584" width="9.140625" style="4"/>
    <col min="3585" max="3585" width="35.7109375" style="4" customWidth="1"/>
    <col min="3586" max="3586" width="22.140625" style="4" customWidth="1"/>
    <col min="3587" max="3587" width="19.7109375" style="4" customWidth="1"/>
    <col min="3588" max="3588" width="35.7109375" style="4" customWidth="1"/>
    <col min="3589" max="3589" width="17.85546875" style="4" customWidth="1"/>
    <col min="3590" max="3590" width="19.7109375" style="4" customWidth="1"/>
    <col min="3591" max="3591" width="9.140625" style="4"/>
    <col min="3592" max="3592" width="13.85546875" style="4" bestFit="1" customWidth="1"/>
    <col min="3593" max="3840" width="9.140625" style="4"/>
    <col min="3841" max="3841" width="35.7109375" style="4" customWidth="1"/>
    <col min="3842" max="3842" width="22.140625" style="4" customWidth="1"/>
    <col min="3843" max="3843" width="19.7109375" style="4" customWidth="1"/>
    <col min="3844" max="3844" width="35.7109375" style="4" customWidth="1"/>
    <col min="3845" max="3845" width="17.85546875" style="4" customWidth="1"/>
    <col min="3846" max="3846" width="19.7109375" style="4" customWidth="1"/>
    <col min="3847" max="3847" width="9.140625" style="4"/>
    <col min="3848" max="3848" width="13.85546875" style="4" bestFit="1" customWidth="1"/>
    <col min="3849" max="4096" width="9.140625" style="4"/>
    <col min="4097" max="4097" width="35.7109375" style="4" customWidth="1"/>
    <col min="4098" max="4098" width="22.140625" style="4" customWidth="1"/>
    <col min="4099" max="4099" width="19.7109375" style="4" customWidth="1"/>
    <col min="4100" max="4100" width="35.7109375" style="4" customWidth="1"/>
    <col min="4101" max="4101" width="17.85546875" style="4" customWidth="1"/>
    <col min="4102" max="4102" width="19.7109375" style="4" customWidth="1"/>
    <col min="4103" max="4103" width="9.140625" style="4"/>
    <col min="4104" max="4104" width="13.85546875" style="4" bestFit="1" customWidth="1"/>
    <col min="4105" max="4352" width="9.140625" style="4"/>
    <col min="4353" max="4353" width="35.7109375" style="4" customWidth="1"/>
    <col min="4354" max="4354" width="22.140625" style="4" customWidth="1"/>
    <col min="4355" max="4355" width="19.7109375" style="4" customWidth="1"/>
    <col min="4356" max="4356" width="35.7109375" style="4" customWidth="1"/>
    <col min="4357" max="4357" width="17.85546875" style="4" customWidth="1"/>
    <col min="4358" max="4358" width="19.7109375" style="4" customWidth="1"/>
    <col min="4359" max="4359" width="9.140625" style="4"/>
    <col min="4360" max="4360" width="13.85546875" style="4" bestFit="1" customWidth="1"/>
    <col min="4361" max="4608" width="9.140625" style="4"/>
    <col min="4609" max="4609" width="35.7109375" style="4" customWidth="1"/>
    <col min="4610" max="4610" width="22.140625" style="4" customWidth="1"/>
    <col min="4611" max="4611" width="19.7109375" style="4" customWidth="1"/>
    <col min="4612" max="4612" width="35.7109375" style="4" customWidth="1"/>
    <col min="4613" max="4613" width="17.85546875" style="4" customWidth="1"/>
    <col min="4614" max="4614" width="19.7109375" style="4" customWidth="1"/>
    <col min="4615" max="4615" width="9.140625" style="4"/>
    <col min="4616" max="4616" width="13.85546875" style="4" bestFit="1" customWidth="1"/>
    <col min="4617" max="4864" width="9.140625" style="4"/>
    <col min="4865" max="4865" width="35.7109375" style="4" customWidth="1"/>
    <col min="4866" max="4866" width="22.140625" style="4" customWidth="1"/>
    <col min="4867" max="4867" width="19.7109375" style="4" customWidth="1"/>
    <col min="4868" max="4868" width="35.7109375" style="4" customWidth="1"/>
    <col min="4869" max="4869" width="17.85546875" style="4" customWidth="1"/>
    <col min="4870" max="4870" width="19.7109375" style="4" customWidth="1"/>
    <col min="4871" max="4871" width="9.140625" style="4"/>
    <col min="4872" max="4872" width="13.85546875" style="4" bestFit="1" customWidth="1"/>
    <col min="4873" max="5120" width="9.140625" style="4"/>
    <col min="5121" max="5121" width="35.7109375" style="4" customWidth="1"/>
    <col min="5122" max="5122" width="22.140625" style="4" customWidth="1"/>
    <col min="5123" max="5123" width="19.7109375" style="4" customWidth="1"/>
    <col min="5124" max="5124" width="35.7109375" style="4" customWidth="1"/>
    <col min="5125" max="5125" width="17.85546875" style="4" customWidth="1"/>
    <col min="5126" max="5126" width="19.7109375" style="4" customWidth="1"/>
    <col min="5127" max="5127" width="9.140625" style="4"/>
    <col min="5128" max="5128" width="13.85546875" style="4" bestFit="1" customWidth="1"/>
    <col min="5129" max="5376" width="9.140625" style="4"/>
    <col min="5377" max="5377" width="35.7109375" style="4" customWidth="1"/>
    <col min="5378" max="5378" width="22.140625" style="4" customWidth="1"/>
    <col min="5379" max="5379" width="19.7109375" style="4" customWidth="1"/>
    <col min="5380" max="5380" width="35.7109375" style="4" customWidth="1"/>
    <col min="5381" max="5381" width="17.85546875" style="4" customWidth="1"/>
    <col min="5382" max="5382" width="19.7109375" style="4" customWidth="1"/>
    <col min="5383" max="5383" width="9.140625" style="4"/>
    <col min="5384" max="5384" width="13.85546875" style="4" bestFit="1" customWidth="1"/>
    <col min="5385" max="5632" width="9.140625" style="4"/>
    <col min="5633" max="5633" width="35.7109375" style="4" customWidth="1"/>
    <col min="5634" max="5634" width="22.140625" style="4" customWidth="1"/>
    <col min="5635" max="5635" width="19.7109375" style="4" customWidth="1"/>
    <col min="5636" max="5636" width="35.7109375" style="4" customWidth="1"/>
    <col min="5637" max="5637" width="17.85546875" style="4" customWidth="1"/>
    <col min="5638" max="5638" width="19.7109375" style="4" customWidth="1"/>
    <col min="5639" max="5639" width="9.140625" style="4"/>
    <col min="5640" max="5640" width="13.85546875" style="4" bestFit="1" customWidth="1"/>
    <col min="5641" max="5888" width="9.140625" style="4"/>
    <col min="5889" max="5889" width="35.7109375" style="4" customWidth="1"/>
    <col min="5890" max="5890" width="22.140625" style="4" customWidth="1"/>
    <col min="5891" max="5891" width="19.7109375" style="4" customWidth="1"/>
    <col min="5892" max="5892" width="35.7109375" style="4" customWidth="1"/>
    <col min="5893" max="5893" width="17.85546875" style="4" customWidth="1"/>
    <col min="5894" max="5894" width="19.7109375" style="4" customWidth="1"/>
    <col min="5895" max="5895" width="9.140625" style="4"/>
    <col min="5896" max="5896" width="13.85546875" style="4" bestFit="1" customWidth="1"/>
    <col min="5897" max="6144" width="9.140625" style="4"/>
    <col min="6145" max="6145" width="35.7109375" style="4" customWidth="1"/>
    <col min="6146" max="6146" width="22.140625" style="4" customWidth="1"/>
    <col min="6147" max="6147" width="19.7109375" style="4" customWidth="1"/>
    <col min="6148" max="6148" width="35.7109375" style="4" customWidth="1"/>
    <col min="6149" max="6149" width="17.85546875" style="4" customWidth="1"/>
    <col min="6150" max="6150" width="19.7109375" style="4" customWidth="1"/>
    <col min="6151" max="6151" width="9.140625" style="4"/>
    <col min="6152" max="6152" width="13.85546875" style="4" bestFit="1" customWidth="1"/>
    <col min="6153" max="6400" width="9.140625" style="4"/>
    <col min="6401" max="6401" width="35.7109375" style="4" customWidth="1"/>
    <col min="6402" max="6402" width="22.140625" style="4" customWidth="1"/>
    <col min="6403" max="6403" width="19.7109375" style="4" customWidth="1"/>
    <col min="6404" max="6404" width="35.7109375" style="4" customWidth="1"/>
    <col min="6405" max="6405" width="17.85546875" style="4" customWidth="1"/>
    <col min="6406" max="6406" width="19.7109375" style="4" customWidth="1"/>
    <col min="6407" max="6407" width="9.140625" style="4"/>
    <col min="6408" max="6408" width="13.85546875" style="4" bestFit="1" customWidth="1"/>
    <col min="6409" max="6656" width="9.140625" style="4"/>
    <col min="6657" max="6657" width="35.7109375" style="4" customWidth="1"/>
    <col min="6658" max="6658" width="22.140625" style="4" customWidth="1"/>
    <col min="6659" max="6659" width="19.7109375" style="4" customWidth="1"/>
    <col min="6660" max="6660" width="35.7109375" style="4" customWidth="1"/>
    <col min="6661" max="6661" width="17.85546875" style="4" customWidth="1"/>
    <col min="6662" max="6662" width="19.7109375" style="4" customWidth="1"/>
    <col min="6663" max="6663" width="9.140625" style="4"/>
    <col min="6664" max="6664" width="13.85546875" style="4" bestFit="1" customWidth="1"/>
    <col min="6665" max="6912" width="9.140625" style="4"/>
    <col min="6913" max="6913" width="35.7109375" style="4" customWidth="1"/>
    <col min="6914" max="6914" width="22.140625" style="4" customWidth="1"/>
    <col min="6915" max="6915" width="19.7109375" style="4" customWidth="1"/>
    <col min="6916" max="6916" width="35.7109375" style="4" customWidth="1"/>
    <col min="6917" max="6917" width="17.85546875" style="4" customWidth="1"/>
    <col min="6918" max="6918" width="19.7109375" style="4" customWidth="1"/>
    <col min="6919" max="6919" width="9.140625" style="4"/>
    <col min="6920" max="6920" width="13.85546875" style="4" bestFit="1" customWidth="1"/>
    <col min="6921" max="7168" width="9.140625" style="4"/>
    <col min="7169" max="7169" width="35.7109375" style="4" customWidth="1"/>
    <col min="7170" max="7170" width="22.140625" style="4" customWidth="1"/>
    <col min="7171" max="7171" width="19.7109375" style="4" customWidth="1"/>
    <col min="7172" max="7172" width="35.7109375" style="4" customWidth="1"/>
    <col min="7173" max="7173" width="17.85546875" style="4" customWidth="1"/>
    <col min="7174" max="7174" width="19.7109375" style="4" customWidth="1"/>
    <col min="7175" max="7175" width="9.140625" style="4"/>
    <col min="7176" max="7176" width="13.85546875" style="4" bestFit="1" customWidth="1"/>
    <col min="7177" max="7424" width="9.140625" style="4"/>
    <col min="7425" max="7425" width="35.7109375" style="4" customWidth="1"/>
    <col min="7426" max="7426" width="22.140625" style="4" customWidth="1"/>
    <col min="7427" max="7427" width="19.7109375" style="4" customWidth="1"/>
    <col min="7428" max="7428" width="35.7109375" style="4" customWidth="1"/>
    <col min="7429" max="7429" width="17.85546875" style="4" customWidth="1"/>
    <col min="7430" max="7430" width="19.7109375" style="4" customWidth="1"/>
    <col min="7431" max="7431" width="9.140625" style="4"/>
    <col min="7432" max="7432" width="13.85546875" style="4" bestFit="1" customWidth="1"/>
    <col min="7433" max="7680" width="9.140625" style="4"/>
    <col min="7681" max="7681" width="35.7109375" style="4" customWidth="1"/>
    <col min="7682" max="7682" width="22.140625" style="4" customWidth="1"/>
    <col min="7683" max="7683" width="19.7109375" style="4" customWidth="1"/>
    <col min="7684" max="7684" width="35.7109375" style="4" customWidth="1"/>
    <col min="7685" max="7685" width="17.85546875" style="4" customWidth="1"/>
    <col min="7686" max="7686" width="19.7109375" style="4" customWidth="1"/>
    <col min="7687" max="7687" width="9.140625" style="4"/>
    <col min="7688" max="7688" width="13.85546875" style="4" bestFit="1" customWidth="1"/>
    <col min="7689" max="7936" width="9.140625" style="4"/>
    <col min="7937" max="7937" width="35.7109375" style="4" customWidth="1"/>
    <col min="7938" max="7938" width="22.140625" style="4" customWidth="1"/>
    <col min="7939" max="7939" width="19.7109375" style="4" customWidth="1"/>
    <col min="7940" max="7940" width="35.7109375" style="4" customWidth="1"/>
    <col min="7941" max="7941" width="17.85546875" style="4" customWidth="1"/>
    <col min="7942" max="7942" width="19.7109375" style="4" customWidth="1"/>
    <col min="7943" max="7943" width="9.140625" style="4"/>
    <col min="7944" max="7944" width="13.85546875" style="4" bestFit="1" customWidth="1"/>
    <col min="7945" max="8192" width="9.140625" style="4"/>
    <col min="8193" max="8193" width="35.7109375" style="4" customWidth="1"/>
    <col min="8194" max="8194" width="22.140625" style="4" customWidth="1"/>
    <col min="8195" max="8195" width="19.7109375" style="4" customWidth="1"/>
    <col min="8196" max="8196" width="35.7109375" style="4" customWidth="1"/>
    <col min="8197" max="8197" width="17.85546875" style="4" customWidth="1"/>
    <col min="8198" max="8198" width="19.7109375" style="4" customWidth="1"/>
    <col min="8199" max="8199" width="9.140625" style="4"/>
    <col min="8200" max="8200" width="13.85546875" style="4" bestFit="1" customWidth="1"/>
    <col min="8201" max="8448" width="9.140625" style="4"/>
    <col min="8449" max="8449" width="35.7109375" style="4" customWidth="1"/>
    <col min="8450" max="8450" width="22.140625" style="4" customWidth="1"/>
    <col min="8451" max="8451" width="19.7109375" style="4" customWidth="1"/>
    <col min="8452" max="8452" width="35.7109375" style="4" customWidth="1"/>
    <col min="8453" max="8453" width="17.85546875" style="4" customWidth="1"/>
    <col min="8454" max="8454" width="19.7109375" style="4" customWidth="1"/>
    <col min="8455" max="8455" width="9.140625" style="4"/>
    <col min="8456" max="8456" width="13.85546875" style="4" bestFit="1" customWidth="1"/>
    <col min="8457" max="8704" width="9.140625" style="4"/>
    <col min="8705" max="8705" width="35.7109375" style="4" customWidth="1"/>
    <col min="8706" max="8706" width="22.140625" style="4" customWidth="1"/>
    <col min="8707" max="8707" width="19.7109375" style="4" customWidth="1"/>
    <col min="8708" max="8708" width="35.7109375" style="4" customWidth="1"/>
    <col min="8709" max="8709" width="17.85546875" style="4" customWidth="1"/>
    <col min="8710" max="8710" width="19.7109375" style="4" customWidth="1"/>
    <col min="8711" max="8711" width="9.140625" style="4"/>
    <col min="8712" max="8712" width="13.85546875" style="4" bestFit="1" customWidth="1"/>
    <col min="8713" max="8960" width="9.140625" style="4"/>
    <col min="8961" max="8961" width="35.7109375" style="4" customWidth="1"/>
    <col min="8962" max="8962" width="22.140625" style="4" customWidth="1"/>
    <col min="8963" max="8963" width="19.7109375" style="4" customWidth="1"/>
    <col min="8964" max="8964" width="35.7109375" style="4" customWidth="1"/>
    <col min="8965" max="8965" width="17.85546875" style="4" customWidth="1"/>
    <col min="8966" max="8966" width="19.7109375" style="4" customWidth="1"/>
    <col min="8967" max="8967" width="9.140625" style="4"/>
    <col min="8968" max="8968" width="13.85546875" style="4" bestFit="1" customWidth="1"/>
    <col min="8969" max="9216" width="9.140625" style="4"/>
    <col min="9217" max="9217" width="35.7109375" style="4" customWidth="1"/>
    <col min="9218" max="9218" width="22.140625" style="4" customWidth="1"/>
    <col min="9219" max="9219" width="19.7109375" style="4" customWidth="1"/>
    <col min="9220" max="9220" width="35.7109375" style="4" customWidth="1"/>
    <col min="9221" max="9221" width="17.85546875" style="4" customWidth="1"/>
    <col min="9222" max="9222" width="19.7109375" style="4" customWidth="1"/>
    <col min="9223" max="9223" width="9.140625" style="4"/>
    <col min="9224" max="9224" width="13.85546875" style="4" bestFit="1" customWidth="1"/>
    <col min="9225" max="9472" width="9.140625" style="4"/>
    <col min="9473" max="9473" width="35.7109375" style="4" customWidth="1"/>
    <col min="9474" max="9474" width="22.140625" style="4" customWidth="1"/>
    <col min="9475" max="9475" width="19.7109375" style="4" customWidth="1"/>
    <col min="9476" max="9476" width="35.7109375" style="4" customWidth="1"/>
    <col min="9477" max="9477" width="17.85546875" style="4" customWidth="1"/>
    <col min="9478" max="9478" width="19.7109375" style="4" customWidth="1"/>
    <col min="9479" max="9479" width="9.140625" style="4"/>
    <col min="9480" max="9480" width="13.85546875" style="4" bestFit="1" customWidth="1"/>
    <col min="9481" max="9728" width="9.140625" style="4"/>
    <col min="9729" max="9729" width="35.7109375" style="4" customWidth="1"/>
    <col min="9730" max="9730" width="22.140625" style="4" customWidth="1"/>
    <col min="9731" max="9731" width="19.7109375" style="4" customWidth="1"/>
    <col min="9732" max="9732" width="35.7109375" style="4" customWidth="1"/>
    <col min="9733" max="9733" width="17.85546875" style="4" customWidth="1"/>
    <col min="9734" max="9734" width="19.7109375" style="4" customWidth="1"/>
    <col min="9735" max="9735" width="9.140625" style="4"/>
    <col min="9736" max="9736" width="13.85546875" style="4" bestFit="1" customWidth="1"/>
    <col min="9737" max="9984" width="9.140625" style="4"/>
    <col min="9985" max="9985" width="35.7109375" style="4" customWidth="1"/>
    <col min="9986" max="9986" width="22.140625" style="4" customWidth="1"/>
    <col min="9987" max="9987" width="19.7109375" style="4" customWidth="1"/>
    <col min="9988" max="9988" width="35.7109375" style="4" customWidth="1"/>
    <col min="9989" max="9989" width="17.85546875" style="4" customWidth="1"/>
    <col min="9990" max="9990" width="19.7109375" style="4" customWidth="1"/>
    <col min="9991" max="9991" width="9.140625" style="4"/>
    <col min="9992" max="9992" width="13.85546875" style="4" bestFit="1" customWidth="1"/>
    <col min="9993" max="10240" width="9.140625" style="4"/>
    <col min="10241" max="10241" width="35.7109375" style="4" customWidth="1"/>
    <col min="10242" max="10242" width="22.140625" style="4" customWidth="1"/>
    <col min="10243" max="10243" width="19.7109375" style="4" customWidth="1"/>
    <col min="10244" max="10244" width="35.7109375" style="4" customWidth="1"/>
    <col min="10245" max="10245" width="17.85546875" style="4" customWidth="1"/>
    <col min="10246" max="10246" width="19.7109375" style="4" customWidth="1"/>
    <col min="10247" max="10247" width="9.140625" style="4"/>
    <col min="10248" max="10248" width="13.85546875" style="4" bestFit="1" customWidth="1"/>
    <col min="10249" max="10496" width="9.140625" style="4"/>
    <col min="10497" max="10497" width="35.7109375" style="4" customWidth="1"/>
    <col min="10498" max="10498" width="22.140625" style="4" customWidth="1"/>
    <col min="10499" max="10499" width="19.7109375" style="4" customWidth="1"/>
    <col min="10500" max="10500" width="35.7109375" style="4" customWidth="1"/>
    <col min="10501" max="10501" width="17.85546875" style="4" customWidth="1"/>
    <col min="10502" max="10502" width="19.7109375" style="4" customWidth="1"/>
    <col min="10503" max="10503" width="9.140625" style="4"/>
    <col min="10504" max="10504" width="13.85546875" style="4" bestFit="1" customWidth="1"/>
    <col min="10505" max="10752" width="9.140625" style="4"/>
    <col min="10753" max="10753" width="35.7109375" style="4" customWidth="1"/>
    <col min="10754" max="10754" width="22.140625" style="4" customWidth="1"/>
    <col min="10755" max="10755" width="19.7109375" style="4" customWidth="1"/>
    <col min="10756" max="10756" width="35.7109375" style="4" customWidth="1"/>
    <col min="10757" max="10757" width="17.85546875" style="4" customWidth="1"/>
    <col min="10758" max="10758" width="19.7109375" style="4" customWidth="1"/>
    <col min="10759" max="10759" width="9.140625" style="4"/>
    <col min="10760" max="10760" width="13.85546875" style="4" bestFit="1" customWidth="1"/>
    <col min="10761" max="11008" width="9.140625" style="4"/>
    <col min="11009" max="11009" width="35.7109375" style="4" customWidth="1"/>
    <col min="11010" max="11010" width="22.140625" style="4" customWidth="1"/>
    <col min="11011" max="11011" width="19.7109375" style="4" customWidth="1"/>
    <col min="11012" max="11012" width="35.7109375" style="4" customWidth="1"/>
    <col min="11013" max="11013" width="17.85546875" style="4" customWidth="1"/>
    <col min="11014" max="11014" width="19.7109375" style="4" customWidth="1"/>
    <col min="11015" max="11015" width="9.140625" style="4"/>
    <col min="11016" max="11016" width="13.85546875" style="4" bestFit="1" customWidth="1"/>
    <col min="11017" max="11264" width="9.140625" style="4"/>
    <col min="11265" max="11265" width="35.7109375" style="4" customWidth="1"/>
    <col min="11266" max="11266" width="22.140625" style="4" customWidth="1"/>
    <col min="11267" max="11267" width="19.7109375" style="4" customWidth="1"/>
    <col min="11268" max="11268" width="35.7109375" style="4" customWidth="1"/>
    <col min="11269" max="11269" width="17.85546875" style="4" customWidth="1"/>
    <col min="11270" max="11270" width="19.7109375" style="4" customWidth="1"/>
    <col min="11271" max="11271" width="9.140625" style="4"/>
    <col min="11272" max="11272" width="13.85546875" style="4" bestFit="1" customWidth="1"/>
    <col min="11273" max="11520" width="9.140625" style="4"/>
    <col min="11521" max="11521" width="35.7109375" style="4" customWidth="1"/>
    <col min="11522" max="11522" width="22.140625" style="4" customWidth="1"/>
    <col min="11523" max="11523" width="19.7109375" style="4" customWidth="1"/>
    <col min="11524" max="11524" width="35.7109375" style="4" customWidth="1"/>
    <col min="11525" max="11525" width="17.85546875" style="4" customWidth="1"/>
    <col min="11526" max="11526" width="19.7109375" style="4" customWidth="1"/>
    <col min="11527" max="11527" width="9.140625" style="4"/>
    <col min="11528" max="11528" width="13.85546875" style="4" bestFit="1" customWidth="1"/>
    <col min="11529" max="11776" width="9.140625" style="4"/>
    <col min="11777" max="11777" width="35.7109375" style="4" customWidth="1"/>
    <col min="11778" max="11778" width="22.140625" style="4" customWidth="1"/>
    <col min="11779" max="11779" width="19.7109375" style="4" customWidth="1"/>
    <col min="11780" max="11780" width="35.7109375" style="4" customWidth="1"/>
    <col min="11781" max="11781" width="17.85546875" style="4" customWidth="1"/>
    <col min="11782" max="11782" width="19.7109375" style="4" customWidth="1"/>
    <col min="11783" max="11783" width="9.140625" style="4"/>
    <col min="11784" max="11784" width="13.85546875" style="4" bestFit="1" customWidth="1"/>
    <col min="11785" max="12032" width="9.140625" style="4"/>
    <col min="12033" max="12033" width="35.7109375" style="4" customWidth="1"/>
    <col min="12034" max="12034" width="22.140625" style="4" customWidth="1"/>
    <col min="12035" max="12035" width="19.7109375" style="4" customWidth="1"/>
    <col min="12036" max="12036" width="35.7109375" style="4" customWidth="1"/>
    <col min="12037" max="12037" width="17.85546875" style="4" customWidth="1"/>
    <col min="12038" max="12038" width="19.7109375" style="4" customWidth="1"/>
    <col min="12039" max="12039" width="9.140625" style="4"/>
    <col min="12040" max="12040" width="13.85546875" style="4" bestFit="1" customWidth="1"/>
    <col min="12041" max="12288" width="9.140625" style="4"/>
    <col min="12289" max="12289" width="35.7109375" style="4" customWidth="1"/>
    <col min="12290" max="12290" width="22.140625" style="4" customWidth="1"/>
    <col min="12291" max="12291" width="19.7109375" style="4" customWidth="1"/>
    <col min="12292" max="12292" width="35.7109375" style="4" customWidth="1"/>
    <col min="12293" max="12293" width="17.85546875" style="4" customWidth="1"/>
    <col min="12294" max="12294" width="19.7109375" style="4" customWidth="1"/>
    <col min="12295" max="12295" width="9.140625" style="4"/>
    <col min="12296" max="12296" width="13.85546875" style="4" bestFit="1" customWidth="1"/>
    <col min="12297" max="12544" width="9.140625" style="4"/>
    <col min="12545" max="12545" width="35.7109375" style="4" customWidth="1"/>
    <col min="12546" max="12546" width="22.140625" style="4" customWidth="1"/>
    <col min="12547" max="12547" width="19.7109375" style="4" customWidth="1"/>
    <col min="12548" max="12548" width="35.7109375" style="4" customWidth="1"/>
    <col min="12549" max="12549" width="17.85546875" style="4" customWidth="1"/>
    <col min="12550" max="12550" width="19.7109375" style="4" customWidth="1"/>
    <col min="12551" max="12551" width="9.140625" style="4"/>
    <col min="12552" max="12552" width="13.85546875" style="4" bestFit="1" customWidth="1"/>
    <col min="12553" max="12800" width="9.140625" style="4"/>
    <col min="12801" max="12801" width="35.7109375" style="4" customWidth="1"/>
    <col min="12802" max="12802" width="22.140625" style="4" customWidth="1"/>
    <col min="12803" max="12803" width="19.7109375" style="4" customWidth="1"/>
    <col min="12804" max="12804" width="35.7109375" style="4" customWidth="1"/>
    <col min="12805" max="12805" width="17.85546875" style="4" customWidth="1"/>
    <col min="12806" max="12806" width="19.7109375" style="4" customWidth="1"/>
    <col min="12807" max="12807" width="9.140625" style="4"/>
    <col min="12808" max="12808" width="13.85546875" style="4" bestFit="1" customWidth="1"/>
    <col min="12809" max="13056" width="9.140625" style="4"/>
    <col min="13057" max="13057" width="35.7109375" style="4" customWidth="1"/>
    <col min="13058" max="13058" width="22.140625" style="4" customWidth="1"/>
    <col min="13059" max="13059" width="19.7109375" style="4" customWidth="1"/>
    <col min="13060" max="13060" width="35.7109375" style="4" customWidth="1"/>
    <col min="13061" max="13061" width="17.85546875" style="4" customWidth="1"/>
    <col min="13062" max="13062" width="19.7109375" style="4" customWidth="1"/>
    <col min="13063" max="13063" width="9.140625" style="4"/>
    <col min="13064" max="13064" width="13.85546875" style="4" bestFit="1" customWidth="1"/>
    <col min="13065" max="13312" width="9.140625" style="4"/>
    <col min="13313" max="13313" width="35.7109375" style="4" customWidth="1"/>
    <col min="13314" max="13314" width="22.140625" style="4" customWidth="1"/>
    <col min="13315" max="13315" width="19.7109375" style="4" customWidth="1"/>
    <col min="13316" max="13316" width="35.7109375" style="4" customWidth="1"/>
    <col min="13317" max="13317" width="17.85546875" style="4" customWidth="1"/>
    <col min="13318" max="13318" width="19.7109375" style="4" customWidth="1"/>
    <col min="13319" max="13319" width="9.140625" style="4"/>
    <col min="13320" max="13320" width="13.85546875" style="4" bestFit="1" customWidth="1"/>
    <col min="13321" max="13568" width="9.140625" style="4"/>
    <col min="13569" max="13569" width="35.7109375" style="4" customWidth="1"/>
    <col min="13570" max="13570" width="22.140625" style="4" customWidth="1"/>
    <col min="13571" max="13571" width="19.7109375" style="4" customWidth="1"/>
    <col min="13572" max="13572" width="35.7109375" style="4" customWidth="1"/>
    <col min="13573" max="13573" width="17.85546875" style="4" customWidth="1"/>
    <col min="13574" max="13574" width="19.7109375" style="4" customWidth="1"/>
    <col min="13575" max="13575" width="9.140625" style="4"/>
    <col min="13576" max="13576" width="13.85546875" style="4" bestFit="1" customWidth="1"/>
    <col min="13577" max="13824" width="9.140625" style="4"/>
    <col min="13825" max="13825" width="35.7109375" style="4" customWidth="1"/>
    <col min="13826" max="13826" width="22.140625" style="4" customWidth="1"/>
    <col min="13827" max="13827" width="19.7109375" style="4" customWidth="1"/>
    <col min="13828" max="13828" width="35.7109375" style="4" customWidth="1"/>
    <col min="13829" max="13829" width="17.85546875" style="4" customWidth="1"/>
    <col min="13830" max="13830" width="19.7109375" style="4" customWidth="1"/>
    <col min="13831" max="13831" width="9.140625" style="4"/>
    <col min="13832" max="13832" width="13.85546875" style="4" bestFit="1" customWidth="1"/>
    <col min="13833" max="14080" width="9.140625" style="4"/>
    <col min="14081" max="14081" width="35.7109375" style="4" customWidth="1"/>
    <col min="14082" max="14082" width="22.140625" style="4" customWidth="1"/>
    <col min="14083" max="14083" width="19.7109375" style="4" customWidth="1"/>
    <col min="14084" max="14084" width="35.7109375" style="4" customWidth="1"/>
    <col min="14085" max="14085" width="17.85546875" style="4" customWidth="1"/>
    <col min="14086" max="14086" width="19.7109375" style="4" customWidth="1"/>
    <col min="14087" max="14087" width="9.140625" style="4"/>
    <col min="14088" max="14088" width="13.85546875" style="4" bestFit="1" customWidth="1"/>
    <col min="14089" max="14336" width="9.140625" style="4"/>
    <col min="14337" max="14337" width="35.7109375" style="4" customWidth="1"/>
    <col min="14338" max="14338" width="22.140625" style="4" customWidth="1"/>
    <col min="14339" max="14339" width="19.7109375" style="4" customWidth="1"/>
    <col min="14340" max="14340" width="35.7109375" style="4" customWidth="1"/>
    <col min="14341" max="14341" width="17.85546875" style="4" customWidth="1"/>
    <col min="14342" max="14342" width="19.7109375" style="4" customWidth="1"/>
    <col min="14343" max="14343" width="9.140625" style="4"/>
    <col min="14344" max="14344" width="13.85546875" style="4" bestFit="1" customWidth="1"/>
    <col min="14345" max="14592" width="9.140625" style="4"/>
    <col min="14593" max="14593" width="35.7109375" style="4" customWidth="1"/>
    <col min="14594" max="14594" width="22.140625" style="4" customWidth="1"/>
    <col min="14595" max="14595" width="19.7109375" style="4" customWidth="1"/>
    <col min="14596" max="14596" width="35.7109375" style="4" customWidth="1"/>
    <col min="14597" max="14597" width="17.85546875" style="4" customWidth="1"/>
    <col min="14598" max="14598" width="19.7109375" style="4" customWidth="1"/>
    <col min="14599" max="14599" width="9.140625" style="4"/>
    <col min="14600" max="14600" width="13.85546875" style="4" bestFit="1" customWidth="1"/>
    <col min="14601" max="14848" width="9.140625" style="4"/>
    <col min="14849" max="14849" width="35.7109375" style="4" customWidth="1"/>
    <col min="14850" max="14850" width="22.140625" style="4" customWidth="1"/>
    <col min="14851" max="14851" width="19.7109375" style="4" customWidth="1"/>
    <col min="14852" max="14852" width="35.7109375" style="4" customWidth="1"/>
    <col min="14853" max="14853" width="17.85546875" style="4" customWidth="1"/>
    <col min="14854" max="14854" width="19.7109375" style="4" customWidth="1"/>
    <col min="14855" max="14855" width="9.140625" style="4"/>
    <col min="14856" max="14856" width="13.85546875" style="4" bestFit="1" customWidth="1"/>
    <col min="14857" max="15104" width="9.140625" style="4"/>
    <col min="15105" max="15105" width="35.7109375" style="4" customWidth="1"/>
    <col min="15106" max="15106" width="22.140625" style="4" customWidth="1"/>
    <col min="15107" max="15107" width="19.7109375" style="4" customWidth="1"/>
    <col min="15108" max="15108" width="35.7109375" style="4" customWidth="1"/>
    <col min="15109" max="15109" width="17.85546875" style="4" customWidth="1"/>
    <col min="15110" max="15110" width="19.7109375" style="4" customWidth="1"/>
    <col min="15111" max="15111" width="9.140625" style="4"/>
    <col min="15112" max="15112" width="13.85546875" style="4" bestFit="1" customWidth="1"/>
    <col min="15113" max="15360" width="9.140625" style="4"/>
    <col min="15361" max="15361" width="35.7109375" style="4" customWidth="1"/>
    <col min="15362" max="15362" width="22.140625" style="4" customWidth="1"/>
    <col min="15363" max="15363" width="19.7109375" style="4" customWidth="1"/>
    <col min="15364" max="15364" width="35.7109375" style="4" customWidth="1"/>
    <col min="15365" max="15365" width="17.85546875" style="4" customWidth="1"/>
    <col min="15366" max="15366" width="19.7109375" style="4" customWidth="1"/>
    <col min="15367" max="15367" width="9.140625" style="4"/>
    <col min="15368" max="15368" width="13.85546875" style="4" bestFit="1" customWidth="1"/>
    <col min="15369" max="15616" width="9.140625" style="4"/>
    <col min="15617" max="15617" width="35.7109375" style="4" customWidth="1"/>
    <col min="15618" max="15618" width="22.140625" style="4" customWidth="1"/>
    <col min="15619" max="15619" width="19.7109375" style="4" customWidth="1"/>
    <col min="15620" max="15620" width="35.7109375" style="4" customWidth="1"/>
    <col min="15621" max="15621" width="17.85546875" style="4" customWidth="1"/>
    <col min="15622" max="15622" width="19.7109375" style="4" customWidth="1"/>
    <col min="15623" max="15623" width="9.140625" style="4"/>
    <col min="15624" max="15624" width="13.85546875" style="4" bestFit="1" customWidth="1"/>
    <col min="15625" max="15872" width="9.140625" style="4"/>
    <col min="15873" max="15873" width="35.7109375" style="4" customWidth="1"/>
    <col min="15874" max="15874" width="22.140625" style="4" customWidth="1"/>
    <col min="15875" max="15875" width="19.7109375" style="4" customWidth="1"/>
    <col min="15876" max="15876" width="35.7109375" style="4" customWidth="1"/>
    <col min="15877" max="15877" width="17.85546875" style="4" customWidth="1"/>
    <col min="15878" max="15878" width="19.7109375" style="4" customWidth="1"/>
    <col min="15879" max="15879" width="9.140625" style="4"/>
    <col min="15880" max="15880" width="13.85546875" style="4" bestFit="1" customWidth="1"/>
    <col min="15881" max="16128" width="9.140625" style="4"/>
    <col min="16129" max="16129" width="35.7109375" style="4" customWidth="1"/>
    <col min="16130" max="16130" width="22.140625" style="4" customWidth="1"/>
    <col min="16131" max="16131" width="19.7109375" style="4" customWidth="1"/>
    <col min="16132" max="16132" width="35.7109375" style="4" customWidth="1"/>
    <col min="16133" max="16133" width="17.85546875" style="4" customWidth="1"/>
    <col min="16134" max="16134" width="19.7109375" style="4" customWidth="1"/>
    <col min="16135" max="16135" width="9.140625" style="4"/>
    <col min="16136" max="16136" width="13.85546875" style="4" bestFit="1" customWidth="1"/>
    <col min="16137" max="16384" width="9.140625" style="4"/>
  </cols>
  <sheetData>
    <row r="1" spans="1:7" ht="13.5" thickBot="1" x14ac:dyDescent="0.25">
      <c r="A1" s="3"/>
    </row>
    <row r="2" spans="1:7" ht="15" x14ac:dyDescent="0.25">
      <c r="A2" s="524" t="s">
        <v>360</v>
      </c>
      <c r="B2" s="525"/>
      <c r="C2" s="665" t="s">
        <v>361</v>
      </c>
      <c r="D2" s="665"/>
      <c r="E2" s="526" t="s">
        <v>362</v>
      </c>
      <c r="F2" s="527"/>
    </row>
    <row r="3" spans="1:7" ht="15" x14ac:dyDescent="0.25">
      <c r="A3" s="528" t="s">
        <v>363</v>
      </c>
      <c r="B3" s="529"/>
      <c r="C3" s="666" t="s">
        <v>364</v>
      </c>
      <c r="D3" s="666"/>
      <c r="E3" s="444" t="s">
        <v>365</v>
      </c>
      <c r="F3" s="530"/>
    </row>
    <row r="4" spans="1:7" ht="15" x14ac:dyDescent="0.25">
      <c r="A4" s="531" t="s">
        <v>366</v>
      </c>
      <c r="B4" s="532"/>
      <c r="C4" s="667" t="s">
        <v>367</v>
      </c>
      <c r="D4" s="667"/>
      <c r="E4" s="444" t="s">
        <v>598</v>
      </c>
      <c r="F4" s="530"/>
    </row>
    <row r="5" spans="1:7" ht="15" x14ac:dyDescent="0.25">
      <c r="A5" s="531" t="s">
        <v>369</v>
      </c>
      <c r="B5" s="532"/>
      <c r="C5" s="667" t="s">
        <v>370</v>
      </c>
      <c r="D5" s="667"/>
      <c r="E5" s="444" t="s">
        <v>595</v>
      </c>
      <c r="F5" s="530"/>
    </row>
    <row r="6" spans="1:7" ht="15" x14ac:dyDescent="0.25">
      <c r="A6" s="531" t="s">
        <v>371</v>
      </c>
      <c r="B6" s="532"/>
      <c r="C6" s="668" t="s">
        <v>372</v>
      </c>
      <c r="D6" s="668"/>
      <c r="E6" s="533"/>
      <c r="F6" s="534"/>
    </row>
    <row r="7" spans="1:7" ht="15" x14ac:dyDescent="0.25">
      <c r="A7" s="535" t="s">
        <v>373</v>
      </c>
      <c r="B7" s="536"/>
      <c r="C7" s="666" t="s">
        <v>374</v>
      </c>
      <c r="D7" s="666"/>
      <c r="E7" s="537" t="s">
        <v>375</v>
      </c>
      <c r="F7" s="538"/>
    </row>
    <row r="8" spans="1:7" ht="15" x14ac:dyDescent="0.25">
      <c r="A8" s="528" t="s">
        <v>376</v>
      </c>
      <c r="B8" s="529"/>
      <c r="C8" s="539"/>
      <c r="D8" s="539"/>
      <c r="E8" s="537"/>
      <c r="F8" s="538"/>
    </row>
    <row r="9" spans="1:7" ht="27.75" customHeight="1" thickBot="1" x14ac:dyDescent="0.3">
      <c r="A9" s="540" t="s">
        <v>377</v>
      </c>
      <c r="B9" s="541"/>
      <c r="C9" s="661" t="s">
        <v>594</v>
      </c>
      <c r="D9" s="661"/>
      <c r="E9" s="542"/>
      <c r="F9" s="543"/>
    </row>
    <row r="10" spans="1:7" ht="13.5" customHeight="1" thickBot="1" x14ac:dyDescent="0.3">
      <c r="A10" s="528"/>
      <c r="B10" s="544"/>
      <c r="C10" s="539"/>
      <c r="D10" s="539"/>
      <c r="E10" s="539"/>
      <c r="F10" s="538"/>
    </row>
    <row r="11" spans="1:7" s="6" customFormat="1" ht="30.75" thickBot="1" x14ac:dyDescent="0.25">
      <c r="A11" s="545" t="s">
        <v>378</v>
      </c>
      <c r="B11" s="546" t="s">
        <v>43</v>
      </c>
      <c r="C11" s="547" t="s">
        <v>379</v>
      </c>
      <c r="D11" s="548" t="s">
        <v>380</v>
      </c>
      <c r="E11" s="547" t="s">
        <v>43</v>
      </c>
      <c r="F11" s="549" t="s">
        <v>381</v>
      </c>
    </row>
    <row r="12" spans="1:7" s="7" customFormat="1" ht="18.75" customHeight="1" x14ac:dyDescent="0.2">
      <c r="A12" s="550" t="s">
        <v>382</v>
      </c>
      <c r="B12" s="551">
        <f>B13+B14+B24+B25+B29+B30</f>
        <v>1942196628.6899998</v>
      </c>
      <c r="C12" s="551">
        <f>C13+C14+C24+C25+C29+C30</f>
        <v>2037402025.72</v>
      </c>
      <c r="D12" s="552" t="s">
        <v>383</v>
      </c>
      <c r="E12" s="553">
        <f>E13+E14+E17+E18</f>
        <v>1774793810.02</v>
      </c>
      <c r="F12" s="553">
        <f>F13+F14+F17+F18</f>
        <v>1847653406.7399998</v>
      </c>
    </row>
    <row r="13" spans="1:7" s="7" customFormat="1" ht="18" customHeight="1" x14ac:dyDescent="0.2">
      <c r="A13" s="554" t="s">
        <v>384</v>
      </c>
      <c r="B13" s="555">
        <v>0</v>
      </c>
      <c r="C13" s="555">
        <v>13635.78</v>
      </c>
      <c r="D13" s="556" t="s">
        <v>385</v>
      </c>
      <c r="E13" s="557">
        <v>1988604353.4100001</v>
      </c>
      <c r="F13" s="557">
        <v>1900271086.6199999</v>
      </c>
      <c r="G13" s="8"/>
    </row>
    <row r="14" spans="1:7" s="7" customFormat="1" ht="16.5" customHeight="1" x14ac:dyDescent="0.2">
      <c r="A14" s="558" t="s">
        <v>386</v>
      </c>
      <c r="B14" s="555">
        <f>B15+B22+B23</f>
        <v>1930988120.8699999</v>
      </c>
      <c r="C14" s="555">
        <f>C15+C22+C23</f>
        <v>2026794866.3099999</v>
      </c>
      <c r="D14" s="559" t="s">
        <v>387</v>
      </c>
      <c r="E14" s="557">
        <f>SUM(E15:E16)</f>
        <v>-213810543.38999999</v>
      </c>
      <c r="F14" s="557">
        <f>SUM(F15:F16)</f>
        <v>-52617679.880000003</v>
      </c>
      <c r="G14" s="8"/>
    </row>
    <row r="15" spans="1:7" s="7" customFormat="1" ht="18" customHeight="1" x14ac:dyDescent="0.2">
      <c r="A15" s="550" t="s">
        <v>388</v>
      </c>
      <c r="B15" s="555">
        <f>B16+B18+B19+B20+B21</f>
        <v>1773254797.7099998</v>
      </c>
      <c r="C15" s="555">
        <f>C16+C18+C19+C20+C21</f>
        <v>1847712043.71</v>
      </c>
      <c r="D15" s="560" t="s">
        <v>389</v>
      </c>
      <c r="E15" s="561">
        <v>0</v>
      </c>
      <c r="F15" s="561">
        <v>0</v>
      </c>
      <c r="G15" s="8"/>
    </row>
    <row r="16" spans="1:7" s="7" customFormat="1" ht="16.5" customHeight="1" x14ac:dyDescent="0.2">
      <c r="A16" s="562" t="s">
        <v>390</v>
      </c>
      <c r="B16" s="563">
        <v>1702344042.77</v>
      </c>
      <c r="C16" s="563">
        <v>1753332370.8800001</v>
      </c>
      <c r="D16" s="564" t="s">
        <v>391</v>
      </c>
      <c r="E16" s="561">
        <v>-213810543.38999999</v>
      </c>
      <c r="F16" s="561">
        <v>-52617679.880000003</v>
      </c>
      <c r="G16" s="8"/>
    </row>
    <row r="17" spans="1:7" s="7" customFormat="1" ht="57" customHeight="1" x14ac:dyDescent="0.2">
      <c r="A17" s="565" t="s">
        <v>392</v>
      </c>
      <c r="B17" s="563">
        <v>31721877.399999999</v>
      </c>
      <c r="C17" s="563">
        <v>28620421.09</v>
      </c>
      <c r="D17" s="556" t="s">
        <v>548</v>
      </c>
      <c r="E17" s="557">
        <v>0</v>
      </c>
      <c r="F17" s="557">
        <v>0</v>
      </c>
      <c r="G17" s="8"/>
    </row>
    <row r="18" spans="1:7" s="7" customFormat="1" ht="30" x14ac:dyDescent="0.2">
      <c r="A18" s="565" t="s">
        <v>393</v>
      </c>
      <c r="B18" s="563">
        <v>70571726.230000004</v>
      </c>
      <c r="C18" s="563">
        <v>93982358.840000004</v>
      </c>
      <c r="D18" s="556" t="s">
        <v>394</v>
      </c>
      <c r="E18" s="557">
        <v>0</v>
      </c>
      <c r="F18" s="557">
        <v>0</v>
      </c>
      <c r="G18" s="8"/>
    </row>
    <row r="19" spans="1:7" s="7" customFormat="1" ht="18" customHeight="1" x14ac:dyDescent="0.2">
      <c r="A19" s="565" t="s">
        <v>395</v>
      </c>
      <c r="B19" s="563">
        <v>75934.86</v>
      </c>
      <c r="C19" s="563">
        <v>124520.14</v>
      </c>
      <c r="D19" s="556" t="s">
        <v>396</v>
      </c>
      <c r="E19" s="557">
        <v>0</v>
      </c>
      <c r="F19" s="557">
        <v>0</v>
      </c>
      <c r="G19" s="8"/>
    </row>
    <row r="20" spans="1:7" s="7" customFormat="1" ht="17.25" customHeight="1" x14ac:dyDescent="0.2">
      <c r="A20" s="565" t="s">
        <v>397</v>
      </c>
      <c r="B20" s="563">
        <v>0</v>
      </c>
      <c r="C20" s="563">
        <v>0</v>
      </c>
      <c r="D20" s="556" t="s">
        <v>398</v>
      </c>
      <c r="E20" s="557">
        <v>0</v>
      </c>
      <c r="F20" s="557">
        <v>0</v>
      </c>
      <c r="G20" s="8"/>
    </row>
    <row r="21" spans="1:7" s="7" customFormat="1" ht="28.5" customHeight="1" x14ac:dyDescent="0.2">
      <c r="A21" s="562" t="s">
        <v>399</v>
      </c>
      <c r="B21" s="563">
        <v>263093.84999999998</v>
      </c>
      <c r="C21" s="563">
        <v>272793.84999999998</v>
      </c>
      <c r="D21" s="556" t="s">
        <v>400</v>
      </c>
      <c r="E21" s="557">
        <f>E22+E23+E34+E35</f>
        <v>276210841.95999998</v>
      </c>
      <c r="F21" s="557">
        <f>F22+F23+F34+F35</f>
        <v>271793403.63</v>
      </c>
    </row>
    <row r="22" spans="1:7" s="7" customFormat="1" ht="30" x14ac:dyDescent="0.2">
      <c r="A22" s="554" t="s">
        <v>401</v>
      </c>
      <c r="B22" s="555">
        <v>157733323.16</v>
      </c>
      <c r="C22" s="555">
        <v>179082822.59999999</v>
      </c>
      <c r="D22" s="556" t="s">
        <v>402</v>
      </c>
      <c r="E22" s="557">
        <v>0</v>
      </c>
      <c r="F22" s="557">
        <v>605015.24</v>
      </c>
    </row>
    <row r="23" spans="1:7" s="7" customFormat="1" ht="30" x14ac:dyDescent="0.2">
      <c r="A23" s="554" t="s">
        <v>403</v>
      </c>
      <c r="B23" s="555">
        <v>0</v>
      </c>
      <c r="C23" s="555">
        <v>0</v>
      </c>
      <c r="D23" s="556" t="s">
        <v>404</v>
      </c>
      <c r="E23" s="557">
        <f>SUM(E24:E31)</f>
        <v>128796486.53999999</v>
      </c>
      <c r="F23" s="557">
        <f>SUM(F24:F31)</f>
        <v>101856287.19</v>
      </c>
    </row>
    <row r="24" spans="1:7" s="7" customFormat="1" ht="24.75" customHeight="1" x14ac:dyDescent="0.2">
      <c r="A24" s="554" t="s">
        <v>405</v>
      </c>
      <c r="B24" s="555">
        <v>11208507.82</v>
      </c>
      <c r="C24" s="555">
        <v>10593523.630000001</v>
      </c>
      <c r="D24" s="566" t="s">
        <v>406</v>
      </c>
      <c r="E24" s="561">
        <v>1320668.49</v>
      </c>
      <c r="F24" s="561">
        <v>1965392.17</v>
      </c>
    </row>
    <row r="25" spans="1:7" s="7" customFormat="1" ht="30" x14ac:dyDescent="0.2">
      <c r="A25" s="554" t="s">
        <v>407</v>
      </c>
      <c r="B25" s="555">
        <v>0</v>
      </c>
      <c r="C25" s="555">
        <v>0</v>
      </c>
      <c r="D25" s="567" t="s">
        <v>408</v>
      </c>
      <c r="E25" s="561">
        <v>237533.45</v>
      </c>
      <c r="F25" s="561">
        <v>205514.06</v>
      </c>
    </row>
    <row r="26" spans="1:7" s="7" customFormat="1" ht="28.5" customHeight="1" x14ac:dyDescent="0.2">
      <c r="A26" s="565" t="s">
        <v>409</v>
      </c>
      <c r="B26" s="563">
        <v>0</v>
      </c>
      <c r="C26" s="563">
        <v>0</v>
      </c>
      <c r="D26" s="568" t="s">
        <v>410</v>
      </c>
      <c r="E26" s="561">
        <v>1268826.81</v>
      </c>
      <c r="F26" s="561">
        <v>1344211.71</v>
      </c>
    </row>
    <row r="27" spans="1:7" s="7" customFormat="1" ht="25.5" customHeight="1" x14ac:dyDescent="0.2">
      <c r="A27" s="565" t="s">
        <v>411</v>
      </c>
      <c r="B27" s="563">
        <v>0</v>
      </c>
      <c r="C27" s="563">
        <v>0</v>
      </c>
      <c r="D27" s="569" t="s">
        <v>412</v>
      </c>
      <c r="E27" s="561">
        <v>2223667.33</v>
      </c>
      <c r="F27" s="561">
        <v>2397534.98</v>
      </c>
    </row>
    <row r="28" spans="1:7" s="7" customFormat="1" ht="30" x14ac:dyDescent="0.2">
      <c r="A28" s="565" t="s">
        <v>413</v>
      </c>
      <c r="B28" s="563">
        <v>0</v>
      </c>
      <c r="C28" s="563">
        <v>0</v>
      </c>
      <c r="D28" s="570" t="s">
        <v>414</v>
      </c>
      <c r="E28" s="561">
        <v>113920422.94</v>
      </c>
      <c r="F28" s="561">
        <v>83246873.159999996</v>
      </c>
    </row>
    <row r="29" spans="1:7" s="7" customFormat="1" ht="38.25" customHeight="1" x14ac:dyDescent="0.2">
      <c r="A29" s="554" t="s">
        <v>415</v>
      </c>
      <c r="B29" s="555">
        <v>0</v>
      </c>
      <c r="C29" s="555">
        <v>0</v>
      </c>
      <c r="D29" s="570" t="s">
        <v>416</v>
      </c>
      <c r="E29" s="561">
        <v>9624925.9499999993</v>
      </c>
      <c r="F29" s="561">
        <v>12608424.369999999</v>
      </c>
    </row>
    <row r="30" spans="1:7" s="7" customFormat="1" ht="45" x14ac:dyDescent="0.2">
      <c r="A30" s="558" t="s">
        <v>417</v>
      </c>
      <c r="B30" s="555">
        <v>0</v>
      </c>
      <c r="C30" s="555">
        <v>0</v>
      </c>
      <c r="D30" s="571" t="s">
        <v>418</v>
      </c>
      <c r="E30" s="561">
        <v>200441.57</v>
      </c>
      <c r="F30" s="561">
        <v>88336.74</v>
      </c>
    </row>
    <row r="31" spans="1:7" s="7" customFormat="1" ht="21" customHeight="1" x14ac:dyDescent="0.2">
      <c r="A31" s="572" t="s">
        <v>419</v>
      </c>
      <c r="B31" s="555">
        <f>B32+B37+B43+B51</f>
        <v>108808023.29000002</v>
      </c>
      <c r="C31" s="555">
        <f>C32+C37+C43+C51</f>
        <v>82044784.650000006</v>
      </c>
      <c r="D31" s="569" t="s">
        <v>420</v>
      </c>
      <c r="E31" s="561">
        <v>0</v>
      </c>
      <c r="F31" s="561">
        <v>0</v>
      </c>
    </row>
    <row r="32" spans="1:7" s="7" customFormat="1" ht="27.75" customHeight="1" x14ac:dyDescent="0.2">
      <c r="A32" s="573" t="s">
        <v>421</v>
      </c>
      <c r="B32" s="555">
        <f>SUM(B33:B36)</f>
        <v>180897.9</v>
      </c>
      <c r="C32" s="555">
        <f>SUM(C33:C36)</f>
        <v>349289.91</v>
      </c>
      <c r="D32" s="574" t="s">
        <v>422</v>
      </c>
      <c r="E32" s="575">
        <v>0</v>
      </c>
      <c r="F32" s="575">
        <v>0</v>
      </c>
    </row>
    <row r="33" spans="1:6" s="7" customFormat="1" ht="30" customHeight="1" x14ac:dyDescent="0.2">
      <c r="A33" s="576" t="s">
        <v>423</v>
      </c>
      <c r="B33" s="563">
        <v>180897.9</v>
      </c>
      <c r="C33" s="563">
        <v>349289.91</v>
      </c>
      <c r="D33" s="574" t="s">
        <v>424</v>
      </c>
      <c r="E33" s="561">
        <v>0</v>
      </c>
      <c r="F33" s="561">
        <v>0</v>
      </c>
    </row>
    <row r="34" spans="1:6" s="7" customFormat="1" ht="18" customHeight="1" x14ac:dyDescent="0.2">
      <c r="A34" s="577" t="s">
        <v>425</v>
      </c>
      <c r="B34" s="563">
        <v>0</v>
      </c>
      <c r="C34" s="563">
        <v>0</v>
      </c>
      <c r="D34" s="578" t="s">
        <v>426</v>
      </c>
      <c r="E34" s="557">
        <v>139308543.31999999</v>
      </c>
      <c r="F34" s="557">
        <v>161127924.44</v>
      </c>
    </row>
    <row r="35" spans="1:6" s="7" customFormat="1" ht="29.25" customHeight="1" x14ac:dyDescent="0.2">
      <c r="A35" s="579" t="s">
        <v>427</v>
      </c>
      <c r="B35" s="563">
        <v>0</v>
      </c>
      <c r="C35" s="563">
        <v>0</v>
      </c>
      <c r="D35" s="578" t="s">
        <v>428</v>
      </c>
      <c r="E35" s="557">
        <f>E36+E37</f>
        <v>8105812.0999999996</v>
      </c>
      <c r="F35" s="557">
        <f>F36+F37</f>
        <v>8204176.7599999998</v>
      </c>
    </row>
    <row r="36" spans="1:6" s="7" customFormat="1" ht="32.25" customHeight="1" x14ac:dyDescent="0.2">
      <c r="A36" s="580" t="s">
        <v>429</v>
      </c>
      <c r="B36" s="563">
        <v>0</v>
      </c>
      <c r="C36" s="563">
        <v>0</v>
      </c>
      <c r="D36" s="574" t="s">
        <v>430</v>
      </c>
      <c r="E36" s="581">
        <v>8105812.0999999996</v>
      </c>
      <c r="F36" s="581">
        <v>8204176.7599999998</v>
      </c>
    </row>
    <row r="37" spans="1:6" s="7" customFormat="1" ht="18" customHeight="1" x14ac:dyDescent="0.2">
      <c r="A37" s="582" t="s">
        <v>431</v>
      </c>
      <c r="B37" s="555">
        <f>SUM(B38:B42)</f>
        <v>98786138.940000013</v>
      </c>
      <c r="C37" s="555">
        <f>SUM(C38:C42)</f>
        <v>68992923.540000007</v>
      </c>
      <c r="D37" s="574" t="s">
        <v>432</v>
      </c>
      <c r="E37" s="561">
        <v>0</v>
      </c>
      <c r="F37" s="561">
        <v>0</v>
      </c>
    </row>
    <row r="38" spans="1:6" s="7" customFormat="1" ht="18.75" customHeight="1" x14ac:dyDescent="0.2">
      <c r="A38" s="580" t="s">
        <v>433</v>
      </c>
      <c r="B38" s="563">
        <v>194.81</v>
      </c>
      <c r="C38" s="563">
        <v>23.27</v>
      </c>
      <c r="D38" s="578"/>
      <c r="E38" s="583"/>
      <c r="F38" s="583"/>
    </row>
    <row r="39" spans="1:6" s="7" customFormat="1" ht="18.75" customHeight="1" x14ac:dyDescent="0.2">
      <c r="A39" s="580" t="s">
        <v>434</v>
      </c>
      <c r="B39" s="563">
        <v>12878.48</v>
      </c>
      <c r="C39" s="563">
        <v>16376.73</v>
      </c>
      <c r="D39" s="584"/>
      <c r="E39" s="585"/>
      <c r="F39" s="585"/>
    </row>
    <row r="40" spans="1:6" s="7" customFormat="1" ht="30" x14ac:dyDescent="0.2">
      <c r="A40" s="580" t="s">
        <v>435</v>
      </c>
      <c r="B40" s="563">
        <v>0</v>
      </c>
      <c r="C40" s="563">
        <v>0</v>
      </c>
      <c r="D40" s="584"/>
      <c r="E40" s="585"/>
      <c r="F40" s="585"/>
    </row>
    <row r="41" spans="1:6" s="7" customFormat="1" ht="19.5" customHeight="1" x14ac:dyDescent="0.2">
      <c r="A41" s="580" t="s">
        <v>436</v>
      </c>
      <c r="B41" s="563">
        <v>98773065.650000006</v>
      </c>
      <c r="C41" s="563">
        <v>68976523.540000007</v>
      </c>
      <c r="D41" s="584"/>
      <c r="E41" s="585"/>
      <c r="F41" s="585"/>
    </row>
    <row r="42" spans="1:6" s="7" customFormat="1" ht="45" x14ac:dyDescent="0.2">
      <c r="A42" s="580" t="s">
        <v>437</v>
      </c>
      <c r="B42" s="563">
        <v>0</v>
      </c>
      <c r="C42" s="563">
        <v>0</v>
      </c>
      <c r="D42" s="584"/>
      <c r="E42" s="585"/>
      <c r="F42" s="585"/>
    </row>
    <row r="43" spans="1:6" s="7" customFormat="1" ht="18" customHeight="1" x14ac:dyDescent="0.2">
      <c r="A43" s="586" t="s">
        <v>438</v>
      </c>
      <c r="B43" s="555">
        <f>SUM(B44:B50)</f>
        <v>9840986.4499999993</v>
      </c>
      <c r="C43" s="555">
        <f>SUM(C44:C50)</f>
        <v>12702571.199999999</v>
      </c>
      <c r="D43" s="587"/>
      <c r="E43" s="588"/>
      <c r="F43" s="588"/>
    </row>
    <row r="44" spans="1:6" s="7" customFormat="1" ht="25.5" customHeight="1" x14ac:dyDescent="0.2">
      <c r="A44" s="580" t="s">
        <v>439</v>
      </c>
      <c r="B44" s="563">
        <v>0</v>
      </c>
      <c r="C44" s="563">
        <v>0</v>
      </c>
      <c r="D44" s="589"/>
      <c r="E44" s="590"/>
      <c r="F44" s="590"/>
    </row>
    <row r="45" spans="1:6" s="7" customFormat="1" ht="36" customHeight="1" x14ac:dyDescent="0.2">
      <c r="A45" s="580" t="s">
        <v>440</v>
      </c>
      <c r="B45" s="563">
        <v>216060.5</v>
      </c>
      <c r="C45" s="563">
        <v>94146.83</v>
      </c>
      <c r="D45" s="589"/>
      <c r="E45" s="590"/>
      <c r="F45" s="590"/>
    </row>
    <row r="46" spans="1:6" s="7" customFormat="1" ht="30.75" customHeight="1" x14ac:dyDescent="0.2">
      <c r="A46" s="580" t="s">
        <v>441</v>
      </c>
      <c r="B46" s="563">
        <v>0</v>
      </c>
      <c r="C46" s="563">
        <v>0</v>
      </c>
      <c r="D46" s="589"/>
      <c r="E46" s="590"/>
      <c r="F46" s="590"/>
    </row>
    <row r="47" spans="1:6" s="7" customFormat="1" ht="18.75" customHeight="1" x14ac:dyDescent="0.2">
      <c r="A47" s="580" t="s">
        <v>442</v>
      </c>
      <c r="B47" s="501">
        <v>9624925.9499999993</v>
      </c>
      <c r="C47" s="501">
        <v>12608424.369999999</v>
      </c>
      <c r="D47" s="589"/>
      <c r="E47" s="590"/>
      <c r="F47" s="590"/>
    </row>
    <row r="48" spans="1:6" s="7" customFormat="1" ht="18.75" customHeight="1" x14ac:dyDescent="0.2">
      <c r="A48" s="580" t="s">
        <v>443</v>
      </c>
      <c r="B48" s="563">
        <v>0</v>
      </c>
      <c r="C48" s="563">
        <v>0</v>
      </c>
      <c r="D48" s="589"/>
      <c r="E48" s="590"/>
      <c r="F48" s="590"/>
    </row>
    <row r="49" spans="1:15" s="9" customFormat="1" ht="18.75" customHeight="1" x14ac:dyDescent="0.2">
      <c r="A49" s="580" t="s">
        <v>444</v>
      </c>
      <c r="B49" s="563">
        <v>0</v>
      </c>
      <c r="C49" s="563">
        <v>0</v>
      </c>
      <c r="D49" s="589"/>
      <c r="E49" s="590"/>
      <c r="F49" s="590"/>
    </row>
    <row r="50" spans="1:15" s="9" customFormat="1" ht="30" x14ac:dyDescent="0.2">
      <c r="A50" s="580" t="s">
        <v>445</v>
      </c>
      <c r="B50" s="563">
        <v>0</v>
      </c>
      <c r="C50" s="563">
        <v>0</v>
      </c>
      <c r="D50" s="574"/>
      <c r="E50" s="591"/>
      <c r="F50" s="591"/>
    </row>
    <row r="51" spans="1:15" s="7" customFormat="1" ht="20.25" customHeight="1" thickBot="1" x14ac:dyDescent="0.25">
      <c r="A51" s="582" t="s">
        <v>446</v>
      </c>
      <c r="B51" s="592">
        <v>0</v>
      </c>
      <c r="C51" s="592">
        <v>0</v>
      </c>
      <c r="D51" s="593"/>
      <c r="E51" s="594"/>
      <c r="F51" s="594"/>
    </row>
    <row r="52" spans="1:15" s="7" customFormat="1" ht="26.25" customHeight="1" thickBot="1" x14ac:dyDescent="0.25">
      <c r="A52" s="595" t="s">
        <v>447</v>
      </c>
      <c r="B52" s="596">
        <f>B31+B12</f>
        <v>2051004651.9799998</v>
      </c>
      <c r="C52" s="596">
        <f>C31+C12</f>
        <v>2119446810.3700001</v>
      </c>
      <c r="D52" s="597" t="s">
        <v>448</v>
      </c>
      <c r="E52" s="598">
        <f>E12+E19+E20+E21</f>
        <v>2051004651.98</v>
      </c>
      <c r="F52" s="598">
        <f>F12+F19+F20+F21</f>
        <v>2119446810.3699999</v>
      </c>
      <c r="H52" s="10"/>
    </row>
    <row r="53" spans="1:15" s="12" customFormat="1" ht="28.5" customHeight="1" x14ac:dyDescent="0.2">
      <c r="A53" s="599"/>
      <c r="B53" s="599"/>
      <c r="C53" s="599"/>
      <c r="D53" s="599"/>
      <c r="E53" s="599"/>
      <c r="F53" s="599"/>
      <c r="G53" s="11"/>
      <c r="H53" s="11"/>
      <c r="I53" s="11"/>
      <c r="J53" s="11"/>
      <c r="K53" s="11"/>
      <c r="L53" s="11"/>
      <c r="M53" s="11"/>
      <c r="N53" s="11"/>
      <c r="O53" s="11"/>
    </row>
    <row r="54" spans="1:15" s="12" customFormat="1" ht="52.5" customHeight="1" x14ac:dyDescent="0.2">
      <c r="A54" s="600"/>
      <c r="B54" s="601"/>
      <c r="C54" s="602"/>
      <c r="D54" s="603"/>
      <c r="E54" s="600"/>
      <c r="F54" s="600"/>
      <c r="G54" s="11"/>
      <c r="H54" s="11"/>
      <c r="I54" s="11"/>
      <c r="J54" s="11"/>
      <c r="K54" s="11"/>
      <c r="L54" s="11"/>
      <c r="M54" s="11"/>
      <c r="N54" s="11"/>
      <c r="O54" s="11"/>
    </row>
    <row r="55" spans="1:15" s="16" customFormat="1" ht="15" customHeight="1" x14ac:dyDescent="0.2">
      <c r="A55" s="604" t="s">
        <v>449</v>
      </c>
      <c r="B55" s="605"/>
      <c r="C55" s="606" t="s">
        <v>358</v>
      </c>
      <c r="D55" s="599"/>
      <c r="E55" s="662" t="s">
        <v>450</v>
      </c>
      <c r="F55" s="663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16" customFormat="1" ht="15.75" customHeight="1" x14ac:dyDescent="0.2">
      <c r="A56" s="599"/>
      <c r="B56" s="599"/>
      <c r="C56" s="599"/>
      <c r="D56" s="599"/>
      <c r="E56" s="599"/>
      <c r="F56" s="599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16" customFormat="1" ht="16.5" customHeight="1" x14ac:dyDescent="0.2">
      <c r="A57" s="14"/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16" customFormat="1" ht="16.5" customHeight="1" x14ac:dyDescent="0.2">
      <c r="A58" s="14"/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16" customFormat="1" ht="25.5" customHeight="1" x14ac:dyDescent="0.2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16" customFormat="1" x14ac:dyDescent="0.2">
      <c r="A60" s="14"/>
      <c r="B60" s="14"/>
      <c r="C60" s="14"/>
      <c r="D60" s="14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16" customFormat="1" x14ac:dyDescent="0.2">
      <c r="A61" s="14"/>
      <c r="B61" s="14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16" customFormat="1" x14ac:dyDescent="0.2">
      <c r="A62" s="14"/>
      <c r="B62" s="14"/>
      <c r="C62" s="14"/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16" customFormat="1" x14ac:dyDescent="0.2">
      <c r="A63" s="14"/>
      <c r="B63" s="14"/>
      <c r="C63" s="14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16" customFormat="1" x14ac:dyDescent="0.2">
      <c r="A64" s="17"/>
      <c r="B64" s="13"/>
      <c r="C64" s="18"/>
      <c r="D64" s="19"/>
      <c r="E64" s="664"/>
      <c r="F64" s="664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16" customFormat="1" x14ac:dyDescent="0.2">
      <c r="A65" s="15"/>
      <c r="B65" s="15"/>
      <c r="C65" s="20"/>
      <c r="D65" s="20"/>
      <c r="E65" s="20"/>
      <c r="F65" s="20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16" customFormat="1" x14ac:dyDescent="0.2">
      <c r="A66" s="19"/>
      <c r="B66" s="19"/>
      <c r="C66" s="19"/>
      <c r="D66" s="19"/>
      <c r="E66" s="19"/>
      <c r="F66" s="19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16" customFormat="1" x14ac:dyDescent="0.2">
      <c r="A67" s="19"/>
      <c r="B67" s="19"/>
      <c r="C67" s="19"/>
      <c r="D67" s="19"/>
      <c r="E67" s="19"/>
      <c r="F67" s="19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16" customFormat="1" x14ac:dyDescent="0.2">
      <c r="A68" s="19"/>
      <c r="B68" s="19"/>
      <c r="C68" s="19"/>
      <c r="D68" s="19"/>
      <c r="E68" s="19"/>
      <c r="F68" s="19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16" customFormat="1" x14ac:dyDescent="0.2">
      <c r="A69" s="14"/>
      <c r="B69" s="14"/>
      <c r="C69" s="14"/>
      <c r="D69" s="14"/>
      <c r="E69" s="14"/>
      <c r="F69" s="14"/>
    </row>
    <row r="70" spans="1:15" s="16" customFormat="1" x14ac:dyDescent="0.2">
      <c r="A70" s="14"/>
      <c r="B70" s="14"/>
      <c r="C70" s="14"/>
      <c r="D70" s="14"/>
      <c r="E70" s="14"/>
      <c r="F70" s="14"/>
    </row>
    <row r="71" spans="1:15" s="16" customFormat="1" x14ac:dyDescent="0.2">
      <c r="A71" s="14"/>
      <c r="B71" s="14"/>
      <c r="C71" s="14"/>
      <c r="D71" s="14"/>
      <c r="E71" s="14"/>
      <c r="F71" s="14"/>
    </row>
    <row r="72" spans="1:15" s="16" customFormat="1" x14ac:dyDescent="0.2">
      <c r="A72" s="14"/>
      <c r="B72" s="14"/>
      <c r="C72" s="14"/>
      <c r="D72" s="14"/>
      <c r="E72" s="14"/>
      <c r="F72" s="14"/>
    </row>
    <row r="73" spans="1:15" s="16" customFormat="1" x14ac:dyDescent="0.2">
      <c r="A73" s="14"/>
      <c r="B73" s="14"/>
      <c r="C73" s="14"/>
      <c r="D73" s="14"/>
      <c r="E73" s="14"/>
      <c r="F73" s="14"/>
    </row>
    <row r="74" spans="1:15" s="16" customFormat="1" x14ac:dyDescent="0.2">
      <c r="A74" s="14"/>
      <c r="B74" s="14"/>
      <c r="C74" s="14"/>
      <c r="D74" s="14"/>
      <c r="E74" s="14"/>
      <c r="F74" s="14"/>
      <c r="I74" s="21"/>
    </row>
    <row r="75" spans="1:15" s="16" customFormat="1" x14ac:dyDescent="0.2">
      <c r="A75" s="14"/>
      <c r="B75" s="14"/>
      <c r="C75" s="14"/>
      <c r="D75" s="14"/>
      <c r="E75" s="14"/>
      <c r="F75" s="14"/>
      <c r="I75" s="21"/>
    </row>
    <row r="76" spans="1:15" s="16" customFormat="1" x14ac:dyDescent="0.2">
      <c r="A76" s="14"/>
      <c r="B76" s="14"/>
      <c r="C76" s="14"/>
      <c r="D76" s="14"/>
      <c r="E76" s="14"/>
      <c r="F76" s="14"/>
      <c r="I76" s="21"/>
    </row>
    <row r="77" spans="1:15" s="16" customFormat="1" x14ac:dyDescent="0.2">
      <c r="A77" s="14"/>
      <c r="B77" s="14"/>
      <c r="C77" s="14"/>
      <c r="D77" s="14"/>
      <c r="E77" s="14"/>
      <c r="F77" s="14"/>
      <c r="I77" s="21"/>
    </row>
    <row r="78" spans="1:15" s="16" customFormat="1" x14ac:dyDescent="0.2">
      <c r="A78" s="14"/>
      <c r="B78" s="14"/>
      <c r="C78" s="14"/>
      <c r="D78" s="14"/>
      <c r="E78" s="14"/>
      <c r="F78" s="14"/>
      <c r="I78" s="21"/>
    </row>
    <row r="79" spans="1:15" s="16" customFormat="1" x14ac:dyDescent="0.2">
      <c r="A79" s="14"/>
      <c r="B79" s="14"/>
      <c r="C79" s="14"/>
      <c r="D79" s="14"/>
      <c r="E79" s="14"/>
      <c r="F79" s="14"/>
    </row>
    <row r="80" spans="1:15" s="16" customFormat="1" x14ac:dyDescent="0.2">
      <c r="A80" s="14"/>
      <c r="B80" s="14"/>
      <c r="C80" s="14"/>
      <c r="D80" s="14"/>
      <c r="E80" s="14"/>
      <c r="F80" s="14"/>
    </row>
    <row r="81" spans="1:6" s="16" customFormat="1" x14ac:dyDescent="0.2">
      <c r="A81" s="14"/>
      <c r="B81" s="14"/>
      <c r="C81" s="14"/>
      <c r="D81" s="14"/>
      <c r="E81" s="14"/>
      <c r="F81" s="14"/>
    </row>
    <row r="82" spans="1:6" s="16" customFormat="1" x14ac:dyDescent="0.2">
      <c r="A82" s="14"/>
      <c r="B82" s="14"/>
      <c r="C82" s="14"/>
      <c r="D82" s="14"/>
      <c r="E82" s="14"/>
      <c r="F82" s="14"/>
    </row>
    <row r="83" spans="1:6" s="16" customFormat="1" x14ac:dyDescent="0.2">
      <c r="A83" s="14"/>
      <c r="B83" s="14"/>
      <c r="C83" s="14"/>
      <c r="D83" s="14"/>
      <c r="E83" s="14"/>
      <c r="F83" s="14"/>
    </row>
    <row r="84" spans="1:6" s="16" customFormat="1" x14ac:dyDescent="0.2">
      <c r="A84" s="14"/>
      <c r="B84" s="14"/>
      <c r="C84" s="14"/>
      <c r="D84" s="14"/>
      <c r="E84" s="14"/>
      <c r="F84" s="14"/>
    </row>
    <row r="85" spans="1:6" s="16" customFormat="1" x14ac:dyDescent="0.2">
      <c r="A85" s="14"/>
      <c r="B85" s="14"/>
      <c r="C85" s="14"/>
      <c r="D85" s="14"/>
      <c r="E85" s="14"/>
      <c r="F85" s="14"/>
    </row>
    <row r="86" spans="1:6" s="16" customFormat="1" x14ac:dyDescent="0.2">
      <c r="A86" s="14"/>
      <c r="B86" s="14"/>
      <c r="C86" s="14"/>
      <c r="D86" s="14"/>
      <c r="E86" s="14"/>
      <c r="F86" s="14"/>
    </row>
    <row r="87" spans="1:6" s="16" customFormat="1" x14ac:dyDescent="0.2">
      <c r="A87" s="14"/>
      <c r="B87" s="14"/>
      <c r="C87" s="14"/>
      <c r="D87" s="14"/>
      <c r="E87" s="14"/>
      <c r="F87" s="14"/>
    </row>
    <row r="88" spans="1:6" s="16" customFormat="1" x14ac:dyDescent="0.2">
      <c r="A88" s="14"/>
      <c r="B88" s="14"/>
      <c r="C88" s="14"/>
      <c r="D88" s="14"/>
      <c r="E88" s="14"/>
      <c r="F88" s="14"/>
    </row>
    <row r="89" spans="1:6" s="16" customFormat="1" x14ac:dyDescent="0.2">
      <c r="A89" s="14"/>
      <c r="B89" s="14"/>
      <c r="C89" s="14"/>
      <c r="D89" s="14"/>
      <c r="E89" s="14"/>
      <c r="F89" s="14"/>
    </row>
    <row r="90" spans="1:6" s="16" customFormat="1" x14ac:dyDescent="0.2">
      <c r="A90" s="14"/>
      <c r="B90" s="14"/>
      <c r="C90" s="14"/>
      <c r="D90" s="14"/>
      <c r="E90" s="14"/>
      <c r="F90" s="14"/>
    </row>
    <row r="91" spans="1:6" s="16" customFormat="1" x14ac:dyDescent="0.2">
      <c r="A91" s="14"/>
      <c r="B91" s="14"/>
      <c r="C91" s="14"/>
      <c r="D91" s="14"/>
      <c r="E91" s="14"/>
      <c r="F91" s="14"/>
    </row>
    <row r="92" spans="1:6" s="16" customFormat="1" x14ac:dyDescent="0.2">
      <c r="A92" s="14"/>
      <c r="B92" s="14"/>
      <c r="C92" s="14"/>
      <c r="D92" s="14"/>
      <c r="E92" s="14"/>
      <c r="F92" s="14"/>
    </row>
    <row r="93" spans="1:6" s="16" customFormat="1" x14ac:dyDescent="0.2">
      <c r="A93" s="14"/>
      <c r="B93" s="14"/>
      <c r="C93" s="14"/>
      <c r="D93" s="14"/>
      <c r="E93" s="14"/>
      <c r="F93" s="14"/>
    </row>
    <row r="94" spans="1:6" s="16" customFormat="1" x14ac:dyDescent="0.2">
      <c r="A94" s="14"/>
      <c r="B94" s="14"/>
      <c r="C94" s="14"/>
      <c r="D94" s="14"/>
      <c r="E94" s="14"/>
      <c r="F94" s="14"/>
    </row>
    <row r="95" spans="1:6" s="16" customFormat="1" x14ac:dyDescent="0.2">
      <c r="A95" s="14"/>
      <c r="B95" s="14"/>
      <c r="C95" s="14"/>
      <c r="D95" s="14"/>
      <c r="E95" s="14"/>
      <c r="F95" s="14"/>
    </row>
    <row r="96" spans="1:6" s="16" customFormat="1" x14ac:dyDescent="0.2">
      <c r="A96" s="14"/>
      <c r="B96" s="14"/>
      <c r="C96" s="14"/>
      <c r="D96" s="14"/>
      <c r="E96" s="14"/>
      <c r="F96" s="14"/>
    </row>
    <row r="97" spans="1:6" s="16" customFormat="1" x14ac:dyDescent="0.2">
      <c r="A97" s="14"/>
      <c r="B97" s="14"/>
      <c r="C97" s="14"/>
      <c r="D97" s="14"/>
      <c r="E97" s="14"/>
      <c r="F97" s="14"/>
    </row>
    <row r="98" spans="1:6" s="16" customFormat="1" x14ac:dyDescent="0.2">
      <c r="A98" s="14"/>
      <c r="B98" s="14"/>
      <c r="C98" s="14"/>
      <c r="D98" s="14"/>
      <c r="E98" s="14"/>
      <c r="F98" s="14"/>
    </row>
    <row r="99" spans="1:6" s="16" customFormat="1" x14ac:dyDescent="0.2">
      <c r="A99" s="14"/>
      <c r="B99" s="14"/>
      <c r="C99" s="14"/>
      <c r="D99" s="14"/>
      <c r="E99" s="14"/>
      <c r="F99" s="14"/>
    </row>
    <row r="100" spans="1:6" s="16" customFormat="1" x14ac:dyDescent="0.2">
      <c r="A100" s="14"/>
      <c r="B100" s="14"/>
      <c r="C100" s="14"/>
      <c r="D100" s="14"/>
      <c r="E100" s="14"/>
      <c r="F100" s="14"/>
    </row>
    <row r="101" spans="1:6" s="16" customFormat="1" x14ac:dyDescent="0.2">
      <c r="A101" s="14"/>
      <c r="B101" s="14"/>
      <c r="C101" s="14"/>
      <c r="D101" s="14"/>
      <c r="E101" s="14"/>
      <c r="F101" s="14"/>
    </row>
    <row r="102" spans="1:6" s="16" customFormat="1" x14ac:dyDescent="0.2">
      <c r="A102" s="14"/>
      <c r="B102" s="14"/>
      <c r="C102" s="14"/>
      <c r="D102" s="14"/>
      <c r="E102" s="14"/>
      <c r="F102" s="14"/>
    </row>
    <row r="103" spans="1:6" s="16" customFormat="1" x14ac:dyDescent="0.2">
      <c r="A103" s="14"/>
      <c r="B103" s="14"/>
      <c r="C103" s="14"/>
      <c r="D103" s="14"/>
      <c r="E103" s="14"/>
      <c r="F103" s="14"/>
    </row>
    <row r="104" spans="1:6" s="16" customFormat="1" x14ac:dyDescent="0.2">
      <c r="A104" s="14"/>
      <c r="B104" s="14"/>
      <c r="C104" s="14"/>
      <c r="D104" s="14"/>
      <c r="E104" s="14"/>
      <c r="F104" s="14"/>
    </row>
    <row r="105" spans="1:6" s="16" customFormat="1" x14ac:dyDescent="0.2">
      <c r="A105" s="14"/>
      <c r="B105" s="14"/>
      <c r="C105" s="14"/>
      <c r="D105" s="14"/>
      <c r="E105" s="14"/>
      <c r="F105" s="14"/>
    </row>
    <row r="106" spans="1:6" s="16" customFormat="1" x14ac:dyDescent="0.2">
      <c r="A106" s="14"/>
      <c r="B106" s="14"/>
      <c r="C106" s="14"/>
      <c r="D106" s="14"/>
      <c r="E106" s="14"/>
      <c r="F106" s="14"/>
    </row>
    <row r="107" spans="1:6" s="16" customFormat="1" x14ac:dyDescent="0.2">
      <c r="A107" s="14"/>
      <c r="B107" s="14"/>
      <c r="C107" s="14"/>
      <c r="D107" s="14"/>
      <c r="E107" s="14"/>
      <c r="F107" s="14"/>
    </row>
    <row r="108" spans="1:6" s="16" customFormat="1" x14ac:dyDescent="0.2">
      <c r="A108" s="14"/>
      <c r="B108" s="14"/>
      <c r="C108" s="14"/>
      <c r="D108" s="14"/>
      <c r="E108" s="14"/>
      <c r="F108" s="14"/>
    </row>
    <row r="109" spans="1:6" s="16" customFormat="1" x14ac:dyDescent="0.2">
      <c r="A109" s="14"/>
      <c r="B109" s="14"/>
      <c r="C109" s="14"/>
      <c r="D109" s="14"/>
      <c r="E109" s="14"/>
      <c r="F109" s="14"/>
    </row>
    <row r="110" spans="1:6" s="16" customFormat="1" x14ac:dyDescent="0.2">
      <c r="A110" s="14"/>
      <c r="B110" s="14"/>
      <c r="C110" s="14"/>
      <c r="D110" s="14"/>
      <c r="E110" s="14"/>
      <c r="F110" s="14"/>
    </row>
    <row r="111" spans="1:6" s="16" customFormat="1" x14ac:dyDescent="0.2">
      <c r="A111" s="14"/>
      <c r="B111" s="14"/>
      <c r="C111" s="14"/>
      <c r="D111" s="14"/>
      <c r="E111" s="14"/>
      <c r="F111" s="14"/>
    </row>
    <row r="112" spans="1:6" s="16" customFormat="1" x14ac:dyDescent="0.2">
      <c r="A112" s="14"/>
      <c r="B112" s="14"/>
      <c r="C112" s="14"/>
      <c r="D112" s="14"/>
      <c r="E112" s="14"/>
      <c r="F112" s="14"/>
    </row>
    <row r="113" spans="1:6" s="16" customFormat="1" x14ac:dyDescent="0.2">
      <c r="A113" s="14"/>
      <c r="B113" s="14"/>
      <c r="C113" s="14"/>
      <c r="D113" s="14"/>
      <c r="E113" s="14"/>
      <c r="F113" s="14"/>
    </row>
    <row r="114" spans="1:6" s="16" customFormat="1" x14ac:dyDescent="0.2">
      <c r="A114" s="14"/>
      <c r="B114" s="14"/>
      <c r="C114" s="14"/>
      <c r="D114" s="14"/>
      <c r="E114" s="14"/>
      <c r="F114" s="14"/>
    </row>
    <row r="115" spans="1:6" s="16" customFormat="1" x14ac:dyDescent="0.2">
      <c r="A115" s="14"/>
      <c r="B115" s="14"/>
      <c r="C115" s="14"/>
      <c r="D115" s="14"/>
      <c r="E115" s="14"/>
      <c r="F115" s="14"/>
    </row>
    <row r="116" spans="1:6" s="16" customFormat="1" x14ac:dyDescent="0.2">
      <c r="A116" s="14"/>
      <c r="B116" s="14"/>
      <c r="C116" s="14"/>
      <c r="D116" s="14"/>
      <c r="E116" s="14"/>
      <c r="F116" s="14"/>
    </row>
    <row r="117" spans="1:6" s="16" customFormat="1" x14ac:dyDescent="0.2">
      <c r="A117" s="14"/>
      <c r="B117" s="14"/>
      <c r="C117" s="14"/>
      <c r="D117" s="14"/>
      <c r="E117" s="14"/>
      <c r="F117" s="14"/>
    </row>
    <row r="118" spans="1:6" s="16" customFormat="1" x14ac:dyDescent="0.2">
      <c r="A118" s="14"/>
      <c r="B118" s="14"/>
      <c r="C118" s="14"/>
      <c r="D118" s="14"/>
      <c r="E118" s="14"/>
      <c r="F118" s="14"/>
    </row>
    <row r="119" spans="1:6" s="16" customFormat="1" x14ac:dyDescent="0.2">
      <c r="A119" s="14"/>
      <c r="B119" s="14"/>
      <c r="C119" s="14"/>
      <c r="D119" s="14"/>
      <c r="E119" s="14"/>
      <c r="F119" s="14"/>
    </row>
    <row r="120" spans="1:6" s="16" customFormat="1" x14ac:dyDescent="0.2">
      <c r="A120" s="14"/>
      <c r="B120" s="14"/>
      <c r="C120" s="14"/>
      <c r="D120" s="14"/>
      <c r="E120" s="14"/>
      <c r="F120" s="14"/>
    </row>
    <row r="121" spans="1:6" s="16" customFormat="1" x14ac:dyDescent="0.2">
      <c r="A121" s="14"/>
      <c r="B121" s="14"/>
      <c r="C121" s="14"/>
      <c r="D121" s="14"/>
      <c r="E121" s="14"/>
      <c r="F121" s="14"/>
    </row>
    <row r="122" spans="1:6" s="16" customFormat="1" x14ac:dyDescent="0.2">
      <c r="A122" s="14"/>
      <c r="B122" s="14"/>
      <c r="C122" s="14"/>
      <c r="D122" s="14"/>
      <c r="E122" s="14"/>
      <c r="F122" s="14"/>
    </row>
    <row r="123" spans="1:6" s="16" customFormat="1" x14ac:dyDescent="0.2">
      <c r="A123" s="14"/>
      <c r="B123" s="14"/>
      <c r="C123" s="14"/>
      <c r="D123" s="14"/>
      <c r="E123" s="14"/>
      <c r="F123" s="14"/>
    </row>
    <row r="124" spans="1:6" s="16" customFormat="1" x14ac:dyDescent="0.2">
      <c r="A124" s="14"/>
      <c r="B124" s="14"/>
      <c r="C124" s="14"/>
      <c r="D124" s="14"/>
      <c r="E124" s="14"/>
      <c r="F124" s="14"/>
    </row>
    <row r="125" spans="1:6" s="16" customFormat="1" x14ac:dyDescent="0.2">
      <c r="A125" s="14"/>
      <c r="B125" s="14"/>
      <c r="C125" s="14"/>
      <c r="D125" s="14"/>
      <c r="E125" s="14"/>
      <c r="F125" s="14"/>
    </row>
    <row r="126" spans="1:6" s="16" customFormat="1" x14ac:dyDescent="0.2">
      <c r="A126" s="14"/>
      <c r="B126" s="14"/>
      <c r="C126" s="14"/>
      <c r="D126" s="14"/>
      <c r="E126" s="14"/>
      <c r="F126" s="14"/>
    </row>
    <row r="127" spans="1:6" s="16" customFormat="1" x14ac:dyDescent="0.2">
      <c r="A127" s="14"/>
      <c r="B127" s="14"/>
      <c r="C127" s="14"/>
      <c r="D127" s="14"/>
      <c r="E127" s="14"/>
      <c r="F127" s="14"/>
    </row>
    <row r="128" spans="1:6" s="16" customFormat="1" x14ac:dyDescent="0.2">
      <c r="A128" s="14"/>
      <c r="B128" s="14"/>
      <c r="C128" s="14"/>
      <c r="D128" s="14"/>
      <c r="E128" s="14"/>
      <c r="F128" s="14"/>
    </row>
    <row r="129" spans="1:6" s="16" customFormat="1" x14ac:dyDescent="0.2">
      <c r="A129" s="14"/>
      <c r="B129" s="14"/>
      <c r="C129" s="14"/>
      <c r="D129" s="14"/>
      <c r="E129" s="14"/>
      <c r="F129" s="14"/>
    </row>
    <row r="130" spans="1:6" s="16" customFormat="1" x14ac:dyDescent="0.2">
      <c r="A130" s="14"/>
      <c r="B130" s="14"/>
      <c r="C130" s="14"/>
      <c r="D130" s="14"/>
      <c r="E130" s="14"/>
      <c r="F130" s="14"/>
    </row>
    <row r="131" spans="1:6" s="16" customFormat="1" x14ac:dyDescent="0.2">
      <c r="A131" s="14"/>
      <c r="B131" s="14"/>
      <c r="C131" s="14"/>
      <c r="D131" s="14"/>
      <c r="E131" s="14"/>
      <c r="F131" s="14"/>
    </row>
    <row r="132" spans="1:6" s="16" customFormat="1" x14ac:dyDescent="0.2">
      <c r="A132" s="14"/>
      <c r="B132" s="14"/>
      <c r="C132" s="14"/>
      <c r="D132" s="14"/>
      <c r="E132" s="14"/>
      <c r="F132" s="14"/>
    </row>
    <row r="133" spans="1:6" s="16" customFormat="1" x14ac:dyDescent="0.2">
      <c r="A133" s="14"/>
      <c r="B133" s="14"/>
      <c r="C133" s="14"/>
      <c r="D133" s="14"/>
      <c r="E133" s="14"/>
      <c r="F133" s="14"/>
    </row>
    <row r="134" spans="1:6" s="16" customFormat="1" x14ac:dyDescent="0.2">
      <c r="A134" s="14"/>
      <c r="B134" s="14"/>
      <c r="C134" s="14"/>
      <c r="D134" s="14"/>
      <c r="E134" s="14"/>
      <c r="F134" s="14"/>
    </row>
    <row r="135" spans="1:6" s="16" customFormat="1" x14ac:dyDescent="0.2">
      <c r="A135" s="14"/>
      <c r="B135" s="14"/>
      <c r="C135" s="14"/>
      <c r="D135" s="14"/>
      <c r="E135" s="14"/>
      <c r="F135" s="14"/>
    </row>
    <row r="136" spans="1:6" s="16" customFormat="1" x14ac:dyDescent="0.2">
      <c r="A136" s="14"/>
      <c r="B136" s="14"/>
      <c r="C136" s="14"/>
      <c r="D136" s="14"/>
      <c r="E136" s="14"/>
      <c r="F136" s="14"/>
    </row>
    <row r="137" spans="1:6" s="16" customFormat="1" x14ac:dyDescent="0.2">
      <c r="A137" s="14"/>
      <c r="B137" s="14"/>
      <c r="C137" s="14"/>
      <c r="D137" s="14"/>
      <c r="E137" s="14"/>
      <c r="F137" s="14"/>
    </row>
    <row r="138" spans="1:6" s="16" customFormat="1" x14ac:dyDescent="0.2">
      <c r="A138" s="14"/>
      <c r="B138" s="14"/>
      <c r="C138" s="14"/>
      <c r="D138" s="14"/>
      <c r="E138" s="14"/>
      <c r="F138" s="14"/>
    </row>
    <row r="139" spans="1:6" s="16" customFormat="1" x14ac:dyDescent="0.2">
      <c r="A139" s="14"/>
      <c r="B139" s="14"/>
      <c r="C139" s="14"/>
      <c r="D139" s="14"/>
      <c r="E139" s="14"/>
      <c r="F139" s="14"/>
    </row>
    <row r="140" spans="1:6" s="16" customFormat="1" x14ac:dyDescent="0.2">
      <c r="A140" s="14"/>
      <c r="B140" s="14"/>
      <c r="C140" s="14"/>
      <c r="D140" s="14"/>
      <c r="E140" s="14"/>
      <c r="F140" s="14"/>
    </row>
    <row r="141" spans="1:6" s="16" customFormat="1" x14ac:dyDescent="0.2">
      <c r="A141" s="14"/>
      <c r="B141" s="14"/>
      <c r="C141" s="14"/>
      <c r="D141" s="14"/>
      <c r="E141" s="14"/>
      <c r="F141" s="14"/>
    </row>
    <row r="142" spans="1:6" s="16" customFormat="1" x14ac:dyDescent="0.2">
      <c r="A142" s="14"/>
      <c r="B142" s="14"/>
      <c r="C142" s="14"/>
      <c r="D142" s="14"/>
      <c r="E142" s="14"/>
      <c r="F142" s="14"/>
    </row>
    <row r="143" spans="1:6" s="16" customFormat="1" x14ac:dyDescent="0.2">
      <c r="C143" s="22"/>
      <c r="D143" s="22"/>
      <c r="E143" s="22"/>
      <c r="F143" s="22"/>
    </row>
    <row r="144" spans="1:6" s="16" customFormat="1" x14ac:dyDescent="0.2">
      <c r="C144" s="22"/>
      <c r="D144" s="22"/>
      <c r="E144" s="22"/>
      <c r="F144" s="22"/>
    </row>
    <row r="145" spans="3:6" s="16" customFormat="1" x14ac:dyDescent="0.2">
      <c r="C145" s="22"/>
      <c r="D145" s="22"/>
      <c r="E145" s="22"/>
      <c r="F145" s="22"/>
    </row>
    <row r="146" spans="3:6" s="16" customFormat="1" x14ac:dyDescent="0.2">
      <c r="C146" s="22"/>
      <c r="D146" s="22"/>
      <c r="E146" s="22"/>
      <c r="F146" s="22"/>
    </row>
    <row r="147" spans="3:6" s="16" customFormat="1" x14ac:dyDescent="0.2">
      <c r="C147" s="22"/>
      <c r="D147" s="22"/>
      <c r="E147" s="22"/>
      <c r="F147" s="22"/>
    </row>
  </sheetData>
  <mergeCells count="9">
    <mergeCell ref="C9:D9"/>
    <mergeCell ref="E55:F55"/>
    <mergeCell ref="E64:F64"/>
    <mergeCell ref="C2:D2"/>
    <mergeCell ref="C3:D3"/>
    <mergeCell ref="C4:D4"/>
    <mergeCell ref="C5:D5"/>
    <mergeCell ref="C6:D6"/>
    <mergeCell ref="C7:D7"/>
  </mergeCells>
  <printOptions horizontalCentered="1"/>
  <pageMargins left="0" right="0" top="0.39370078740157483" bottom="0.19685039370078741" header="0.11811023622047245" footer="0.11811023622047245"/>
  <pageSetup paperSize="9" scale="5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5" workbookViewId="0">
      <selection activeCell="V19" sqref="V19"/>
    </sheetView>
  </sheetViews>
  <sheetFormatPr defaultRowHeight="12.75" x14ac:dyDescent="0.2"/>
  <cols>
    <col min="1" max="1" width="1.85546875" style="23" customWidth="1"/>
    <col min="2" max="2" width="4.28515625" style="23" customWidth="1"/>
    <col min="3" max="3" width="10.42578125" style="23" customWidth="1"/>
    <col min="4" max="4" width="21.7109375" style="23" customWidth="1"/>
    <col min="5" max="5" width="11.7109375" style="23" bestFit="1" customWidth="1"/>
    <col min="6" max="6" width="8.28515625" style="23" customWidth="1"/>
    <col min="7" max="7" width="2.7109375" style="23" hidden="1" customWidth="1"/>
    <col min="8" max="8" width="0" style="23" hidden="1" customWidth="1"/>
    <col min="9" max="9" width="21.7109375" style="23" customWidth="1"/>
    <col min="10" max="10" width="9.140625" style="23" hidden="1" customWidth="1"/>
    <col min="11" max="11" width="22.85546875" style="23" customWidth="1"/>
    <col min="12" max="12" width="15.28515625" style="23" customWidth="1"/>
    <col min="13" max="13" width="9.140625" style="23"/>
    <col min="14" max="15" width="0" style="23" hidden="1" customWidth="1"/>
    <col min="16" max="16" width="11.7109375" style="24" hidden="1" customWidth="1"/>
    <col min="17" max="17" width="0" style="23" hidden="1" customWidth="1"/>
    <col min="18" max="18" width="11.7109375" style="23" hidden="1" customWidth="1"/>
    <col min="19" max="19" width="0" style="23" hidden="1" customWidth="1"/>
    <col min="20" max="255" width="9.140625" style="23"/>
    <col min="256" max="256" width="1.85546875" style="23" customWidth="1"/>
    <col min="257" max="257" width="4.28515625" style="23" customWidth="1"/>
    <col min="258" max="258" width="10.42578125" style="23" customWidth="1"/>
    <col min="259" max="259" width="21.7109375" style="23" customWidth="1"/>
    <col min="260" max="260" width="11.7109375" style="23" bestFit="1" customWidth="1"/>
    <col min="261" max="261" width="8.28515625" style="23" customWidth="1"/>
    <col min="262" max="263" width="0" style="23" hidden="1" customWidth="1"/>
    <col min="264" max="264" width="21.7109375" style="23" customWidth="1"/>
    <col min="265" max="265" width="0" style="23" hidden="1" customWidth="1"/>
    <col min="266" max="266" width="22.85546875" style="23" customWidth="1"/>
    <col min="267" max="267" width="0" style="23" hidden="1" customWidth="1"/>
    <col min="268" max="268" width="15.28515625" style="23" customWidth="1"/>
    <col min="269" max="269" width="9.140625" style="23"/>
    <col min="270" max="275" width="0" style="23" hidden="1" customWidth="1"/>
    <col min="276" max="511" width="9.140625" style="23"/>
    <col min="512" max="512" width="1.85546875" style="23" customWidth="1"/>
    <col min="513" max="513" width="4.28515625" style="23" customWidth="1"/>
    <col min="514" max="514" width="10.42578125" style="23" customWidth="1"/>
    <col min="515" max="515" width="21.7109375" style="23" customWidth="1"/>
    <col min="516" max="516" width="11.7109375" style="23" bestFit="1" customWidth="1"/>
    <col min="517" max="517" width="8.28515625" style="23" customWidth="1"/>
    <col min="518" max="519" width="0" style="23" hidden="1" customWidth="1"/>
    <col min="520" max="520" width="21.7109375" style="23" customWidth="1"/>
    <col min="521" max="521" width="0" style="23" hidden="1" customWidth="1"/>
    <col min="522" max="522" width="22.85546875" style="23" customWidth="1"/>
    <col min="523" max="523" width="0" style="23" hidden="1" customWidth="1"/>
    <col min="524" max="524" width="15.28515625" style="23" customWidth="1"/>
    <col min="525" max="525" width="9.140625" style="23"/>
    <col min="526" max="531" width="0" style="23" hidden="1" customWidth="1"/>
    <col min="532" max="767" width="9.140625" style="23"/>
    <col min="768" max="768" width="1.85546875" style="23" customWidth="1"/>
    <col min="769" max="769" width="4.28515625" style="23" customWidth="1"/>
    <col min="770" max="770" width="10.42578125" style="23" customWidth="1"/>
    <col min="771" max="771" width="21.7109375" style="23" customWidth="1"/>
    <col min="772" max="772" width="11.7109375" style="23" bestFit="1" customWidth="1"/>
    <col min="773" max="773" width="8.28515625" style="23" customWidth="1"/>
    <col min="774" max="775" width="0" style="23" hidden="1" customWidth="1"/>
    <col min="776" max="776" width="21.7109375" style="23" customWidth="1"/>
    <col min="777" max="777" width="0" style="23" hidden="1" customWidth="1"/>
    <col min="778" max="778" width="22.85546875" style="23" customWidth="1"/>
    <col min="779" max="779" width="0" style="23" hidden="1" customWidth="1"/>
    <col min="780" max="780" width="15.28515625" style="23" customWidth="1"/>
    <col min="781" max="781" width="9.140625" style="23"/>
    <col min="782" max="787" width="0" style="23" hidden="1" customWidth="1"/>
    <col min="788" max="1023" width="9.140625" style="23"/>
    <col min="1024" max="1024" width="1.85546875" style="23" customWidth="1"/>
    <col min="1025" max="1025" width="4.28515625" style="23" customWidth="1"/>
    <col min="1026" max="1026" width="10.42578125" style="23" customWidth="1"/>
    <col min="1027" max="1027" width="21.7109375" style="23" customWidth="1"/>
    <col min="1028" max="1028" width="11.7109375" style="23" bestFit="1" customWidth="1"/>
    <col min="1029" max="1029" width="8.28515625" style="23" customWidth="1"/>
    <col min="1030" max="1031" width="0" style="23" hidden="1" customWidth="1"/>
    <col min="1032" max="1032" width="21.7109375" style="23" customWidth="1"/>
    <col min="1033" max="1033" width="0" style="23" hidden="1" customWidth="1"/>
    <col min="1034" max="1034" width="22.85546875" style="23" customWidth="1"/>
    <col min="1035" max="1035" width="0" style="23" hidden="1" customWidth="1"/>
    <col min="1036" max="1036" width="15.28515625" style="23" customWidth="1"/>
    <col min="1037" max="1037" width="9.140625" style="23"/>
    <col min="1038" max="1043" width="0" style="23" hidden="1" customWidth="1"/>
    <col min="1044" max="1279" width="9.140625" style="23"/>
    <col min="1280" max="1280" width="1.85546875" style="23" customWidth="1"/>
    <col min="1281" max="1281" width="4.28515625" style="23" customWidth="1"/>
    <col min="1282" max="1282" width="10.42578125" style="23" customWidth="1"/>
    <col min="1283" max="1283" width="21.7109375" style="23" customWidth="1"/>
    <col min="1284" max="1284" width="11.7109375" style="23" bestFit="1" customWidth="1"/>
    <col min="1285" max="1285" width="8.28515625" style="23" customWidth="1"/>
    <col min="1286" max="1287" width="0" style="23" hidden="1" customWidth="1"/>
    <col min="1288" max="1288" width="21.7109375" style="23" customWidth="1"/>
    <col min="1289" max="1289" width="0" style="23" hidden="1" customWidth="1"/>
    <col min="1290" max="1290" width="22.85546875" style="23" customWidth="1"/>
    <col min="1291" max="1291" width="0" style="23" hidden="1" customWidth="1"/>
    <col min="1292" max="1292" width="15.28515625" style="23" customWidth="1"/>
    <col min="1293" max="1293" width="9.140625" style="23"/>
    <col min="1294" max="1299" width="0" style="23" hidden="1" customWidth="1"/>
    <col min="1300" max="1535" width="9.140625" style="23"/>
    <col min="1536" max="1536" width="1.85546875" style="23" customWidth="1"/>
    <col min="1537" max="1537" width="4.28515625" style="23" customWidth="1"/>
    <col min="1538" max="1538" width="10.42578125" style="23" customWidth="1"/>
    <col min="1539" max="1539" width="21.7109375" style="23" customWidth="1"/>
    <col min="1540" max="1540" width="11.7109375" style="23" bestFit="1" customWidth="1"/>
    <col min="1541" max="1541" width="8.28515625" style="23" customWidth="1"/>
    <col min="1542" max="1543" width="0" style="23" hidden="1" customWidth="1"/>
    <col min="1544" max="1544" width="21.7109375" style="23" customWidth="1"/>
    <col min="1545" max="1545" width="0" style="23" hidden="1" customWidth="1"/>
    <col min="1546" max="1546" width="22.85546875" style="23" customWidth="1"/>
    <col min="1547" max="1547" width="0" style="23" hidden="1" customWidth="1"/>
    <col min="1548" max="1548" width="15.28515625" style="23" customWidth="1"/>
    <col min="1549" max="1549" width="9.140625" style="23"/>
    <col min="1550" max="1555" width="0" style="23" hidden="1" customWidth="1"/>
    <col min="1556" max="1791" width="9.140625" style="23"/>
    <col min="1792" max="1792" width="1.85546875" style="23" customWidth="1"/>
    <col min="1793" max="1793" width="4.28515625" style="23" customWidth="1"/>
    <col min="1794" max="1794" width="10.42578125" style="23" customWidth="1"/>
    <col min="1795" max="1795" width="21.7109375" style="23" customWidth="1"/>
    <col min="1796" max="1796" width="11.7109375" style="23" bestFit="1" customWidth="1"/>
    <col min="1797" max="1797" width="8.28515625" style="23" customWidth="1"/>
    <col min="1798" max="1799" width="0" style="23" hidden="1" customWidth="1"/>
    <col min="1800" max="1800" width="21.7109375" style="23" customWidth="1"/>
    <col min="1801" max="1801" width="0" style="23" hidden="1" customWidth="1"/>
    <col min="1802" max="1802" width="22.85546875" style="23" customWidth="1"/>
    <col min="1803" max="1803" width="0" style="23" hidden="1" customWidth="1"/>
    <col min="1804" max="1804" width="15.28515625" style="23" customWidth="1"/>
    <col min="1805" max="1805" width="9.140625" style="23"/>
    <col min="1806" max="1811" width="0" style="23" hidden="1" customWidth="1"/>
    <col min="1812" max="2047" width="9.140625" style="23"/>
    <col min="2048" max="2048" width="1.85546875" style="23" customWidth="1"/>
    <col min="2049" max="2049" width="4.28515625" style="23" customWidth="1"/>
    <col min="2050" max="2050" width="10.42578125" style="23" customWidth="1"/>
    <col min="2051" max="2051" width="21.7109375" style="23" customWidth="1"/>
    <col min="2052" max="2052" width="11.7109375" style="23" bestFit="1" customWidth="1"/>
    <col min="2053" max="2053" width="8.28515625" style="23" customWidth="1"/>
    <col min="2054" max="2055" width="0" style="23" hidden="1" customWidth="1"/>
    <col min="2056" max="2056" width="21.7109375" style="23" customWidth="1"/>
    <col min="2057" max="2057" width="0" style="23" hidden="1" customWidth="1"/>
    <col min="2058" max="2058" width="22.85546875" style="23" customWidth="1"/>
    <col min="2059" max="2059" width="0" style="23" hidden="1" customWidth="1"/>
    <col min="2060" max="2060" width="15.28515625" style="23" customWidth="1"/>
    <col min="2061" max="2061" width="9.140625" style="23"/>
    <col min="2062" max="2067" width="0" style="23" hidden="1" customWidth="1"/>
    <col min="2068" max="2303" width="9.140625" style="23"/>
    <col min="2304" max="2304" width="1.85546875" style="23" customWidth="1"/>
    <col min="2305" max="2305" width="4.28515625" style="23" customWidth="1"/>
    <col min="2306" max="2306" width="10.42578125" style="23" customWidth="1"/>
    <col min="2307" max="2307" width="21.7109375" style="23" customWidth="1"/>
    <col min="2308" max="2308" width="11.7109375" style="23" bestFit="1" customWidth="1"/>
    <col min="2309" max="2309" width="8.28515625" style="23" customWidth="1"/>
    <col min="2310" max="2311" width="0" style="23" hidden="1" customWidth="1"/>
    <col min="2312" max="2312" width="21.7109375" style="23" customWidth="1"/>
    <col min="2313" max="2313" width="0" style="23" hidden="1" customWidth="1"/>
    <col min="2314" max="2314" width="22.85546875" style="23" customWidth="1"/>
    <col min="2315" max="2315" width="0" style="23" hidden="1" customWidth="1"/>
    <col min="2316" max="2316" width="15.28515625" style="23" customWidth="1"/>
    <col min="2317" max="2317" width="9.140625" style="23"/>
    <col min="2318" max="2323" width="0" style="23" hidden="1" customWidth="1"/>
    <col min="2324" max="2559" width="9.140625" style="23"/>
    <col min="2560" max="2560" width="1.85546875" style="23" customWidth="1"/>
    <col min="2561" max="2561" width="4.28515625" style="23" customWidth="1"/>
    <col min="2562" max="2562" width="10.42578125" style="23" customWidth="1"/>
    <col min="2563" max="2563" width="21.7109375" style="23" customWidth="1"/>
    <col min="2564" max="2564" width="11.7109375" style="23" bestFit="1" customWidth="1"/>
    <col min="2565" max="2565" width="8.28515625" style="23" customWidth="1"/>
    <col min="2566" max="2567" width="0" style="23" hidden="1" customWidth="1"/>
    <col min="2568" max="2568" width="21.7109375" style="23" customWidth="1"/>
    <col min="2569" max="2569" width="0" style="23" hidden="1" customWidth="1"/>
    <col min="2570" max="2570" width="22.85546875" style="23" customWidth="1"/>
    <col min="2571" max="2571" width="0" style="23" hidden="1" customWidth="1"/>
    <col min="2572" max="2572" width="15.28515625" style="23" customWidth="1"/>
    <col min="2573" max="2573" width="9.140625" style="23"/>
    <col min="2574" max="2579" width="0" style="23" hidden="1" customWidth="1"/>
    <col min="2580" max="2815" width="9.140625" style="23"/>
    <col min="2816" max="2816" width="1.85546875" style="23" customWidth="1"/>
    <col min="2817" max="2817" width="4.28515625" style="23" customWidth="1"/>
    <col min="2818" max="2818" width="10.42578125" style="23" customWidth="1"/>
    <col min="2819" max="2819" width="21.7109375" style="23" customWidth="1"/>
    <col min="2820" max="2820" width="11.7109375" style="23" bestFit="1" customWidth="1"/>
    <col min="2821" max="2821" width="8.28515625" style="23" customWidth="1"/>
    <col min="2822" max="2823" width="0" style="23" hidden="1" customWidth="1"/>
    <col min="2824" max="2824" width="21.7109375" style="23" customWidth="1"/>
    <col min="2825" max="2825" width="0" style="23" hidden="1" customWidth="1"/>
    <col min="2826" max="2826" width="22.85546875" style="23" customWidth="1"/>
    <col min="2827" max="2827" width="0" style="23" hidden="1" customWidth="1"/>
    <col min="2828" max="2828" width="15.28515625" style="23" customWidth="1"/>
    <col min="2829" max="2829" width="9.140625" style="23"/>
    <col min="2830" max="2835" width="0" style="23" hidden="1" customWidth="1"/>
    <col min="2836" max="3071" width="9.140625" style="23"/>
    <col min="3072" max="3072" width="1.85546875" style="23" customWidth="1"/>
    <col min="3073" max="3073" width="4.28515625" style="23" customWidth="1"/>
    <col min="3074" max="3074" width="10.42578125" style="23" customWidth="1"/>
    <col min="3075" max="3075" width="21.7109375" style="23" customWidth="1"/>
    <col min="3076" max="3076" width="11.7109375" style="23" bestFit="1" customWidth="1"/>
    <col min="3077" max="3077" width="8.28515625" style="23" customWidth="1"/>
    <col min="3078" max="3079" width="0" style="23" hidden="1" customWidth="1"/>
    <col min="3080" max="3080" width="21.7109375" style="23" customWidth="1"/>
    <col min="3081" max="3081" width="0" style="23" hidden="1" customWidth="1"/>
    <col min="3082" max="3082" width="22.85546875" style="23" customWidth="1"/>
    <col min="3083" max="3083" width="0" style="23" hidden="1" customWidth="1"/>
    <col min="3084" max="3084" width="15.28515625" style="23" customWidth="1"/>
    <col min="3085" max="3085" width="9.140625" style="23"/>
    <col min="3086" max="3091" width="0" style="23" hidden="1" customWidth="1"/>
    <col min="3092" max="3327" width="9.140625" style="23"/>
    <col min="3328" max="3328" width="1.85546875" style="23" customWidth="1"/>
    <col min="3329" max="3329" width="4.28515625" style="23" customWidth="1"/>
    <col min="3330" max="3330" width="10.42578125" style="23" customWidth="1"/>
    <col min="3331" max="3331" width="21.7109375" style="23" customWidth="1"/>
    <col min="3332" max="3332" width="11.7109375" style="23" bestFit="1" customWidth="1"/>
    <col min="3333" max="3333" width="8.28515625" style="23" customWidth="1"/>
    <col min="3334" max="3335" width="0" style="23" hidden="1" customWidth="1"/>
    <col min="3336" max="3336" width="21.7109375" style="23" customWidth="1"/>
    <col min="3337" max="3337" width="0" style="23" hidden="1" customWidth="1"/>
    <col min="3338" max="3338" width="22.85546875" style="23" customWidth="1"/>
    <col min="3339" max="3339" width="0" style="23" hidden="1" customWidth="1"/>
    <col min="3340" max="3340" width="15.28515625" style="23" customWidth="1"/>
    <col min="3341" max="3341" width="9.140625" style="23"/>
    <col min="3342" max="3347" width="0" style="23" hidden="1" customWidth="1"/>
    <col min="3348" max="3583" width="9.140625" style="23"/>
    <col min="3584" max="3584" width="1.85546875" style="23" customWidth="1"/>
    <col min="3585" max="3585" width="4.28515625" style="23" customWidth="1"/>
    <col min="3586" max="3586" width="10.42578125" style="23" customWidth="1"/>
    <col min="3587" max="3587" width="21.7109375" style="23" customWidth="1"/>
    <col min="3588" max="3588" width="11.7109375" style="23" bestFit="1" customWidth="1"/>
    <col min="3589" max="3589" width="8.28515625" style="23" customWidth="1"/>
    <col min="3590" max="3591" width="0" style="23" hidden="1" customWidth="1"/>
    <col min="3592" max="3592" width="21.7109375" style="23" customWidth="1"/>
    <col min="3593" max="3593" width="0" style="23" hidden="1" customWidth="1"/>
    <col min="3594" max="3594" width="22.85546875" style="23" customWidth="1"/>
    <col min="3595" max="3595" width="0" style="23" hidden="1" customWidth="1"/>
    <col min="3596" max="3596" width="15.28515625" style="23" customWidth="1"/>
    <col min="3597" max="3597" width="9.140625" style="23"/>
    <col min="3598" max="3603" width="0" style="23" hidden="1" customWidth="1"/>
    <col min="3604" max="3839" width="9.140625" style="23"/>
    <col min="3840" max="3840" width="1.85546875" style="23" customWidth="1"/>
    <col min="3841" max="3841" width="4.28515625" style="23" customWidth="1"/>
    <col min="3842" max="3842" width="10.42578125" style="23" customWidth="1"/>
    <col min="3843" max="3843" width="21.7109375" style="23" customWidth="1"/>
    <col min="3844" max="3844" width="11.7109375" style="23" bestFit="1" customWidth="1"/>
    <col min="3845" max="3845" width="8.28515625" style="23" customWidth="1"/>
    <col min="3846" max="3847" width="0" style="23" hidden="1" customWidth="1"/>
    <col min="3848" max="3848" width="21.7109375" style="23" customWidth="1"/>
    <col min="3849" max="3849" width="0" style="23" hidden="1" customWidth="1"/>
    <col min="3850" max="3850" width="22.85546875" style="23" customWidth="1"/>
    <col min="3851" max="3851" width="0" style="23" hidden="1" customWidth="1"/>
    <col min="3852" max="3852" width="15.28515625" style="23" customWidth="1"/>
    <col min="3853" max="3853" width="9.140625" style="23"/>
    <col min="3854" max="3859" width="0" style="23" hidden="1" customWidth="1"/>
    <col min="3860" max="4095" width="9.140625" style="23"/>
    <col min="4096" max="4096" width="1.85546875" style="23" customWidth="1"/>
    <col min="4097" max="4097" width="4.28515625" style="23" customWidth="1"/>
    <col min="4098" max="4098" width="10.42578125" style="23" customWidth="1"/>
    <col min="4099" max="4099" width="21.7109375" style="23" customWidth="1"/>
    <col min="4100" max="4100" width="11.7109375" style="23" bestFit="1" customWidth="1"/>
    <col min="4101" max="4101" width="8.28515625" style="23" customWidth="1"/>
    <col min="4102" max="4103" width="0" style="23" hidden="1" customWidth="1"/>
    <col min="4104" max="4104" width="21.7109375" style="23" customWidth="1"/>
    <col min="4105" max="4105" width="0" style="23" hidden="1" customWidth="1"/>
    <col min="4106" max="4106" width="22.85546875" style="23" customWidth="1"/>
    <col min="4107" max="4107" width="0" style="23" hidden="1" customWidth="1"/>
    <col min="4108" max="4108" width="15.28515625" style="23" customWidth="1"/>
    <col min="4109" max="4109" width="9.140625" style="23"/>
    <col min="4110" max="4115" width="0" style="23" hidden="1" customWidth="1"/>
    <col min="4116" max="4351" width="9.140625" style="23"/>
    <col min="4352" max="4352" width="1.85546875" style="23" customWidth="1"/>
    <col min="4353" max="4353" width="4.28515625" style="23" customWidth="1"/>
    <col min="4354" max="4354" width="10.42578125" style="23" customWidth="1"/>
    <col min="4355" max="4355" width="21.7109375" style="23" customWidth="1"/>
    <col min="4356" max="4356" width="11.7109375" style="23" bestFit="1" customWidth="1"/>
    <col min="4357" max="4357" width="8.28515625" style="23" customWidth="1"/>
    <col min="4358" max="4359" width="0" style="23" hidden="1" customWidth="1"/>
    <col min="4360" max="4360" width="21.7109375" style="23" customWidth="1"/>
    <col min="4361" max="4361" width="0" style="23" hidden="1" customWidth="1"/>
    <col min="4362" max="4362" width="22.85546875" style="23" customWidth="1"/>
    <col min="4363" max="4363" width="0" style="23" hidden="1" customWidth="1"/>
    <col min="4364" max="4364" width="15.28515625" style="23" customWidth="1"/>
    <col min="4365" max="4365" width="9.140625" style="23"/>
    <col min="4366" max="4371" width="0" style="23" hidden="1" customWidth="1"/>
    <col min="4372" max="4607" width="9.140625" style="23"/>
    <col min="4608" max="4608" width="1.85546875" style="23" customWidth="1"/>
    <col min="4609" max="4609" width="4.28515625" style="23" customWidth="1"/>
    <col min="4610" max="4610" width="10.42578125" style="23" customWidth="1"/>
    <col min="4611" max="4611" width="21.7109375" style="23" customWidth="1"/>
    <col min="4612" max="4612" width="11.7109375" style="23" bestFit="1" customWidth="1"/>
    <col min="4613" max="4613" width="8.28515625" style="23" customWidth="1"/>
    <col min="4614" max="4615" width="0" style="23" hidden="1" customWidth="1"/>
    <col min="4616" max="4616" width="21.7109375" style="23" customWidth="1"/>
    <col min="4617" max="4617" width="0" style="23" hidden="1" customWidth="1"/>
    <col min="4618" max="4618" width="22.85546875" style="23" customWidth="1"/>
    <col min="4619" max="4619" width="0" style="23" hidden="1" customWidth="1"/>
    <col min="4620" max="4620" width="15.28515625" style="23" customWidth="1"/>
    <col min="4621" max="4621" width="9.140625" style="23"/>
    <col min="4622" max="4627" width="0" style="23" hidden="1" customWidth="1"/>
    <col min="4628" max="4863" width="9.140625" style="23"/>
    <col min="4864" max="4864" width="1.85546875" style="23" customWidth="1"/>
    <col min="4865" max="4865" width="4.28515625" style="23" customWidth="1"/>
    <col min="4866" max="4866" width="10.42578125" style="23" customWidth="1"/>
    <col min="4867" max="4867" width="21.7109375" style="23" customWidth="1"/>
    <col min="4868" max="4868" width="11.7109375" style="23" bestFit="1" customWidth="1"/>
    <col min="4869" max="4869" width="8.28515625" style="23" customWidth="1"/>
    <col min="4870" max="4871" width="0" style="23" hidden="1" customWidth="1"/>
    <col min="4872" max="4872" width="21.7109375" style="23" customWidth="1"/>
    <col min="4873" max="4873" width="0" style="23" hidden="1" customWidth="1"/>
    <col min="4874" max="4874" width="22.85546875" style="23" customWidth="1"/>
    <col min="4875" max="4875" width="0" style="23" hidden="1" customWidth="1"/>
    <col min="4876" max="4876" width="15.28515625" style="23" customWidth="1"/>
    <col min="4877" max="4877" width="9.140625" style="23"/>
    <col min="4878" max="4883" width="0" style="23" hidden="1" customWidth="1"/>
    <col min="4884" max="5119" width="9.140625" style="23"/>
    <col min="5120" max="5120" width="1.85546875" style="23" customWidth="1"/>
    <col min="5121" max="5121" width="4.28515625" style="23" customWidth="1"/>
    <col min="5122" max="5122" width="10.42578125" style="23" customWidth="1"/>
    <col min="5123" max="5123" width="21.7109375" style="23" customWidth="1"/>
    <col min="5124" max="5124" width="11.7109375" style="23" bestFit="1" customWidth="1"/>
    <col min="5125" max="5125" width="8.28515625" style="23" customWidth="1"/>
    <col min="5126" max="5127" width="0" style="23" hidden="1" customWidth="1"/>
    <col min="5128" max="5128" width="21.7109375" style="23" customWidth="1"/>
    <col min="5129" max="5129" width="0" style="23" hidden="1" customWidth="1"/>
    <col min="5130" max="5130" width="22.85546875" style="23" customWidth="1"/>
    <col min="5131" max="5131" width="0" style="23" hidden="1" customWidth="1"/>
    <col min="5132" max="5132" width="15.28515625" style="23" customWidth="1"/>
    <col min="5133" max="5133" width="9.140625" style="23"/>
    <col min="5134" max="5139" width="0" style="23" hidden="1" customWidth="1"/>
    <col min="5140" max="5375" width="9.140625" style="23"/>
    <col min="5376" max="5376" width="1.85546875" style="23" customWidth="1"/>
    <col min="5377" max="5377" width="4.28515625" style="23" customWidth="1"/>
    <col min="5378" max="5378" width="10.42578125" style="23" customWidth="1"/>
    <col min="5379" max="5379" width="21.7109375" style="23" customWidth="1"/>
    <col min="5380" max="5380" width="11.7109375" style="23" bestFit="1" customWidth="1"/>
    <col min="5381" max="5381" width="8.28515625" style="23" customWidth="1"/>
    <col min="5382" max="5383" width="0" style="23" hidden="1" customWidth="1"/>
    <col min="5384" max="5384" width="21.7109375" style="23" customWidth="1"/>
    <col min="5385" max="5385" width="0" style="23" hidden="1" customWidth="1"/>
    <col min="5386" max="5386" width="22.85546875" style="23" customWidth="1"/>
    <col min="5387" max="5387" width="0" style="23" hidden="1" customWidth="1"/>
    <col min="5388" max="5388" width="15.28515625" style="23" customWidth="1"/>
    <col min="5389" max="5389" width="9.140625" style="23"/>
    <col min="5390" max="5395" width="0" style="23" hidden="1" customWidth="1"/>
    <col min="5396" max="5631" width="9.140625" style="23"/>
    <col min="5632" max="5632" width="1.85546875" style="23" customWidth="1"/>
    <col min="5633" max="5633" width="4.28515625" style="23" customWidth="1"/>
    <col min="5634" max="5634" width="10.42578125" style="23" customWidth="1"/>
    <col min="5635" max="5635" width="21.7109375" style="23" customWidth="1"/>
    <col min="5636" max="5636" width="11.7109375" style="23" bestFit="1" customWidth="1"/>
    <col min="5637" max="5637" width="8.28515625" style="23" customWidth="1"/>
    <col min="5638" max="5639" width="0" style="23" hidden="1" customWidth="1"/>
    <col min="5640" max="5640" width="21.7109375" style="23" customWidth="1"/>
    <col min="5641" max="5641" width="0" style="23" hidden="1" customWidth="1"/>
    <col min="5642" max="5642" width="22.85546875" style="23" customWidth="1"/>
    <col min="5643" max="5643" width="0" style="23" hidden="1" customWidth="1"/>
    <col min="5644" max="5644" width="15.28515625" style="23" customWidth="1"/>
    <col min="5645" max="5645" width="9.140625" style="23"/>
    <col min="5646" max="5651" width="0" style="23" hidden="1" customWidth="1"/>
    <col min="5652" max="5887" width="9.140625" style="23"/>
    <col min="5888" max="5888" width="1.85546875" style="23" customWidth="1"/>
    <col min="5889" max="5889" width="4.28515625" style="23" customWidth="1"/>
    <col min="5890" max="5890" width="10.42578125" style="23" customWidth="1"/>
    <col min="5891" max="5891" width="21.7109375" style="23" customWidth="1"/>
    <col min="5892" max="5892" width="11.7109375" style="23" bestFit="1" customWidth="1"/>
    <col min="5893" max="5893" width="8.28515625" style="23" customWidth="1"/>
    <col min="5894" max="5895" width="0" style="23" hidden="1" customWidth="1"/>
    <col min="5896" max="5896" width="21.7109375" style="23" customWidth="1"/>
    <col min="5897" max="5897" width="0" style="23" hidden="1" customWidth="1"/>
    <col min="5898" max="5898" width="22.85546875" style="23" customWidth="1"/>
    <col min="5899" max="5899" width="0" style="23" hidden="1" customWidth="1"/>
    <col min="5900" max="5900" width="15.28515625" style="23" customWidth="1"/>
    <col min="5901" max="5901" width="9.140625" style="23"/>
    <col min="5902" max="5907" width="0" style="23" hidden="1" customWidth="1"/>
    <col min="5908" max="6143" width="9.140625" style="23"/>
    <col min="6144" max="6144" width="1.85546875" style="23" customWidth="1"/>
    <col min="6145" max="6145" width="4.28515625" style="23" customWidth="1"/>
    <col min="6146" max="6146" width="10.42578125" style="23" customWidth="1"/>
    <col min="6147" max="6147" width="21.7109375" style="23" customWidth="1"/>
    <col min="6148" max="6148" width="11.7109375" style="23" bestFit="1" customWidth="1"/>
    <col min="6149" max="6149" width="8.28515625" style="23" customWidth="1"/>
    <col min="6150" max="6151" width="0" style="23" hidden="1" customWidth="1"/>
    <col min="6152" max="6152" width="21.7109375" style="23" customWidth="1"/>
    <col min="6153" max="6153" width="0" style="23" hidden="1" customWidth="1"/>
    <col min="6154" max="6154" width="22.85546875" style="23" customWidth="1"/>
    <col min="6155" max="6155" width="0" style="23" hidden="1" customWidth="1"/>
    <col min="6156" max="6156" width="15.28515625" style="23" customWidth="1"/>
    <col min="6157" max="6157" width="9.140625" style="23"/>
    <col min="6158" max="6163" width="0" style="23" hidden="1" customWidth="1"/>
    <col min="6164" max="6399" width="9.140625" style="23"/>
    <col min="6400" max="6400" width="1.85546875" style="23" customWidth="1"/>
    <col min="6401" max="6401" width="4.28515625" style="23" customWidth="1"/>
    <col min="6402" max="6402" width="10.42578125" style="23" customWidth="1"/>
    <col min="6403" max="6403" width="21.7109375" style="23" customWidth="1"/>
    <col min="6404" max="6404" width="11.7109375" style="23" bestFit="1" customWidth="1"/>
    <col min="6405" max="6405" width="8.28515625" style="23" customWidth="1"/>
    <col min="6406" max="6407" width="0" style="23" hidden="1" customWidth="1"/>
    <col min="6408" max="6408" width="21.7109375" style="23" customWidth="1"/>
    <col min="6409" max="6409" width="0" style="23" hidden="1" customWidth="1"/>
    <col min="6410" max="6410" width="22.85546875" style="23" customWidth="1"/>
    <col min="6411" max="6411" width="0" style="23" hidden="1" customWidth="1"/>
    <col min="6412" max="6412" width="15.28515625" style="23" customWidth="1"/>
    <col min="6413" max="6413" width="9.140625" style="23"/>
    <col min="6414" max="6419" width="0" style="23" hidden="1" customWidth="1"/>
    <col min="6420" max="6655" width="9.140625" style="23"/>
    <col min="6656" max="6656" width="1.85546875" style="23" customWidth="1"/>
    <col min="6657" max="6657" width="4.28515625" style="23" customWidth="1"/>
    <col min="6658" max="6658" width="10.42578125" style="23" customWidth="1"/>
    <col min="6659" max="6659" width="21.7109375" style="23" customWidth="1"/>
    <col min="6660" max="6660" width="11.7109375" style="23" bestFit="1" customWidth="1"/>
    <col min="6661" max="6661" width="8.28515625" style="23" customWidth="1"/>
    <col min="6662" max="6663" width="0" style="23" hidden="1" customWidth="1"/>
    <col min="6664" max="6664" width="21.7109375" style="23" customWidth="1"/>
    <col min="6665" max="6665" width="0" style="23" hidden="1" customWidth="1"/>
    <col min="6666" max="6666" width="22.85546875" style="23" customWidth="1"/>
    <col min="6667" max="6667" width="0" style="23" hidden="1" customWidth="1"/>
    <col min="6668" max="6668" width="15.28515625" style="23" customWidth="1"/>
    <col min="6669" max="6669" width="9.140625" style="23"/>
    <col min="6670" max="6675" width="0" style="23" hidden="1" customWidth="1"/>
    <col min="6676" max="6911" width="9.140625" style="23"/>
    <col min="6912" max="6912" width="1.85546875" style="23" customWidth="1"/>
    <col min="6913" max="6913" width="4.28515625" style="23" customWidth="1"/>
    <col min="6914" max="6914" width="10.42578125" style="23" customWidth="1"/>
    <col min="6915" max="6915" width="21.7109375" style="23" customWidth="1"/>
    <col min="6916" max="6916" width="11.7109375" style="23" bestFit="1" customWidth="1"/>
    <col min="6917" max="6917" width="8.28515625" style="23" customWidth="1"/>
    <col min="6918" max="6919" width="0" style="23" hidden="1" customWidth="1"/>
    <col min="6920" max="6920" width="21.7109375" style="23" customWidth="1"/>
    <col min="6921" max="6921" width="0" style="23" hidden="1" customWidth="1"/>
    <col min="6922" max="6922" width="22.85546875" style="23" customWidth="1"/>
    <col min="6923" max="6923" width="0" style="23" hidden="1" customWidth="1"/>
    <col min="6924" max="6924" width="15.28515625" style="23" customWidth="1"/>
    <col min="6925" max="6925" width="9.140625" style="23"/>
    <col min="6926" max="6931" width="0" style="23" hidden="1" customWidth="1"/>
    <col min="6932" max="7167" width="9.140625" style="23"/>
    <col min="7168" max="7168" width="1.85546875" style="23" customWidth="1"/>
    <col min="7169" max="7169" width="4.28515625" style="23" customWidth="1"/>
    <col min="7170" max="7170" width="10.42578125" style="23" customWidth="1"/>
    <col min="7171" max="7171" width="21.7109375" style="23" customWidth="1"/>
    <col min="7172" max="7172" width="11.7109375" style="23" bestFit="1" customWidth="1"/>
    <col min="7173" max="7173" width="8.28515625" style="23" customWidth="1"/>
    <col min="7174" max="7175" width="0" style="23" hidden="1" customWidth="1"/>
    <col min="7176" max="7176" width="21.7109375" style="23" customWidth="1"/>
    <col min="7177" max="7177" width="0" style="23" hidden="1" customWidth="1"/>
    <col min="7178" max="7178" width="22.85546875" style="23" customWidth="1"/>
    <col min="7179" max="7179" width="0" style="23" hidden="1" customWidth="1"/>
    <col min="7180" max="7180" width="15.28515625" style="23" customWidth="1"/>
    <col min="7181" max="7181" width="9.140625" style="23"/>
    <col min="7182" max="7187" width="0" style="23" hidden="1" customWidth="1"/>
    <col min="7188" max="7423" width="9.140625" style="23"/>
    <col min="7424" max="7424" width="1.85546875" style="23" customWidth="1"/>
    <col min="7425" max="7425" width="4.28515625" style="23" customWidth="1"/>
    <col min="7426" max="7426" width="10.42578125" style="23" customWidth="1"/>
    <col min="7427" max="7427" width="21.7109375" style="23" customWidth="1"/>
    <col min="7428" max="7428" width="11.7109375" style="23" bestFit="1" customWidth="1"/>
    <col min="7429" max="7429" width="8.28515625" style="23" customWidth="1"/>
    <col min="7430" max="7431" width="0" style="23" hidden="1" customWidth="1"/>
    <col min="7432" max="7432" width="21.7109375" style="23" customWidth="1"/>
    <col min="7433" max="7433" width="0" style="23" hidden="1" customWidth="1"/>
    <col min="7434" max="7434" width="22.85546875" style="23" customWidth="1"/>
    <col min="7435" max="7435" width="0" style="23" hidden="1" customWidth="1"/>
    <col min="7436" max="7436" width="15.28515625" style="23" customWidth="1"/>
    <col min="7437" max="7437" width="9.140625" style="23"/>
    <col min="7438" max="7443" width="0" style="23" hidden="1" customWidth="1"/>
    <col min="7444" max="7679" width="9.140625" style="23"/>
    <col min="7680" max="7680" width="1.85546875" style="23" customWidth="1"/>
    <col min="7681" max="7681" width="4.28515625" style="23" customWidth="1"/>
    <col min="7682" max="7682" width="10.42578125" style="23" customWidth="1"/>
    <col min="7683" max="7683" width="21.7109375" style="23" customWidth="1"/>
    <col min="7684" max="7684" width="11.7109375" style="23" bestFit="1" customWidth="1"/>
    <col min="7685" max="7685" width="8.28515625" style="23" customWidth="1"/>
    <col min="7686" max="7687" width="0" style="23" hidden="1" customWidth="1"/>
    <col min="7688" max="7688" width="21.7109375" style="23" customWidth="1"/>
    <col min="7689" max="7689" width="0" style="23" hidden="1" customWidth="1"/>
    <col min="7690" max="7690" width="22.85546875" style="23" customWidth="1"/>
    <col min="7691" max="7691" width="0" style="23" hidden="1" customWidth="1"/>
    <col min="7692" max="7692" width="15.28515625" style="23" customWidth="1"/>
    <col min="7693" max="7693" width="9.140625" style="23"/>
    <col min="7694" max="7699" width="0" style="23" hidden="1" customWidth="1"/>
    <col min="7700" max="7935" width="9.140625" style="23"/>
    <col min="7936" max="7936" width="1.85546875" style="23" customWidth="1"/>
    <col min="7937" max="7937" width="4.28515625" style="23" customWidth="1"/>
    <col min="7938" max="7938" width="10.42578125" style="23" customWidth="1"/>
    <col min="7939" max="7939" width="21.7109375" style="23" customWidth="1"/>
    <col min="7940" max="7940" width="11.7109375" style="23" bestFit="1" customWidth="1"/>
    <col min="7941" max="7941" width="8.28515625" style="23" customWidth="1"/>
    <col min="7942" max="7943" width="0" style="23" hidden="1" customWidth="1"/>
    <col min="7944" max="7944" width="21.7109375" style="23" customWidth="1"/>
    <col min="7945" max="7945" width="0" style="23" hidden="1" customWidth="1"/>
    <col min="7946" max="7946" width="22.85546875" style="23" customWidth="1"/>
    <col min="7947" max="7947" width="0" style="23" hidden="1" customWidth="1"/>
    <col min="7948" max="7948" width="15.28515625" style="23" customWidth="1"/>
    <col min="7949" max="7949" width="9.140625" style="23"/>
    <col min="7950" max="7955" width="0" style="23" hidden="1" customWidth="1"/>
    <col min="7956" max="8191" width="9.140625" style="23"/>
    <col min="8192" max="8192" width="1.85546875" style="23" customWidth="1"/>
    <col min="8193" max="8193" width="4.28515625" style="23" customWidth="1"/>
    <col min="8194" max="8194" width="10.42578125" style="23" customWidth="1"/>
    <col min="8195" max="8195" width="21.7109375" style="23" customWidth="1"/>
    <col min="8196" max="8196" width="11.7109375" style="23" bestFit="1" customWidth="1"/>
    <col min="8197" max="8197" width="8.28515625" style="23" customWidth="1"/>
    <col min="8198" max="8199" width="0" style="23" hidden="1" customWidth="1"/>
    <col min="8200" max="8200" width="21.7109375" style="23" customWidth="1"/>
    <col min="8201" max="8201" width="0" style="23" hidden="1" customWidth="1"/>
    <col min="8202" max="8202" width="22.85546875" style="23" customWidth="1"/>
    <col min="8203" max="8203" width="0" style="23" hidden="1" customWidth="1"/>
    <col min="8204" max="8204" width="15.28515625" style="23" customWidth="1"/>
    <col min="8205" max="8205" width="9.140625" style="23"/>
    <col min="8206" max="8211" width="0" style="23" hidden="1" customWidth="1"/>
    <col min="8212" max="8447" width="9.140625" style="23"/>
    <col min="8448" max="8448" width="1.85546875" style="23" customWidth="1"/>
    <col min="8449" max="8449" width="4.28515625" style="23" customWidth="1"/>
    <col min="8450" max="8450" width="10.42578125" style="23" customWidth="1"/>
    <col min="8451" max="8451" width="21.7109375" style="23" customWidth="1"/>
    <col min="8452" max="8452" width="11.7109375" style="23" bestFit="1" customWidth="1"/>
    <col min="8453" max="8453" width="8.28515625" style="23" customWidth="1"/>
    <col min="8454" max="8455" width="0" style="23" hidden="1" customWidth="1"/>
    <col min="8456" max="8456" width="21.7109375" style="23" customWidth="1"/>
    <col min="8457" max="8457" width="0" style="23" hidden="1" customWidth="1"/>
    <col min="8458" max="8458" width="22.85546875" style="23" customWidth="1"/>
    <col min="8459" max="8459" width="0" style="23" hidden="1" customWidth="1"/>
    <col min="8460" max="8460" width="15.28515625" style="23" customWidth="1"/>
    <col min="8461" max="8461" width="9.140625" style="23"/>
    <col min="8462" max="8467" width="0" style="23" hidden="1" customWidth="1"/>
    <col min="8468" max="8703" width="9.140625" style="23"/>
    <col min="8704" max="8704" width="1.85546875" style="23" customWidth="1"/>
    <col min="8705" max="8705" width="4.28515625" style="23" customWidth="1"/>
    <col min="8706" max="8706" width="10.42578125" style="23" customWidth="1"/>
    <col min="8707" max="8707" width="21.7109375" style="23" customWidth="1"/>
    <col min="8708" max="8708" width="11.7109375" style="23" bestFit="1" customWidth="1"/>
    <col min="8709" max="8709" width="8.28515625" style="23" customWidth="1"/>
    <col min="8710" max="8711" width="0" style="23" hidden="1" customWidth="1"/>
    <col min="8712" max="8712" width="21.7109375" style="23" customWidth="1"/>
    <col min="8713" max="8713" width="0" style="23" hidden="1" customWidth="1"/>
    <col min="8714" max="8714" width="22.85546875" style="23" customWidth="1"/>
    <col min="8715" max="8715" width="0" style="23" hidden="1" customWidth="1"/>
    <col min="8716" max="8716" width="15.28515625" style="23" customWidth="1"/>
    <col min="8717" max="8717" width="9.140625" style="23"/>
    <col min="8718" max="8723" width="0" style="23" hidden="1" customWidth="1"/>
    <col min="8724" max="8959" width="9.140625" style="23"/>
    <col min="8960" max="8960" width="1.85546875" style="23" customWidth="1"/>
    <col min="8961" max="8961" width="4.28515625" style="23" customWidth="1"/>
    <col min="8962" max="8962" width="10.42578125" style="23" customWidth="1"/>
    <col min="8963" max="8963" width="21.7109375" style="23" customWidth="1"/>
    <col min="8964" max="8964" width="11.7109375" style="23" bestFit="1" customWidth="1"/>
    <col min="8965" max="8965" width="8.28515625" style="23" customWidth="1"/>
    <col min="8966" max="8967" width="0" style="23" hidden="1" customWidth="1"/>
    <col min="8968" max="8968" width="21.7109375" style="23" customWidth="1"/>
    <col min="8969" max="8969" width="0" style="23" hidden="1" customWidth="1"/>
    <col min="8970" max="8970" width="22.85546875" style="23" customWidth="1"/>
    <col min="8971" max="8971" width="0" style="23" hidden="1" customWidth="1"/>
    <col min="8972" max="8972" width="15.28515625" style="23" customWidth="1"/>
    <col min="8973" max="8973" width="9.140625" style="23"/>
    <col min="8974" max="8979" width="0" style="23" hidden="1" customWidth="1"/>
    <col min="8980" max="9215" width="9.140625" style="23"/>
    <col min="9216" max="9216" width="1.85546875" style="23" customWidth="1"/>
    <col min="9217" max="9217" width="4.28515625" style="23" customWidth="1"/>
    <col min="9218" max="9218" width="10.42578125" style="23" customWidth="1"/>
    <col min="9219" max="9219" width="21.7109375" style="23" customWidth="1"/>
    <col min="9220" max="9220" width="11.7109375" style="23" bestFit="1" customWidth="1"/>
    <col min="9221" max="9221" width="8.28515625" style="23" customWidth="1"/>
    <col min="9222" max="9223" width="0" style="23" hidden="1" customWidth="1"/>
    <col min="9224" max="9224" width="21.7109375" style="23" customWidth="1"/>
    <col min="9225" max="9225" width="0" style="23" hidden="1" customWidth="1"/>
    <col min="9226" max="9226" width="22.85546875" style="23" customWidth="1"/>
    <col min="9227" max="9227" width="0" style="23" hidden="1" customWidth="1"/>
    <col min="9228" max="9228" width="15.28515625" style="23" customWidth="1"/>
    <col min="9229" max="9229" width="9.140625" style="23"/>
    <col min="9230" max="9235" width="0" style="23" hidden="1" customWidth="1"/>
    <col min="9236" max="9471" width="9.140625" style="23"/>
    <col min="9472" max="9472" width="1.85546875" style="23" customWidth="1"/>
    <col min="9473" max="9473" width="4.28515625" style="23" customWidth="1"/>
    <col min="9474" max="9474" width="10.42578125" style="23" customWidth="1"/>
    <col min="9475" max="9475" width="21.7109375" style="23" customWidth="1"/>
    <col min="9476" max="9476" width="11.7109375" style="23" bestFit="1" customWidth="1"/>
    <col min="9477" max="9477" width="8.28515625" style="23" customWidth="1"/>
    <col min="9478" max="9479" width="0" style="23" hidden="1" customWidth="1"/>
    <col min="9480" max="9480" width="21.7109375" style="23" customWidth="1"/>
    <col min="9481" max="9481" width="0" style="23" hidden="1" customWidth="1"/>
    <col min="9482" max="9482" width="22.85546875" style="23" customWidth="1"/>
    <col min="9483" max="9483" width="0" style="23" hidden="1" customWidth="1"/>
    <col min="9484" max="9484" width="15.28515625" style="23" customWidth="1"/>
    <col min="9485" max="9485" width="9.140625" style="23"/>
    <col min="9486" max="9491" width="0" style="23" hidden="1" customWidth="1"/>
    <col min="9492" max="9727" width="9.140625" style="23"/>
    <col min="9728" max="9728" width="1.85546875" style="23" customWidth="1"/>
    <col min="9729" max="9729" width="4.28515625" style="23" customWidth="1"/>
    <col min="9730" max="9730" width="10.42578125" style="23" customWidth="1"/>
    <col min="9731" max="9731" width="21.7109375" style="23" customWidth="1"/>
    <col min="9732" max="9732" width="11.7109375" style="23" bestFit="1" customWidth="1"/>
    <col min="9733" max="9733" width="8.28515625" style="23" customWidth="1"/>
    <col min="9734" max="9735" width="0" style="23" hidden="1" customWidth="1"/>
    <col min="9736" max="9736" width="21.7109375" style="23" customWidth="1"/>
    <col min="9737" max="9737" width="0" style="23" hidden="1" customWidth="1"/>
    <col min="9738" max="9738" width="22.85546875" style="23" customWidth="1"/>
    <col min="9739" max="9739" width="0" style="23" hidden="1" customWidth="1"/>
    <col min="9740" max="9740" width="15.28515625" style="23" customWidth="1"/>
    <col min="9741" max="9741" width="9.140625" style="23"/>
    <col min="9742" max="9747" width="0" style="23" hidden="1" customWidth="1"/>
    <col min="9748" max="9983" width="9.140625" style="23"/>
    <col min="9984" max="9984" width="1.85546875" style="23" customWidth="1"/>
    <col min="9985" max="9985" width="4.28515625" style="23" customWidth="1"/>
    <col min="9986" max="9986" width="10.42578125" style="23" customWidth="1"/>
    <col min="9987" max="9987" width="21.7109375" style="23" customWidth="1"/>
    <col min="9988" max="9988" width="11.7109375" style="23" bestFit="1" customWidth="1"/>
    <col min="9989" max="9989" width="8.28515625" style="23" customWidth="1"/>
    <col min="9990" max="9991" width="0" style="23" hidden="1" customWidth="1"/>
    <col min="9992" max="9992" width="21.7109375" style="23" customWidth="1"/>
    <col min="9993" max="9993" width="0" style="23" hidden="1" customWidth="1"/>
    <col min="9994" max="9994" width="22.85546875" style="23" customWidth="1"/>
    <col min="9995" max="9995" width="0" style="23" hidden="1" customWidth="1"/>
    <col min="9996" max="9996" width="15.28515625" style="23" customWidth="1"/>
    <col min="9997" max="9997" width="9.140625" style="23"/>
    <col min="9998" max="10003" width="0" style="23" hidden="1" customWidth="1"/>
    <col min="10004" max="10239" width="9.140625" style="23"/>
    <col min="10240" max="10240" width="1.85546875" style="23" customWidth="1"/>
    <col min="10241" max="10241" width="4.28515625" style="23" customWidth="1"/>
    <col min="10242" max="10242" width="10.42578125" style="23" customWidth="1"/>
    <col min="10243" max="10243" width="21.7109375" style="23" customWidth="1"/>
    <col min="10244" max="10244" width="11.7109375" style="23" bestFit="1" customWidth="1"/>
    <col min="10245" max="10245" width="8.28515625" style="23" customWidth="1"/>
    <col min="10246" max="10247" width="0" style="23" hidden="1" customWidth="1"/>
    <col min="10248" max="10248" width="21.7109375" style="23" customWidth="1"/>
    <col min="10249" max="10249" width="0" style="23" hidden="1" customWidth="1"/>
    <col min="10250" max="10250" width="22.85546875" style="23" customWidth="1"/>
    <col min="10251" max="10251" width="0" style="23" hidden="1" customWidth="1"/>
    <col min="10252" max="10252" width="15.28515625" style="23" customWidth="1"/>
    <col min="10253" max="10253" width="9.140625" style="23"/>
    <col min="10254" max="10259" width="0" style="23" hidden="1" customWidth="1"/>
    <col min="10260" max="10495" width="9.140625" style="23"/>
    <col min="10496" max="10496" width="1.85546875" style="23" customWidth="1"/>
    <col min="10497" max="10497" width="4.28515625" style="23" customWidth="1"/>
    <col min="10498" max="10498" width="10.42578125" style="23" customWidth="1"/>
    <col min="10499" max="10499" width="21.7109375" style="23" customWidth="1"/>
    <col min="10500" max="10500" width="11.7109375" style="23" bestFit="1" customWidth="1"/>
    <col min="10501" max="10501" width="8.28515625" style="23" customWidth="1"/>
    <col min="10502" max="10503" width="0" style="23" hidden="1" customWidth="1"/>
    <col min="10504" max="10504" width="21.7109375" style="23" customWidth="1"/>
    <col min="10505" max="10505" width="0" style="23" hidden="1" customWidth="1"/>
    <col min="10506" max="10506" width="22.85546875" style="23" customWidth="1"/>
    <col min="10507" max="10507" width="0" style="23" hidden="1" customWidth="1"/>
    <col min="10508" max="10508" width="15.28515625" style="23" customWidth="1"/>
    <col min="10509" max="10509" width="9.140625" style="23"/>
    <col min="10510" max="10515" width="0" style="23" hidden="1" customWidth="1"/>
    <col min="10516" max="10751" width="9.140625" style="23"/>
    <col min="10752" max="10752" width="1.85546875" style="23" customWidth="1"/>
    <col min="10753" max="10753" width="4.28515625" style="23" customWidth="1"/>
    <col min="10754" max="10754" width="10.42578125" style="23" customWidth="1"/>
    <col min="10755" max="10755" width="21.7109375" style="23" customWidth="1"/>
    <col min="10756" max="10756" width="11.7109375" style="23" bestFit="1" customWidth="1"/>
    <col min="10757" max="10757" width="8.28515625" style="23" customWidth="1"/>
    <col min="10758" max="10759" width="0" style="23" hidden="1" customWidth="1"/>
    <col min="10760" max="10760" width="21.7109375" style="23" customWidth="1"/>
    <col min="10761" max="10761" width="0" style="23" hidden="1" customWidth="1"/>
    <col min="10762" max="10762" width="22.85546875" style="23" customWidth="1"/>
    <col min="10763" max="10763" width="0" style="23" hidden="1" customWidth="1"/>
    <col min="10764" max="10764" width="15.28515625" style="23" customWidth="1"/>
    <col min="10765" max="10765" width="9.140625" style="23"/>
    <col min="10766" max="10771" width="0" style="23" hidden="1" customWidth="1"/>
    <col min="10772" max="11007" width="9.140625" style="23"/>
    <col min="11008" max="11008" width="1.85546875" style="23" customWidth="1"/>
    <col min="11009" max="11009" width="4.28515625" style="23" customWidth="1"/>
    <col min="11010" max="11010" width="10.42578125" style="23" customWidth="1"/>
    <col min="11011" max="11011" width="21.7109375" style="23" customWidth="1"/>
    <col min="11012" max="11012" width="11.7109375" style="23" bestFit="1" customWidth="1"/>
    <col min="11013" max="11013" width="8.28515625" style="23" customWidth="1"/>
    <col min="11014" max="11015" width="0" style="23" hidden="1" customWidth="1"/>
    <col min="11016" max="11016" width="21.7109375" style="23" customWidth="1"/>
    <col min="11017" max="11017" width="0" style="23" hidden="1" customWidth="1"/>
    <col min="11018" max="11018" width="22.85546875" style="23" customWidth="1"/>
    <col min="11019" max="11019" width="0" style="23" hidden="1" customWidth="1"/>
    <col min="11020" max="11020" width="15.28515625" style="23" customWidth="1"/>
    <col min="11021" max="11021" width="9.140625" style="23"/>
    <col min="11022" max="11027" width="0" style="23" hidden="1" customWidth="1"/>
    <col min="11028" max="11263" width="9.140625" style="23"/>
    <col min="11264" max="11264" width="1.85546875" style="23" customWidth="1"/>
    <col min="11265" max="11265" width="4.28515625" style="23" customWidth="1"/>
    <col min="11266" max="11266" width="10.42578125" style="23" customWidth="1"/>
    <col min="11267" max="11267" width="21.7109375" style="23" customWidth="1"/>
    <col min="11268" max="11268" width="11.7109375" style="23" bestFit="1" customWidth="1"/>
    <col min="11269" max="11269" width="8.28515625" style="23" customWidth="1"/>
    <col min="11270" max="11271" width="0" style="23" hidden="1" customWidth="1"/>
    <col min="11272" max="11272" width="21.7109375" style="23" customWidth="1"/>
    <col min="11273" max="11273" width="0" style="23" hidden="1" customWidth="1"/>
    <col min="11274" max="11274" width="22.85546875" style="23" customWidth="1"/>
    <col min="11275" max="11275" width="0" style="23" hidden="1" customWidth="1"/>
    <col min="11276" max="11276" width="15.28515625" style="23" customWidth="1"/>
    <col min="11277" max="11277" width="9.140625" style="23"/>
    <col min="11278" max="11283" width="0" style="23" hidden="1" customWidth="1"/>
    <col min="11284" max="11519" width="9.140625" style="23"/>
    <col min="11520" max="11520" width="1.85546875" style="23" customWidth="1"/>
    <col min="11521" max="11521" width="4.28515625" style="23" customWidth="1"/>
    <col min="11522" max="11522" width="10.42578125" style="23" customWidth="1"/>
    <col min="11523" max="11523" width="21.7109375" style="23" customWidth="1"/>
    <col min="11524" max="11524" width="11.7109375" style="23" bestFit="1" customWidth="1"/>
    <col min="11525" max="11525" width="8.28515625" style="23" customWidth="1"/>
    <col min="11526" max="11527" width="0" style="23" hidden="1" customWidth="1"/>
    <col min="11528" max="11528" width="21.7109375" style="23" customWidth="1"/>
    <col min="11529" max="11529" width="0" style="23" hidden="1" customWidth="1"/>
    <col min="11530" max="11530" width="22.85546875" style="23" customWidth="1"/>
    <col min="11531" max="11531" width="0" style="23" hidden="1" customWidth="1"/>
    <col min="11532" max="11532" width="15.28515625" style="23" customWidth="1"/>
    <col min="11533" max="11533" width="9.140625" style="23"/>
    <col min="11534" max="11539" width="0" style="23" hidden="1" customWidth="1"/>
    <col min="11540" max="11775" width="9.140625" style="23"/>
    <col min="11776" max="11776" width="1.85546875" style="23" customWidth="1"/>
    <col min="11777" max="11777" width="4.28515625" style="23" customWidth="1"/>
    <col min="11778" max="11778" width="10.42578125" style="23" customWidth="1"/>
    <col min="11779" max="11779" width="21.7109375" style="23" customWidth="1"/>
    <col min="11780" max="11780" width="11.7109375" style="23" bestFit="1" customWidth="1"/>
    <col min="11781" max="11781" width="8.28515625" style="23" customWidth="1"/>
    <col min="11782" max="11783" width="0" style="23" hidden="1" customWidth="1"/>
    <col min="11784" max="11784" width="21.7109375" style="23" customWidth="1"/>
    <col min="11785" max="11785" width="0" style="23" hidden="1" customWidth="1"/>
    <col min="11786" max="11786" width="22.85546875" style="23" customWidth="1"/>
    <col min="11787" max="11787" width="0" style="23" hidden="1" customWidth="1"/>
    <col min="11788" max="11788" width="15.28515625" style="23" customWidth="1"/>
    <col min="11789" max="11789" width="9.140625" style="23"/>
    <col min="11790" max="11795" width="0" style="23" hidden="1" customWidth="1"/>
    <col min="11796" max="12031" width="9.140625" style="23"/>
    <col min="12032" max="12032" width="1.85546875" style="23" customWidth="1"/>
    <col min="12033" max="12033" width="4.28515625" style="23" customWidth="1"/>
    <col min="12034" max="12034" width="10.42578125" style="23" customWidth="1"/>
    <col min="12035" max="12035" width="21.7109375" style="23" customWidth="1"/>
    <col min="12036" max="12036" width="11.7109375" style="23" bestFit="1" customWidth="1"/>
    <col min="12037" max="12037" width="8.28515625" style="23" customWidth="1"/>
    <col min="12038" max="12039" width="0" style="23" hidden="1" customWidth="1"/>
    <col min="12040" max="12040" width="21.7109375" style="23" customWidth="1"/>
    <col min="12041" max="12041" width="0" style="23" hidden="1" customWidth="1"/>
    <col min="12042" max="12042" width="22.85546875" style="23" customWidth="1"/>
    <col min="12043" max="12043" width="0" style="23" hidden="1" customWidth="1"/>
    <col min="12044" max="12044" width="15.28515625" style="23" customWidth="1"/>
    <col min="12045" max="12045" width="9.140625" style="23"/>
    <col min="12046" max="12051" width="0" style="23" hidden="1" customWidth="1"/>
    <col min="12052" max="12287" width="9.140625" style="23"/>
    <col min="12288" max="12288" width="1.85546875" style="23" customWidth="1"/>
    <col min="12289" max="12289" width="4.28515625" style="23" customWidth="1"/>
    <col min="12290" max="12290" width="10.42578125" style="23" customWidth="1"/>
    <col min="12291" max="12291" width="21.7109375" style="23" customWidth="1"/>
    <col min="12292" max="12292" width="11.7109375" style="23" bestFit="1" customWidth="1"/>
    <col min="12293" max="12293" width="8.28515625" style="23" customWidth="1"/>
    <col min="12294" max="12295" width="0" style="23" hidden="1" customWidth="1"/>
    <col min="12296" max="12296" width="21.7109375" style="23" customWidth="1"/>
    <col min="12297" max="12297" width="0" style="23" hidden="1" customWidth="1"/>
    <col min="12298" max="12298" width="22.85546875" style="23" customWidth="1"/>
    <col min="12299" max="12299" width="0" style="23" hidden="1" customWidth="1"/>
    <col min="12300" max="12300" width="15.28515625" style="23" customWidth="1"/>
    <col min="12301" max="12301" width="9.140625" style="23"/>
    <col min="12302" max="12307" width="0" style="23" hidden="1" customWidth="1"/>
    <col min="12308" max="12543" width="9.140625" style="23"/>
    <col min="12544" max="12544" width="1.85546875" style="23" customWidth="1"/>
    <col min="12545" max="12545" width="4.28515625" style="23" customWidth="1"/>
    <col min="12546" max="12546" width="10.42578125" style="23" customWidth="1"/>
    <col min="12547" max="12547" width="21.7109375" style="23" customWidth="1"/>
    <col min="12548" max="12548" width="11.7109375" style="23" bestFit="1" customWidth="1"/>
    <col min="12549" max="12549" width="8.28515625" style="23" customWidth="1"/>
    <col min="12550" max="12551" width="0" style="23" hidden="1" customWidth="1"/>
    <col min="12552" max="12552" width="21.7109375" style="23" customWidth="1"/>
    <col min="12553" max="12553" width="0" style="23" hidden="1" customWidth="1"/>
    <col min="12554" max="12554" width="22.85546875" style="23" customWidth="1"/>
    <col min="12555" max="12555" width="0" style="23" hidden="1" customWidth="1"/>
    <col min="12556" max="12556" width="15.28515625" style="23" customWidth="1"/>
    <col min="12557" max="12557" width="9.140625" style="23"/>
    <col min="12558" max="12563" width="0" style="23" hidden="1" customWidth="1"/>
    <col min="12564" max="12799" width="9.140625" style="23"/>
    <col min="12800" max="12800" width="1.85546875" style="23" customWidth="1"/>
    <col min="12801" max="12801" width="4.28515625" style="23" customWidth="1"/>
    <col min="12802" max="12802" width="10.42578125" style="23" customWidth="1"/>
    <col min="12803" max="12803" width="21.7109375" style="23" customWidth="1"/>
    <col min="12804" max="12804" width="11.7109375" style="23" bestFit="1" customWidth="1"/>
    <col min="12805" max="12805" width="8.28515625" style="23" customWidth="1"/>
    <col min="12806" max="12807" width="0" style="23" hidden="1" customWidth="1"/>
    <col min="12808" max="12808" width="21.7109375" style="23" customWidth="1"/>
    <col min="12809" max="12809" width="0" style="23" hidden="1" customWidth="1"/>
    <col min="12810" max="12810" width="22.85546875" style="23" customWidth="1"/>
    <col min="12811" max="12811" width="0" style="23" hidden="1" customWidth="1"/>
    <col min="12812" max="12812" width="15.28515625" style="23" customWidth="1"/>
    <col min="12813" max="12813" width="9.140625" style="23"/>
    <col min="12814" max="12819" width="0" style="23" hidden="1" customWidth="1"/>
    <col min="12820" max="13055" width="9.140625" style="23"/>
    <col min="13056" max="13056" width="1.85546875" style="23" customWidth="1"/>
    <col min="13057" max="13057" width="4.28515625" style="23" customWidth="1"/>
    <col min="13058" max="13058" width="10.42578125" style="23" customWidth="1"/>
    <col min="13059" max="13059" width="21.7109375" style="23" customWidth="1"/>
    <col min="13060" max="13060" width="11.7109375" style="23" bestFit="1" customWidth="1"/>
    <col min="13061" max="13061" width="8.28515625" style="23" customWidth="1"/>
    <col min="13062" max="13063" width="0" style="23" hidden="1" customWidth="1"/>
    <col min="13064" max="13064" width="21.7109375" style="23" customWidth="1"/>
    <col min="13065" max="13065" width="0" style="23" hidden="1" customWidth="1"/>
    <col min="13066" max="13066" width="22.85546875" style="23" customWidth="1"/>
    <col min="13067" max="13067" width="0" style="23" hidden="1" customWidth="1"/>
    <col min="13068" max="13068" width="15.28515625" style="23" customWidth="1"/>
    <col min="13069" max="13069" width="9.140625" style="23"/>
    <col min="13070" max="13075" width="0" style="23" hidden="1" customWidth="1"/>
    <col min="13076" max="13311" width="9.140625" style="23"/>
    <col min="13312" max="13312" width="1.85546875" style="23" customWidth="1"/>
    <col min="13313" max="13313" width="4.28515625" style="23" customWidth="1"/>
    <col min="13314" max="13314" width="10.42578125" style="23" customWidth="1"/>
    <col min="13315" max="13315" width="21.7109375" style="23" customWidth="1"/>
    <col min="13316" max="13316" width="11.7109375" style="23" bestFit="1" customWidth="1"/>
    <col min="13317" max="13317" width="8.28515625" style="23" customWidth="1"/>
    <col min="13318" max="13319" width="0" style="23" hidden="1" customWidth="1"/>
    <col min="13320" max="13320" width="21.7109375" style="23" customWidth="1"/>
    <col min="13321" max="13321" width="0" style="23" hidden="1" customWidth="1"/>
    <col min="13322" max="13322" width="22.85546875" style="23" customWidth="1"/>
    <col min="13323" max="13323" width="0" style="23" hidden="1" customWidth="1"/>
    <col min="13324" max="13324" width="15.28515625" style="23" customWidth="1"/>
    <col min="13325" max="13325" width="9.140625" style="23"/>
    <col min="13326" max="13331" width="0" style="23" hidden="1" customWidth="1"/>
    <col min="13332" max="13567" width="9.140625" style="23"/>
    <col min="13568" max="13568" width="1.85546875" style="23" customWidth="1"/>
    <col min="13569" max="13569" width="4.28515625" style="23" customWidth="1"/>
    <col min="13570" max="13570" width="10.42578125" style="23" customWidth="1"/>
    <col min="13571" max="13571" width="21.7109375" style="23" customWidth="1"/>
    <col min="13572" max="13572" width="11.7109375" style="23" bestFit="1" customWidth="1"/>
    <col min="13573" max="13573" width="8.28515625" style="23" customWidth="1"/>
    <col min="13574" max="13575" width="0" style="23" hidden="1" customWidth="1"/>
    <col min="13576" max="13576" width="21.7109375" style="23" customWidth="1"/>
    <col min="13577" max="13577" width="0" style="23" hidden="1" customWidth="1"/>
    <col min="13578" max="13578" width="22.85546875" style="23" customWidth="1"/>
    <col min="13579" max="13579" width="0" style="23" hidden="1" customWidth="1"/>
    <col min="13580" max="13580" width="15.28515625" style="23" customWidth="1"/>
    <col min="13581" max="13581" width="9.140625" style="23"/>
    <col min="13582" max="13587" width="0" style="23" hidden="1" customWidth="1"/>
    <col min="13588" max="13823" width="9.140625" style="23"/>
    <col min="13824" max="13824" width="1.85546875" style="23" customWidth="1"/>
    <col min="13825" max="13825" width="4.28515625" style="23" customWidth="1"/>
    <col min="13826" max="13826" width="10.42578125" style="23" customWidth="1"/>
    <col min="13827" max="13827" width="21.7109375" style="23" customWidth="1"/>
    <col min="13828" max="13828" width="11.7109375" style="23" bestFit="1" customWidth="1"/>
    <col min="13829" max="13829" width="8.28515625" style="23" customWidth="1"/>
    <col min="13830" max="13831" width="0" style="23" hidden="1" customWidth="1"/>
    <col min="13832" max="13832" width="21.7109375" style="23" customWidth="1"/>
    <col min="13833" max="13833" width="0" style="23" hidden="1" customWidth="1"/>
    <col min="13834" max="13834" width="22.85546875" style="23" customWidth="1"/>
    <col min="13835" max="13835" width="0" style="23" hidden="1" customWidth="1"/>
    <col min="13836" max="13836" width="15.28515625" style="23" customWidth="1"/>
    <col min="13837" max="13837" width="9.140625" style="23"/>
    <col min="13838" max="13843" width="0" style="23" hidden="1" customWidth="1"/>
    <col min="13844" max="14079" width="9.140625" style="23"/>
    <col min="14080" max="14080" width="1.85546875" style="23" customWidth="1"/>
    <col min="14081" max="14081" width="4.28515625" style="23" customWidth="1"/>
    <col min="14082" max="14082" width="10.42578125" style="23" customWidth="1"/>
    <col min="14083" max="14083" width="21.7109375" style="23" customWidth="1"/>
    <col min="14084" max="14084" width="11.7109375" style="23" bestFit="1" customWidth="1"/>
    <col min="14085" max="14085" width="8.28515625" style="23" customWidth="1"/>
    <col min="14086" max="14087" width="0" style="23" hidden="1" customWidth="1"/>
    <col min="14088" max="14088" width="21.7109375" style="23" customWidth="1"/>
    <col min="14089" max="14089" width="0" style="23" hidden="1" customWidth="1"/>
    <col min="14090" max="14090" width="22.85546875" style="23" customWidth="1"/>
    <col min="14091" max="14091" width="0" style="23" hidden="1" customWidth="1"/>
    <col min="14092" max="14092" width="15.28515625" style="23" customWidth="1"/>
    <col min="14093" max="14093" width="9.140625" style="23"/>
    <col min="14094" max="14099" width="0" style="23" hidden="1" customWidth="1"/>
    <col min="14100" max="14335" width="9.140625" style="23"/>
    <col min="14336" max="14336" width="1.85546875" style="23" customWidth="1"/>
    <col min="14337" max="14337" width="4.28515625" style="23" customWidth="1"/>
    <col min="14338" max="14338" width="10.42578125" style="23" customWidth="1"/>
    <col min="14339" max="14339" width="21.7109375" style="23" customWidth="1"/>
    <col min="14340" max="14340" width="11.7109375" style="23" bestFit="1" customWidth="1"/>
    <col min="14341" max="14341" width="8.28515625" style="23" customWidth="1"/>
    <col min="14342" max="14343" width="0" style="23" hidden="1" customWidth="1"/>
    <col min="14344" max="14344" width="21.7109375" style="23" customWidth="1"/>
    <col min="14345" max="14345" width="0" style="23" hidden="1" customWidth="1"/>
    <col min="14346" max="14346" width="22.85546875" style="23" customWidth="1"/>
    <col min="14347" max="14347" width="0" style="23" hidden="1" customWidth="1"/>
    <col min="14348" max="14348" width="15.28515625" style="23" customWidth="1"/>
    <col min="14349" max="14349" width="9.140625" style="23"/>
    <col min="14350" max="14355" width="0" style="23" hidden="1" customWidth="1"/>
    <col min="14356" max="14591" width="9.140625" style="23"/>
    <col min="14592" max="14592" width="1.85546875" style="23" customWidth="1"/>
    <col min="14593" max="14593" width="4.28515625" style="23" customWidth="1"/>
    <col min="14594" max="14594" width="10.42578125" style="23" customWidth="1"/>
    <col min="14595" max="14595" width="21.7109375" style="23" customWidth="1"/>
    <col min="14596" max="14596" width="11.7109375" style="23" bestFit="1" customWidth="1"/>
    <col min="14597" max="14597" width="8.28515625" style="23" customWidth="1"/>
    <col min="14598" max="14599" width="0" style="23" hidden="1" customWidth="1"/>
    <col min="14600" max="14600" width="21.7109375" style="23" customWidth="1"/>
    <col min="14601" max="14601" width="0" style="23" hidden="1" customWidth="1"/>
    <col min="14602" max="14602" width="22.85546875" style="23" customWidth="1"/>
    <col min="14603" max="14603" width="0" style="23" hidden="1" customWidth="1"/>
    <col min="14604" max="14604" width="15.28515625" style="23" customWidth="1"/>
    <col min="14605" max="14605" width="9.140625" style="23"/>
    <col min="14606" max="14611" width="0" style="23" hidden="1" customWidth="1"/>
    <col min="14612" max="14847" width="9.140625" style="23"/>
    <col min="14848" max="14848" width="1.85546875" style="23" customWidth="1"/>
    <col min="14849" max="14849" width="4.28515625" style="23" customWidth="1"/>
    <col min="14850" max="14850" width="10.42578125" style="23" customWidth="1"/>
    <col min="14851" max="14851" width="21.7109375" style="23" customWidth="1"/>
    <col min="14852" max="14852" width="11.7109375" style="23" bestFit="1" customWidth="1"/>
    <col min="14853" max="14853" width="8.28515625" style="23" customWidth="1"/>
    <col min="14854" max="14855" width="0" style="23" hidden="1" customWidth="1"/>
    <col min="14856" max="14856" width="21.7109375" style="23" customWidth="1"/>
    <col min="14857" max="14857" width="0" style="23" hidden="1" customWidth="1"/>
    <col min="14858" max="14858" width="22.85546875" style="23" customWidth="1"/>
    <col min="14859" max="14859" width="0" style="23" hidden="1" customWidth="1"/>
    <col min="14860" max="14860" width="15.28515625" style="23" customWidth="1"/>
    <col min="14861" max="14861" width="9.140625" style="23"/>
    <col min="14862" max="14867" width="0" style="23" hidden="1" customWidth="1"/>
    <col min="14868" max="15103" width="9.140625" style="23"/>
    <col min="15104" max="15104" width="1.85546875" style="23" customWidth="1"/>
    <col min="15105" max="15105" width="4.28515625" style="23" customWidth="1"/>
    <col min="15106" max="15106" width="10.42578125" style="23" customWidth="1"/>
    <col min="15107" max="15107" width="21.7109375" style="23" customWidth="1"/>
    <col min="15108" max="15108" width="11.7109375" style="23" bestFit="1" customWidth="1"/>
    <col min="15109" max="15109" width="8.28515625" style="23" customWidth="1"/>
    <col min="15110" max="15111" width="0" style="23" hidden="1" customWidth="1"/>
    <col min="15112" max="15112" width="21.7109375" style="23" customWidth="1"/>
    <col min="15113" max="15113" width="0" style="23" hidden="1" customWidth="1"/>
    <col min="15114" max="15114" width="22.85546875" style="23" customWidth="1"/>
    <col min="15115" max="15115" width="0" style="23" hidden="1" customWidth="1"/>
    <col min="15116" max="15116" width="15.28515625" style="23" customWidth="1"/>
    <col min="15117" max="15117" width="9.140625" style="23"/>
    <col min="15118" max="15123" width="0" style="23" hidden="1" customWidth="1"/>
    <col min="15124" max="15359" width="9.140625" style="23"/>
    <col min="15360" max="15360" width="1.85546875" style="23" customWidth="1"/>
    <col min="15361" max="15361" width="4.28515625" style="23" customWidth="1"/>
    <col min="15362" max="15362" width="10.42578125" style="23" customWidth="1"/>
    <col min="15363" max="15363" width="21.7109375" style="23" customWidth="1"/>
    <col min="15364" max="15364" width="11.7109375" style="23" bestFit="1" customWidth="1"/>
    <col min="15365" max="15365" width="8.28515625" style="23" customWidth="1"/>
    <col min="15366" max="15367" width="0" style="23" hidden="1" customWidth="1"/>
    <col min="15368" max="15368" width="21.7109375" style="23" customWidth="1"/>
    <col min="15369" max="15369" width="0" style="23" hidden="1" customWidth="1"/>
    <col min="15370" max="15370" width="22.85546875" style="23" customWidth="1"/>
    <col min="15371" max="15371" width="0" style="23" hidden="1" customWidth="1"/>
    <col min="15372" max="15372" width="15.28515625" style="23" customWidth="1"/>
    <col min="15373" max="15373" width="9.140625" style="23"/>
    <col min="15374" max="15379" width="0" style="23" hidden="1" customWidth="1"/>
    <col min="15380" max="15615" width="9.140625" style="23"/>
    <col min="15616" max="15616" width="1.85546875" style="23" customWidth="1"/>
    <col min="15617" max="15617" width="4.28515625" style="23" customWidth="1"/>
    <col min="15618" max="15618" width="10.42578125" style="23" customWidth="1"/>
    <col min="15619" max="15619" width="21.7109375" style="23" customWidth="1"/>
    <col min="15620" max="15620" width="11.7109375" style="23" bestFit="1" customWidth="1"/>
    <col min="15621" max="15621" width="8.28515625" style="23" customWidth="1"/>
    <col min="15622" max="15623" width="0" style="23" hidden="1" customWidth="1"/>
    <col min="15624" max="15624" width="21.7109375" style="23" customWidth="1"/>
    <col min="15625" max="15625" width="0" style="23" hidden="1" customWidth="1"/>
    <col min="15626" max="15626" width="22.85546875" style="23" customWidth="1"/>
    <col min="15627" max="15627" width="0" style="23" hidden="1" customWidth="1"/>
    <col min="15628" max="15628" width="15.28515625" style="23" customWidth="1"/>
    <col min="15629" max="15629" width="9.140625" style="23"/>
    <col min="15630" max="15635" width="0" style="23" hidden="1" customWidth="1"/>
    <col min="15636" max="15871" width="9.140625" style="23"/>
    <col min="15872" max="15872" width="1.85546875" style="23" customWidth="1"/>
    <col min="15873" max="15873" width="4.28515625" style="23" customWidth="1"/>
    <col min="15874" max="15874" width="10.42578125" style="23" customWidth="1"/>
    <col min="15875" max="15875" width="21.7109375" style="23" customWidth="1"/>
    <col min="15876" max="15876" width="11.7109375" style="23" bestFit="1" customWidth="1"/>
    <col min="15877" max="15877" width="8.28515625" style="23" customWidth="1"/>
    <col min="15878" max="15879" width="0" style="23" hidden="1" customWidth="1"/>
    <col min="15880" max="15880" width="21.7109375" style="23" customWidth="1"/>
    <col min="15881" max="15881" width="0" style="23" hidden="1" customWidth="1"/>
    <col min="15882" max="15882" width="22.85546875" style="23" customWidth="1"/>
    <col min="15883" max="15883" width="0" style="23" hidden="1" customWidth="1"/>
    <col min="15884" max="15884" width="15.28515625" style="23" customWidth="1"/>
    <col min="15885" max="15885" width="9.140625" style="23"/>
    <col min="15886" max="15891" width="0" style="23" hidden="1" customWidth="1"/>
    <col min="15892" max="16127" width="9.140625" style="23"/>
    <col min="16128" max="16128" width="1.85546875" style="23" customWidth="1"/>
    <col min="16129" max="16129" width="4.28515625" style="23" customWidth="1"/>
    <col min="16130" max="16130" width="10.42578125" style="23" customWidth="1"/>
    <col min="16131" max="16131" width="21.7109375" style="23" customWidth="1"/>
    <col min="16132" max="16132" width="11.7109375" style="23" bestFit="1" customWidth="1"/>
    <col min="16133" max="16133" width="8.28515625" style="23" customWidth="1"/>
    <col min="16134" max="16135" width="0" style="23" hidden="1" customWidth="1"/>
    <col min="16136" max="16136" width="21.7109375" style="23" customWidth="1"/>
    <col min="16137" max="16137" width="0" style="23" hidden="1" customWidth="1"/>
    <col min="16138" max="16138" width="22.85546875" style="23" customWidth="1"/>
    <col min="16139" max="16139" width="0" style="23" hidden="1" customWidth="1"/>
    <col min="16140" max="16140" width="15.28515625" style="23" customWidth="1"/>
    <col min="16141" max="16141" width="9.140625" style="23"/>
    <col min="16142" max="16147" width="0" style="23" hidden="1" customWidth="1"/>
    <col min="16148" max="16384" width="9.140625" style="23"/>
  </cols>
  <sheetData>
    <row r="1" spans="2:16" ht="13.5" thickBot="1" x14ac:dyDescent="0.25"/>
    <row r="2" spans="2:16" ht="15" x14ac:dyDescent="0.25">
      <c r="B2" s="679" t="s">
        <v>451</v>
      </c>
      <c r="C2" s="680"/>
      <c r="D2" s="681"/>
      <c r="E2" s="436"/>
      <c r="F2" s="436"/>
      <c r="G2" s="436"/>
      <c r="H2" s="436"/>
      <c r="I2" s="437"/>
      <c r="J2" s="436"/>
      <c r="K2" s="438" t="s">
        <v>362</v>
      </c>
    </row>
    <row r="3" spans="2:16" ht="15" x14ac:dyDescent="0.25">
      <c r="B3" s="439" t="s">
        <v>452</v>
      </c>
      <c r="C3" s="440"/>
      <c r="D3" s="441"/>
      <c r="E3" s="682" t="s">
        <v>453</v>
      </c>
      <c r="F3" s="683"/>
      <c r="G3" s="683"/>
      <c r="H3" s="683"/>
      <c r="I3" s="684"/>
      <c r="J3" s="440"/>
      <c r="K3" s="442"/>
    </row>
    <row r="4" spans="2:16" ht="15" x14ac:dyDescent="0.25">
      <c r="B4" s="443" t="s">
        <v>373</v>
      </c>
      <c r="C4" s="440"/>
      <c r="D4" s="441"/>
      <c r="E4" s="682" t="s">
        <v>454</v>
      </c>
      <c r="F4" s="683"/>
      <c r="G4" s="683"/>
      <c r="H4" s="683"/>
      <c r="I4" s="684"/>
      <c r="J4" s="440"/>
      <c r="K4" s="444" t="s">
        <v>365</v>
      </c>
      <c r="L4" s="25"/>
    </row>
    <row r="5" spans="2:16" ht="15" x14ac:dyDescent="0.25">
      <c r="B5" s="443" t="s">
        <v>371</v>
      </c>
      <c r="C5" s="440"/>
      <c r="D5" s="441"/>
      <c r="E5" s="683" t="s">
        <v>455</v>
      </c>
      <c r="F5" s="683"/>
      <c r="G5" s="683"/>
      <c r="H5" s="683"/>
      <c r="I5" s="684"/>
      <c r="J5" s="440"/>
      <c r="K5" s="445" t="s">
        <v>368</v>
      </c>
    </row>
    <row r="6" spans="2:16" ht="15" x14ac:dyDescent="0.25">
      <c r="B6" s="443"/>
      <c r="C6" s="440"/>
      <c r="D6" s="441"/>
      <c r="E6" s="682" t="s">
        <v>372</v>
      </c>
      <c r="F6" s="683"/>
      <c r="G6" s="683"/>
      <c r="H6" s="683"/>
      <c r="I6" s="684"/>
      <c r="J6" s="440"/>
      <c r="K6" s="445" t="s">
        <v>595</v>
      </c>
    </row>
    <row r="7" spans="2:16" ht="15" x14ac:dyDescent="0.25">
      <c r="B7" s="446"/>
      <c r="C7" s="447"/>
      <c r="D7" s="448"/>
      <c r="E7" s="683" t="s">
        <v>455</v>
      </c>
      <c r="F7" s="683"/>
      <c r="G7" s="683"/>
      <c r="H7" s="683"/>
      <c r="I7" s="684"/>
      <c r="J7" s="440"/>
      <c r="K7" s="449"/>
    </row>
    <row r="8" spans="2:16" ht="15" x14ac:dyDescent="0.25">
      <c r="B8" s="450" t="s">
        <v>376</v>
      </c>
      <c r="C8" s="451"/>
      <c r="D8" s="452"/>
      <c r="E8" s="440"/>
      <c r="F8" s="440"/>
      <c r="G8" s="440"/>
      <c r="H8" s="440"/>
      <c r="I8" s="453"/>
      <c r="J8" s="440"/>
      <c r="K8" s="442"/>
    </row>
    <row r="9" spans="2:16" ht="15" x14ac:dyDescent="0.25">
      <c r="B9" s="443"/>
      <c r="C9" s="440"/>
      <c r="D9" s="441"/>
      <c r="E9" s="683" t="s">
        <v>596</v>
      </c>
      <c r="F9" s="683"/>
      <c r="G9" s="683"/>
      <c r="H9" s="683"/>
      <c r="I9" s="684"/>
      <c r="J9" s="440"/>
      <c r="K9" s="442"/>
    </row>
    <row r="10" spans="2:16" ht="15" x14ac:dyDescent="0.25">
      <c r="B10" s="693" t="s">
        <v>377</v>
      </c>
      <c r="C10" s="694"/>
      <c r="D10" s="695"/>
      <c r="E10" s="440"/>
      <c r="F10" s="440"/>
      <c r="G10" s="440"/>
      <c r="H10" s="440"/>
      <c r="I10" s="453"/>
      <c r="J10" s="440"/>
      <c r="K10" s="442"/>
    </row>
    <row r="11" spans="2:16" ht="30.75" customHeight="1" thickBot="1" x14ac:dyDescent="0.3">
      <c r="B11" s="454"/>
      <c r="C11" s="455"/>
      <c r="D11" s="456"/>
      <c r="E11" s="455"/>
      <c r="F11" s="455"/>
      <c r="G11" s="455"/>
      <c r="H11" s="455"/>
      <c r="I11" s="457"/>
      <c r="J11" s="455"/>
      <c r="K11" s="458" t="s">
        <v>456</v>
      </c>
    </row>
    <row r="12" spans="2:16" s="26" customFormat="1" ht="34.5" customHeight="1" thickBot="1" x14ac:dyDescent="0.25">
      <c r="B12" s="459"/>
      <c r="C12" s="460"/>
      <c r="D12" s="460"/>
      <c r="E12" s="460"/>
      <c r="F12" s="460"/>
      <c r="G12" s="461"/>
      <c r="H12" s="462"/>
      <c r="I12" s="463" t="s">
        <v>457</v>
      </c>
      <c r="J12" s="464"/>
      <c r="K12" s="463" t="s">
        <v>458</v>
      </c>
      <c r="P12" s="27"/>
    </row>
    <row r="13" spans="2:16" s="28" customFormat="1" ht="20.25" customHeight="1" x14ac:dyDescent="0.2">
      <c r="B13" s="465" t="s">
        <v>459</v>
      </c>
      <c r="C13" s="466" t="s">
        <v>460</v>
      </c>
      <c r="D13" s="466"/>
      <c r="E13" s="466"/>
      <c r="F13" s="467"/>
      <c r="G13" s="467"/>
      <c r="H13" s="468"/>
      <c r="I13" s="469">
        <f>SUM(I14:I19)</f>
        <v>95174119.049999997</v>
      </c>
      <c r="J13" s="470">
        <f>SUM(J14:J19)</f>
        <v>0</v>
      </c>
      <c r="K13" s="470">
        <f>SUM(K14:K19)</f>
        <v>86886709.560000002</v>
      </c>
      <c r="L13" s="29"/>
      <c r="P13" s="29"/>
    </row>
    <row r="14" spans="2:16" s="31" customFormat="1" ht="20.100000000000001" customHeight="1" x14ac:dyDescent="0.2">
      <c r="B14" s="471" t="s">
        <v>461</v>
      </c>
      <c r="C14" s="472" t="s">
        <v>462</v>
      </c>
      <c r="D14" s="472"/>
      <c r="E14" s="472"/>
      <c r="F14" s="473"/>
      <c r="G14" s="473"/>
      <c r="H14" s="474"/>
      <c r="I14" s="475">
        <v>91150016.849999994</v>
      </c>
      <c r="J14" s="476"/>
      <c r="K14" s="475">
        <v>82811559.420000002</v>
      </c>
      <c r="L14" s="29"/>
      <c r="P14" s="32"/>
    </row>
    <row r="15" spans="2:16" s="2" customFormat="1" ht="30.75" customHeight="1" x14ac:dyDescent="0.2">
      <c r="B15" s="471" t="s">
        <v>463</v>
      </c>
      <c r="C15" s="685" t="s">
        <v>464</v>
      </c>
      <c r="D15" s="685"/>
      <c r="E15" s="685"/>
      <c r="F15" s="685"/>
      <c r="G15" s="686"/>
      <c r="H15" s="474"/>
      <c r="I15" s="517">
        <v>0</v>
      </c>
      <c r="J15" s="476"/>
      <c r="K15" s="477">
        <v>0</v>
      </c>
      <c r="L15" s="29"/>
      <c r="P15" s="34"/>
    </row>
    <row r="16" spans="2:16" s="2" customFormat="1" ht="32.25" customHeight="1" x14ac:dyDescent="0.2">
      <c r="B16" s="471" t="s">
        <v>465</v>
      </c>
      <c r="C16" s="696" t="s">
        <v>466</v>
      </c>
      <c r="D16" s="696"/>
      <c r="E16" s="696"/>
      <c r="F16" s="697"/>
      <c r="G16" s="473"/>
      <c r="H16" s="474"/>
      <c r="I16" s="477">
        <v>0</v>
      </c>
      <c r="J16" s="476"/>
      <c r="K16" s="477">
        <v>0</v>
      </c>
      <c r="L16" s="29"/>
      <c r="P16" s="34"/>
    </row>
    <row r="17" spans="1:16" s="2" customFormat="1" ht="20.100000000000001" customHeight="1" x14ac:dyDescent="0.2">
      <c r="B17" s="471" t="s">
        <v>467</v>
      </c>
      <c r="C17" s="472" t="s">
        <v>468</v>
      </c>
      <c r="D17" s="472"/>
      <c r="E17" s="472"/>
      <c r="F17" s="478"/>
      <c r="G17" s="473"/>
      <c r="H17" s="474"/>
      <c r="I17" s="477">
        <v>0</v>
      </c>
      <c r="J17" s="476"/>
      <c r="K17" s="477">
        <v>0</v>
      </c>
      <c r="L17" s="29"/>
      <c r="P17" s="34"/>
    </row>
    <row r="18" spans="1:16" s="2" customFormat="1" ht="20.100000000000001" customHeight="1" x14ac:dyDescent="0.2">
      <c r="B18" s="471" t="s">
        <v>469</v>
      </c>
      <c r="C18" s="479" t="s">
        <v>470</v>
      </c>
      <c r="D18" s="479"/>
      <c r="E18" s="479"/>
      <c r="F18" s="479"/>
      <c r="G18" s="480"/>
      <c r="H18" s="481"/>
      <c r="I18" s="518">
        <v>0</v>
      </c>
      <c r="J18" s="483"/>
      <c r="K18" s="482">
        <v>0</v>
      </c>
      <c r="L18" s="29"/>
      <c r="P18" s="34"/>
    </row>
    <row r="19" spans="1:16" s="2" customFormat="1" ht="20.100000000000001" customHeight="1" x14ac:dyDescent="0.2">
      <c r="B19" s="471" t="s">
        <v>471</v>
      </c>
      <c r="C19" s="479" t="s">
        <v>472</v>
      </c>
      <c r="D19" s="479"/>
      <c r="E19" s="479"/>
      <c r="F19" s="479"/>
      <c r="G19" s="480"/>
      <c r="H19" s="481"/>
      <c r="I19" s="518">
        <v>4024102.2</v>
      </c>
      <c r="J19" s="483"/>
      <c r="K19" s="482">
        <v>4075150.14</v>
      </c>
      <c r="L19" s="29"/>
      <c r="P19" s="34"/>
    </row>
    <row r="20" spans="1:16" s="28" customFormat="1" ht="21.75" customHeight="1" x14ac:dyDescent="0.2">
      <c r="B20" s="484" t="s">
        <v>473</v>
      </c>
      <c r="C20" s="687" t="s">
        <v>474</v>
      </c>
      <c r="D20" s="688"/>
      <c r="E20" s="688"/>
      <c r="F20" s="688"/>
      <c r="G20" s="689"/>
      <c r="H20" s="485"/>
      <c r="I20" s="486">
        <f>SUM(I21:I30)</f>
        <v>318739333.50999999</v>
      </c>
      <c r="J20" s="486">
        <f>SUM(J21:J30)</f>
        <v>0</v>
      </c>
      <c r="K20" s="486">
        <f>SUM(K21:K30)</f>
        <v>235760774.89999998</v>
      </c>
      <c r="L20" s="29"/>
      <c r="P20" s="29"/>
    </row>
    <row r="21" spans="1:16" s="2" customFormat="1" ht="20.100000000000001" customHeight="1" x14ac:dyDescent="0.2">
      <c r="B21" s="471" t="s">
        <v>461</v>
      </c>
      <c r="C21" s="479" t="s">
        <v>475</v>
      </c>
      <c r="D21" s="479"/>
      <c r="E21" s="479"/>
      <c r="F21" s="487"/>
      <c r="G21" s="480"/>
      <c r="H21" s="481"/>
      <c r="I21" s="475">
        <v>4095299.39</v>
      </c>
      <c r="J21" s="483"/>
      <c r="K21" s="475">
        <v>4775103.91</v>
      </c>
      <c r="L21" s="29"/>
      <c r="P21" s="34"/>
    </row>
    <row r="22" spans="1:16" s="2" customFormat="1" ht="20.100000000000001" customHeight="1" x14ac:dyDescent="0.2">
      <c r="B22" s="471" t="s">
        <v>463</v>
      </c>
      <c r="C22" s="479" t="s">
        <v>476</v>
      </c>
      <c r="D22" s="479"/>
      <c r="E22" s="479"/>
      <c r="F22" s="479"/>
      <c r="G22" s="480"/>
      <c r="H22" s="481"/>
      <c r="I22" s="501">
        <v>3184576.16</v>
      </c>
      <c r="J22" s="483"/>
      <c r="K22" s="475">
        <v>2649206.7000000002</v>
      </c>
      <c r="L22" s="29"/>
      <c r="P22" s="34"/>
    </row>
    <row r="23" spans="1:16" s="2" customFormat="1" ht="20.100000000000001" customHeight="1" x14ac:dyDescent="0.2">
      <c r="B23" s="471" t="s">
        <v>465</v>
      </c>
      <c r="C23" s="479" t="s">
        <v>283</v>
      </c>
      <c r="D23" s="479"/>
      <c r="E23" s="479"/>
      <c r="F23" s="487"/>
      <c r="G23" s="480"/>
      <c r="H23" s="481"/>
      <c r="I23" s="475">
        <v>24327291.41</v>
      </c>
      <c r="J23" s="483"/>
      <c r="K23" s="475">
        <v>28405280.920000002</v>
      </c>
      <c r="L23" s="29"/>
      <c r="P23" s="34"/>
    </row>
    <row r="24" spans="1:16" s="2" customFormat="1" ht="20.100000000000001" customHeight="1" x14ac:dyDescent="0.2">
      <c r="B24" s="471" t="s">
        <v>467</v>
      </c>
      <c r="C24" s="479" t="s">
        <v>477</v>
      </c>
      <c r="D24" s="479"/>
      <c r="E24" s="479"/>
      <c r="F24" s="487"/>
      <c r="G24" s="480"/>
      <c r="H24" s="481"/>
      <c r="I24" s="475">
        <v>173139.17</v>
      </c>
      <c r="J24" s="483"/>
      <c r="K24" s="475">
        <v>213339.28</v>
      </c>
      <c r="L24" s="29"/>
      <c r="P24" s="34"/>
    </row>
    <row r="25" spans="1:16" s="31" customFormat="1" ht="20.100000000000001" customHeight="1" x14ac:dyDescent="0.2">
      <c r="B25" s="471" t="s">
        <v>469</v>
      </c>
      <c r="C25" s="479" t="s">
        <v>478</v>
      </c>
      <c r="D25" s="479"/>
      <c r="E25" s="479"/>
      <c r="F25" s="479"/>
      <c r="G25" s="480"/>
      <c r="H25" s="481"/>
      <c r="I25" s="501">
        <v>43622192.149999999</v>
      </c>
      <c r="J25" s="483"/>
      <c r="K25" s="475">
        <v>46303895.75</v>
      </c>
      <c r="L25" s="29"/>
      <c r="P25" s="32"/>
    </row>
    <row r="26" spans="1:16" s="31" customFormat="1" ht="27" customHeight="1" x14ac:dyDescent="0.2">
      <c r="B26" s="488" t="s">
        <v>471</v>
      </c>
      <c r="C26" s="669" t="s">
        <v>479</v>
      </c>
      <c r="D26" s="669"/>
      <c r="E26" s="669"/>
      <c r="F26" s="669"/>
      <c r="G26" s="490"/>
      <c r="H26" s="481"/>
      <c r="I26" s="501">
        <v>8004444.9400000004</v>
      </c>
      <c r="J26" s="483"/>
      <c r="K26" s="475">
        <v>8660042.3200000003</v>
      </c>
      <c r="L26" s="29"/>
      <c r="P26" s="32"/>
    </row>
    <row r="27" spans="1:16" s="31" customFormat="1" ht="20.100000000000001" customHeight="1" x14ac:dyDescent="0.2">
      <c r="A27" s="35"/>
      <c r="B27" s="488" t="s">
        <v>480</v>
      </c>
      <c r="C27" s="489" t="s">
        <v>481</v>
      </c>
      <c r="D27" s="489"/>
      <c r="E27" s="489"/>
      <c r="F27" s="491"/>
      <c r="G27" s="491"/>
      <c r="H27" s="492"/>
      <c r="I27" s="519">
        <v>199580.75</v>
      </c>
      <c r="J27" s="494"/>
      <c r="K27" s="493">
        <v>216994.46</v>
      </c>
      <c r="L27" s="29"/>
      <c r="P27" s="32"/>
    </row>
    <row r="28" spans="1:16" s="31" customFormat="1" ht="20.100000000000001" customHeight="1" x14ac:dyDescent="0.2">
      <c r="B28" s="471" t="s">
        <v>482</v>
      </c>
      <c r="C28" s="479" t="s">
        <v>483</v>
      </c>
      <c r="D28" s="479"/>
      <c r="E28" s="479"/>
      <c r="F28" s="487"/>
      <c r="G28" s="480"/>
      <c r="H28" s="481"/>
      <c r="I28" s="482">
        <v>0</v>
      </c>
      <c r="J28" s="483"/>
      <c r="K28" s="482">
        <v>0</v>
      </c>
      <c r="L28" s="29"/>
      <c r="P28" s="32"/>
    </row>
    <row r="29" spans="1:16" s="31" customFormat="1" ht="20.100000000000001" customHeight="1" x14ac:dyDescent="0.2">
      <c r="B29" s="471" t="s">
        <v>484</v>
      </c>
      <c r="C29" s="479" t="s">
        <v>485</v>
      </c>
      <c r="D29" s="479"/>
      <c r="E29" s="479"/>
      <c r="F29" s="487"/>
      <c r="G29" s="480"/>
      <c r="H29" s="481"/>
      <c r="I29" s="475">
        <v>235132809.53999999</v>
      </c>
      <c r="J29" s="483"/>
      <c r="K29" s="475">
        <v>144536911.56</v>
      </c>
      <c r="L29" s="29"/>
      <c r="P29" s="32"/>
    </row>
    <row r="30" spans="1:16" s="31" customFormat="1" ht="20.100000000000001" customHeight="1" x14ac:dyDescent="0.2">
      <c r="B30" s="471" t="s">
        <v>486</v>
      </c>
      <c r="C30" s="472" t="s">
        <v>487</v>
      </c>
      <c r="D30" s="472"/>
      <c r="E30" s="472"/>
      <c r="F30" s="472"/>
      <c r="G30" s="473"/>
      <c r="H30" s="474"/>
      <c r="I30" s="520">
        <v>0</v>
      </c>
      <c r="J30" s="476"/>
      <c r="K30" s="477">
        <v>0</v>
      </c>
      <c r="L30" s="29"/>
      <c r="P30" s="32"/>
    </row>
    <row r="31" spans="1:16" s="28" customFormat="1" ht="22.5" customHeight="1" x14ac:dyDescent="0.2">
      <c r="B31" s="495" t="s">
        <v>488</v>
      </c>
      <c r="C31" s="496" t="s">
        <v>489</v>
      </c>
      <c r="D31" s="496"/>
      <c r="E31" s="496"/>
      <c r="F31" s="497"/>
      <c r="G31" s="498"/>
      <c r="H31" s="499"/>
      <c r="I31" s="500">
        <f>I13-I20</f>
        <v>-223565214.45999998</v>
      </c>
      <c r="J31" s="470">
        <f>J13-J20</f>
        <v>0</v>
      </c>
      <c r="K31" s="470">
        <f>K13-K20</f>
        <v>-148874065.33999997</v>
      </c>
      <c r="L31" s="29"/>
      <c r="P31" s="29"/>
    </row>
    <row r="32" spans="1:16" s="28" customFormat="1" ht="21.75" customHeight="1" x14ac:dyDescent="0.2">
      <c r="B32" s="495" t="s">
        <v>490</v>
      </c>
      <c r="C32" s="496" t="s">
        <v>294</v>
      </c>
      <c r="D32" s="496"/>
      <c r="E32" s="496"/>
      <c r="F32" s="497"/>
      <c r="G32" s="498"/>
      <c r="H32" s="499"/>
      <c r="I32" s="500">
        <f>SUM(I33:I35)</f>
        <v>49852394.670000002</v>
      </c>
      <c r="J32" s="470">
        <f>SUM(J33:J35)</f>
        <v>0</v>
      </c>
      <c r="K32" s="470">
        <f>SUM(K33:K35)</f>
        <v>123511063.92</v>
      </c>
      <c r="L32" s="29"/>
      <c r="P32" s="29"/>
    </row>
    <row r="33" spans="2:20" s="31" customFormat="1" ht="20.100000000000001" customHeight="1" x14ac:dyDescent="0.2">
      <c r="B33" s="471" t="s">
        <v>461</v>
      </c>
      <c r="C33" s="472" t="s">
        <v>491</v>
      </c>
      <c r="D33" s="472"/>
      <c r="E33" s="472"/>
      <c r="F33" s="472"/>
      <c r="G33" s="473"/>
      <c r="H33" s="474"/>
      <c r="I33" s="521">
        <v>34326795.090000004</v>
      </c>
      <c r="J33" s="476"/>
      <c r="K33" s="475">
        <v>114476180.62</v>
      </c>
      <c r="L33" s="29"/>
      <c r="P33" s="32"/>
    </row>
    <row r="34" spans="2:20" s="31" customFormat="1" ht="16.5" customHeight="1" x14ac:dyDescent="0.2">
      <c r="B34" s="471" t="s">
        <v>463</v>
      </c>
      <c r="C34" s="472" t="s">
        <v>298</v>
      </c>
      <c r="D34" s="472"/>
      <c r="E34" s="472"/>
      <c r="F34" s="478"/>
      <c r="G34" s="473"/>
      <c r="H34" s="474"/>
      <c r="I34" s="477">
        <v>0</v>
      </c>
      <c r="J34" s="476"/>
      <c r="K34" s="477">
        <v>0</v>
      </c>
      <c r="L34" s="29"/>
      <c r="P34" s="32"/>
    </row>
    <row r="35" spans="2:20" s="31" customFormat="1" ht="20.100000000000001" customHeight="1" x14ac:dyDescent="0.2">
      <c r="B35" s="471" t="s">
        <v>465</v>
      </c>
      <c r="C35" s="472" t="s">
        <v>492</v>
      </c>
      <c r="D35" s="472"/>
      <c r="E35" s="472"/>
      <c r="F35" s="472"/>
      <c r="G35" s="473"/>
      <c r="H35" s="474"/>
      <c r="I35" s="522">
        <v>15525599.58</v>
      </c>
      <c r="J35" s="476"/>
      <c r="K35" s="475">
        <v>9034883.3000000007</v>
      </c>
      <c r="L35" s="29"/>
      <c r="O35" s="31" t="s">
        <v>493</v>
      </c>
      <c r="R35" s="32">
        <v>6680241.8799999999</v>
      </c>
    </row>
    <row r="36" spans="2:20" s="28" customFormat="1" ht="24.75" customHeight="1" x14ac:dyDescent="0.2">
      <c r="B36" s="495" t="s">
        <v>494</v>
      </c>
      <c r="C36" s="496" t="s">
        <v>306</v>
      </c>
      <c r="D36" s="496"/>
      <c r="E36" s="496"/>
      <c r="F36" s="497"/>
      <c r="G36" s="498"/>
      <c r="H36" s="499"/>
      <c r="I36" s="500">
        <f>SUM(I37:I38)</f>
        <v>41379026.869999997</v>
      </c>
      <c r="J36" s="470">
        <f>SUM(J37:J38)</f>
        <v>0</v>
      </c>
      <c r="K36" s="470">
        <f>SUM(K37:K38)</f>
        <v>30129146.800000001</v>
      </c>
      <c r="L36" s="29"/>
      <c r="P36" s="29"/>
    </row>
    <row r="37" spans="2:20" s="31" customFormat="1" ht="60.75" customHeight="1" x14ac:dyDescent="0.2">
      <c r="B37" s="471" t="s">
        <v>461</v>
      </c>
      <c r="C37" s="685" t="s">
        <v>495</v>
      </c>
      <c r="D37" s="685"/>
      <c r="E37" s="685"/>
      <c r="F37" s="685"/>
      <c r="G37" s="686"/>
      <c r="H37" s="474"/>
      <c r="I37" s="520">
        <v>0</v>
      </c>
      <c r="J37" s="476"/>
      <c r="K37" s="477">
        <v>0</v>
      </c>
      <c r="L37" s="29"/>
      <c r="M37" s="30"/>
      <c r="P37" s="32"/>
      <c r="T37" s="30"/>
    </row>
    <row r="38" spans="2:20" s="31" customFormat="1" ht="21" customHeight="1" x14ac:dyDescent="0.2">
      <c r="B38" s="471" t="s">
        <v>463</v>
      </c>
      <c r="C38" s="472" t="s">
        <v>306</v>
      </c>
      <c r="D38" s="472"/>
      <c r="E38" s="472"/>
      <c r="F38" s="472"/>
      <c r="G38" s="473"/>
      <c r="H38" s="474"/>
      <c r="I38" s="501">
        <v>41379026.869999997</v>
      </c>
      <c r="J38" s="476"/>
      <c r="K38" s="475">
        <v>30129146.800000001</v>
      </c>
      <c r="L38" s="29"/>
      <c r="P38" s="32"/>
    </row>
    <row r="39" spans="2:20" s="28" customFormat="1" ht="23.25" customHeight="1" x14ac:dyDescent="0.2">
      <c r="B39" s="495" t="s">
        <v>496</v>
      </c>
      <c r="C39" s="496" t="s">
        <v>497</v>
      </c>
      <c r="D39" s="496"/>
      <c r="E39" s="496"/>
      <c r="F39" s="496"/>
      <c r="G39" s="498"/>
      <c r="H39" s="499"/>
      <c r="I39" s="500">
        <f>I31+I32-I36</f>
        <v>-215091846.65999997</v>
      </c>
      <c r="J39" s="500">
        <f>J31+J32-J36</f>
        <v>0</v>
      </c>
      <c r="K39" s="500">
        <f>K31+K32-K36</f>
        <v>-55492148.219999969</v>
      </c>
      <c r="L39" s="29"/>
      <c r="P39" s="29"/>
    </row>
    <row r="40" spans="2:20" s="28" customFormat="1" ht="21" customHeight="1" x14ac:dyDescent="0.2">
      <c r="B40" s="495" t="s">
        <v>498</v>
      </c>
      <c r="C40" s="496" t="s">
        <v>499</v>
      </c>
      <c r="D40" s="496"/>
      <c r="E40" s="496"/>
      <c r="F40" s="496"/>
      <c r="G40" s="498"/>
      <c r="H40" s="499"/>
      <c r="I40" s="503">
        <f>SUM(I41:I43)</f>
        <v>7008617.5</v>
      </c>
      <c r="J40" s="503">
        <f>SUM(J41:J43)</f>
        <v>0</v>
      </c>
      <c r="K40" s="503">
        <f>SUM(K41:K43)</f>
        <v>12647714.9</v>
      </c>
      <c r="L40" s="29"/>
      <c r="P40" s="29"/>
    </row>
    <row r="41" spans="2:20" s="31" customFormat="1" ht="15.75" customHeight="1" x14ac:dyDescent="0.2">
      <c r="B41" s="471" t="s">
        <v>461</v>
      </c>
      <c r="C41" s="472" t="s">
        <v>317</v>
      </c>
      <c r="D41" s="472"/>
      <c r="E41" s="472"/>
      <c r="F41" s="472"/>
      <c r="G41" s="473"/>
      <c r="H41" s="474"/>
      <c r="I41" s="523">
        <v>0</v>
      </c>
      <c r="J41" s="476"/>
      <c r="K41" s="477">
        <v>0</v>
      </c>
      <c r="L41" s="29"/>
      <c r="P41" s="32"/>
    </row>
    <row r="42" spans="2:20" s="31" customFormat="1" ht="16.5" customHeight="1" x14ac:dyDescent="0.2">
      <c r="B42" s="471" t="s">
        <v>463</v>
      </c>
      <c r="C42" s="472" t="s">
        <v>500</v>
      </c>
      <c r="D42" s="472"/>
      <c r="E42" s="472"/>
      <c r="F42" s="472"/>
      <c r="G42" s="473"/>
      <c r="H42" s="474"/>
      <c r="I42" s="501">
        <v>6979332.1500000004</v>
      </c>
      <c r="J42" s="476"/>
      <c r="K42" s="475">
        <v>12647714.9</v>
      </c>
      <c r="L42" s="29"/>
      <c r="P42" s="32"/>
    </row>
    <row r="43" spans="2:20" s="31" customFormat="1" ht="15.75" customHeight="1" x14ac:dyDescent="0.2">
      <c r="B43" s="471" t="s">
        <v>465</v>
      </c>
      <c r="C43" s="472" t="s">
        <v>16</v>
      </c>
      <c r="D43" s="472"/>
      <c r="E43" s="472"/>
      <c r="F43" s="472"/>
      <c r="G43" s="473"/>
      <c r="H43" s="474"/>
      <c r="I43" s="501">
        <v>29285.35</v>
      </c>
      <c r="J43" s="476"/>
      <c r="K43" s="475">
        <v>0</v>
      </c>
      <c r="L43" s="29"/>
      <c r="P43" s="32"/>
    </row>
    <row r="44" spans="2:20" s="28" customFormat="1" ht="21.75" customHeight="1" x14ac:dyDescent="0.2">
      <c r="B44" s="495" t="s">
        <v>501</v>
      </c>
      <c r="C44" s="496" t="s">
        <v>502</v>
      </c>
      <c r="D44" s="496"/>
      <c r="E44" s="496"/>
      <c r="F44" s="496"/>
      <c r="G44" s="498"/>
      <c r="H44" s="499"/>
      <c r="I44" s="500">
        <f>SUM(I45:I46)</f>
        <v>5727314.2300000004</v>
      </c>
      <c r="J44" s="500">
        <f>SUM(J45:J46)</f>
        <v>0</v>
      </c>
      <c r="K44" s="500">
        <f>SUM(K45:K46)</f>
        <v>9773246.5600000005</v>
      </c>
      <c r="L44" s="29"/>
      <c r="P44" s="29"/>
    </row>
    <row r="45" spans="2:20" s="31" customFormat="1" ht="14.25" customHeight="1" x14ac:dyDescent="0.2">
      <c r="B45" s="471" t="s">
        <v>461</v>
      </c>
      <c r="C45" s="472" t="s">
        <v>500</v>
      </c>
      <c r="D45" s="472"/>
      <c r="E45" s="472"/>
      <c r="F45" s="478"/>
      <c r="G45" s="473"/>
      <c r="H45" s="474"/>
      <c r="I45" s="475">
        <v>1044960.69</v>
      </c>
      <c r="J45" s="476"/>
      <c r="K45" s="475">
        <v>124933.85</v>
      </c>
      <c r="L45" s="29"/>
      <c r="P45" s="32"/>
    </row>
    <row r="46" spans="2:20" s="31" customFormat="1" ht="14.25" customHeight="1" x14ac:dyDescent="0.2">
      <c r="B46" s="471" t="s">
        <v>463</v>
      </c>
      <c r="C46" s="472" t="s">
        <v>16</v>
      </c>
      <c r="D46" s="472"/>
      <c r="E46" s="472"/>
      <c r="F46" s="472"/>
      <c r="G46" s="473"/>
      <c r="H46" s="474"/>
      <c r="I46" s="501">
        <v>4682353.54</v>
      </c>
      <c r="J46" s="476"/>
      <c r="K46" s="475">
        <v>9648312.7100000009</v>
      </c>
      <c r="L46" s="29"/>
      <c r="P46" s="32"/>
    </row>
    <row r="47" spans="2:20" s="28" customFormat="1" ht="23.25" customHeight="1" x14ac:dyDescent="0.2">
      <c r="B47" s="495" t="s">
        <v>461</v>
      </c>
      <c r="C47" s="496" t="s">
        <v>503</v>
      </c>
      <c r="D47" s="496"/>
      <c r="E47" s="496"/>
      <c r="F47" s="496"/>
      <c r="G47" s="498"/>
      <c r="H47" s="499"/>
      <c r="I47" s="503">
        <f>I39+I40-I44</f>
        <v>-213810543.38999996</v>
      </c>
      <c r="J47" s="470">
        <f>J39+J40-J44</f>
        <v>0</v>
      </c>
      <c r="K47" s="470">
        <f>K39+K40-K44</f>
        <v>-52617679.879999973</v>
      </c>
      <c r="L47" s="29"/>
      <c r="P47" s="29"/>
    </row>
    <row r="48" spans="2:20" s="28" customFormat="1" ht="24" customHeight="1" x14ac:dyDescent="0.2">
      <c r="B48" s="495" t="s">
        <v>504</v>
      </c>
      <c r="C48" s="496" t="s">
        <v>505</v>
      </c>
      <c r="D48" s="496"/>
      <c r="E48" s="496"/>
      <c r="F48" s="497"/>
      <c r="G48" s="498"/>
      <c r="H48" s="499"/>
      <c r="I48" s="502">
        <v>0</v>
      </c>
      <c r="J48" s="476"/>
      <c r="K48" s="477">
        <v>0</v>
      </c>
      <c r="L48" s="29"/>
      <c r="P48" s="29"/>
    </row>
    <row r="49" spans="2:16" s="28" customFormat="1" ht="29.25" customHeight="1" thickBot="1" x14ac:dyDescent="0.25">
      <c r="B49" s="504" t="s">
        <v>506</v>
      </c>
      <c r="C49" s="690" t="s">
        <v>507</v>
      </c>
      <c r="D49" s="691"/>
      <c r="E49" s="691"/>
      <c r="F49" s="691"/>
      <c r="G49" s="692"/>
      <c r="H49" s="505"/>
      <c r="I49" s="506">
        <v>0</v>
      </c>
      <c r="J49" s="507"/>
      <c r="K49" s="508">
        <v>0</v>
      </c>
      <c r="L49" s="29"/>
      <c r="P49" s="29"/>
    </row>
    <row r="50" spans="2:16" s="28" customFormat="1" ht="24" customHeight="1" thickBot="1" x14ac:dyDescent="0.25">
      <c r="B50" s="509" t="s">
        <v>508</v>
      </c>
      <c r="C50" s="510" t="s">
        <v>509</v>
      </c>
      <c r="D50" s="510"/>
      <c r="E50" s="510"/>
      <c r="F50" s="511"/>
      <c r="G50" s="511"/>
      <c r="H50" s="510"/>
      <c r="I50" s="512">
        <f>I47-I48-I49</f>
        <v>-213810543.38999996</v>
      </c>
      <c r="J50" s="512">
        <f>J47-J48-J49</f>
        <v>0</v>
      </c>
      <c r="K50" s="512">
        <f>K47-K48-K49</f>
        <v>-52617679.879999973</v>
      </c>
      <c r="L50" s="29"/>
      <c r="P50" s="29"/>
    </row>
    <row r="51" spans="2:16" s="2" customFormat="1" ht="17.25" x14ac:dyDescent="0.2">
      <c r="B51" s="513"/>
      <c r="C51" s="514"/>
      <c r="D51" s="514"/>
      <c r="E51" s="515"/>
      <c r="F51" s="516"/>
      <c r="G51" s="516"/>
      <c r="H51" s="516"/>
      <c r="I51" s="516"/>
      <c r="J51" s="516"/>
      <c r="K51" s="516"/>
      <c r="P51" s="34"/>
    </row>
    <row r="52" spans="2:16" s="2" customFormat="1" ht="15" x14ac:dyDescent="0.2"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P52" s="34"/>
    </row>
    <row r="53" spans="2:16" s="2" customFormat="1" ht="15" x14ac:dyDescent="0.2">
      <c r="B53" s="474"/>
      <c r="C53" s="474"/>
      <c r="D53" s="474"/>
      <c r="E53" s="474"/>
      <c r="F53" s="474"/>
      <c r="G53" s="474"/>
      <c r="H53" s="474"/>
      <c r="I53" s="474"/>
      <c r="J53" s="474"/>
      <c r="K53" s="474"/>
      <c r="P53" s="34"/>
    </row>
    <row r="54" spans="2:16" s="2" customFormat="1" ht="15" x14ac:dyDescent="0.2">
      <c r="B54" s="474"/>
      <c r="C54" s="673" t="s">
        <v>510</v>
      </c>
      <c r="D54" s="674"/>
      <c r="E54" s="474"/>
      <c r="F54" s="673" t="s">
        <v>511</v>
      </c>
      <c r="G54" s="673"/>
      <c r="H54" s="673"/>
      <c r="I54" s="673"/>
      <c r="J54" s="474"/>
      <c r="K54" s="462" t="s">
        <v>512</v>
      </c>
      <c r="P54" s="34"/>
    </row>
    <row r="55" spans="2:16" s="2" customFormat="1" ht="15" x14ac:dyDescent="0.2">
      <c r="B55" s="474"/>
      <c r="C55" s="474"/>
      <c r="D55" s="474"/>
      <c r="E55" s="474"/>
      <c r="F55" s="474"/>
      <c r="G55" s="474"/>
      <c r="H55" s="474"/>
      <c r="I55" s="474"/>
      <c r="J55" s="474"/>
      <c r="K55" s="474"/>
      <c r="P55" s="34"/>
    </row>
    <row r="56" spans="2:16" s="2" customFormat="1" ht="15" x14ac:dyDescent="0.2">
      <c r="B56" s="474"/>
      <c r="C56" s="474"/>
      <c r="D56" s="474"/>
      <c r="E56" s="474"/>
      <c r="F56" s="672"/>
      <c r="G56" s="672"/>
      <c r="H56" s="672"/>
      <c r="I56" s="672"/>
      <c r="J56" s="474"/>
      <c r="K56" s="474"/>
      <c r="P56" s="34"/>
    </row>
    <row r="57" spans="2:16" s="2" customFormat="1" ht="15" x14ac:dyDescent="0.2">
      <c r="B57" s="474"/>
      <c r="C57" s="673" t="s">
        <v>513</v>
      </c>
      <c r="D57" s="673"/>
      <c r="E57" s="474"/>
      <c r="F57" s="674" t="s">
        <v>514</v>
      </c>
      <c r="G57" s="674"/>
      <c r="H57" s="674"/>
      <c r="I57" s="674"/>
      <c r="J57" s="474"/>
      <c r="K57" s="474" t="s">
        <v>515</v>
      </c>
      <c r="P57" s="34"/>
    </row>
    <row r="58" spans="2:16" s="2" customFormat="1" ht="15" x14ac:dyDescent="0.2">
      <c r="B58" s="474"/>
      <c r="C58" s="516"/>
      <c r="D58" s="516"/>
      <c r="E58" s="516"/>
      <c r="F58" s="675"/>
      <c r="G58" s="676"/>
      <c r="H58" s="676"/>
      <c r="I58" s="676"/>
      <c r="J58" s="474"/>
      <c r="K58" s="516"/>
      <c r="L58" s="36"/>
      <c r="P58" s="34"/>
    </row>
    <row r="59" spans="2:16" s="2" customFormat="1" x14ac:dyDescent="0.2">
      <c r="C59" s="37"/>
      <c r="D59" s="37"/>
      <c r="E59" s="677"/>
      <c r="F59" s="678"/>
      <c r="G59" s="678"/>
      <c r="H59" s="678"/>
      <c r="I59" s="678"/>
      <c r="L59" s="33"/>
      <c r="P59" s="34"/>
    </row>
    <row r="60" spans="2:16" s="2" customFormat="1" x14ac:dyDescent="0.2">
      <c r="C60" s="677"/>
      <c r="D60" s="677"/>
      <c r="E60" s="677"/>
      <c r="G60" s="33"/>
      <c r="H60" s="33"/>
      <c r="P60" s="34"/>
    </row>
    <row r="61" spans="2:16" s="2" customFormat="1" x14ac:dyDescent="0.2">
      <c r="B61" s="670"/>
      <c r="C61" s="670"/>
      <c r="D61" s="670"/>
      <c r="E61" s="671"/>
      <c r="F61" s="671"/>
      <c r="G61" s="671"/>
      <c r="H61" s="671"/>
      <c r="I61" s="671"/>
      <c r="P61" s="34"/>
    </row>
    <row r="62" spans="2:16" s="2" customFormat="1" x14ac:dyDescent="0.2">
      <c r="P62" s="34"/>
    </row>
    <row r="63" spans="2:16" s="2" customFormat="1" x14ac:dyDescent="0.2">
      <c r="B63" s="33"/>
      <c r="C63" s="33"/>
      <c r="L63" s="38"/>
      <c r="P63" s="34"/>
    </row>
    <row r="64" spans="2:16" s="2" customFormat="1" x14ac:dyDescent="0.2">
      <c r="B64" s="33"/>
      <c r="C64" s="33"/>
      <c r="P64" s="34"/>
    </row>
    <row r="65" spans="2:16" s="2" customFormat="1" x14ac:dyDescent="0.2">
      <c r="B65" s="33"/>
      <c r="C65" s="33"/>
      <c r="P65" s="34"/>
    </row>
  </sheetData>
  <mergeCells count="25">
    <mergeCell ref="E7:I7"/>
    <mergeCell ref="E9:I9"/>
    <mergeCell ref="C15:G15"/>
    <mergeCell ref="C20:G20"/>
    <mergeCell ref="C37:G37"/>
    <mergeCell ref="B10:D10"/>
    <mergeCell ref="C16:F16"/>
    <mergeCell ref="B2:D2"/>
    <mergeCell ref="E3:I3"/>
    <mergeCell ref="E4:I4"/>
    <mergeCell ref="E5:I5"/>
    <mergeCell ref="E6:I6"/>
    <mergeCell ref="C26:F26"/>
    <mergeCell ref="B61:D61"/>
    <mergeCell ref="E61:F61"/>
    <mergeCell ref="G61:I61"/>
    <mergeCell ref="F56:I56"/>
    <mergeCell ref="C57:D57"/>
    <mergeCell ref="F57:I57"/>
    <mergeCell ref="F58:I58"/>
    <mergeCell ref="E59:I59"/>
    <mergeCell ref="C60:E60"/>
    <mergeCell ref="C54:D54"/>
    <mergeCell ref="F54:I54"/>
    <mergeCell ref="C49:G4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topLeftCell="A13" workbookViewId="0">
      <selection activeCell="M30" sqref="M30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bestFit="1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4.85546875" customWidth="1"/>
    <col min="12" max="12" width="20" customWidth="1"/>
    <col min="13" max="13" width="15.42578125" bestFit="1" customWidth="1"/>
    <col min="16" max="16" width="11.7109375" style="40" bestFit="1" customWidth="1"/>
    <col min="256" max="256" width="1.85546875" customWidth="1"/>
    <col min="257" max="257" width="12.42578125" bestFit="1" customWidth="1"/>
    <col min="259" max="259" width="21.7109375" customWidth="1"/>
    <col min="260" max="260" width="11.7109375" bestFit="1" customWidth="1"/>
    <col min="261" max="261" width="10.140625" bestFit="1" customWidth="1"/>
    <col min="262" max="262" width="5.42578125" customWidth="1"/>
    <col min="263" max="263" width="0" hidden="1" customWidth="1"/>
    <col min="264" max="264" width="24.140625" customWidth="1"/>
    <col min="265" max="265" width="0" hidden="1" customWidth="1"/>
    <col min="266" max="266" width="27.5703125" customWidth="1"/>
    <col min="267" max="267" width="0" hidden="1" customWidth="1"/>
    <col min="268" max="268" width="20" customWidth="1"/>
    <col min="272" max="272" width="11.7109375" bestFit="1" customWidth="1"/>
    <col min="512" max="512" width="1.85546875" customWidth="1"/>
    <col min="513" max="513" width="12.42578125" bestFit="1" customWidth="1"/>
    <col min="515" max="515" width="21.7109375" customWidth="1"/>
    <col min="516" max="516" width="11.7109375" bestFit="1" customWidth="1"/>
    <col min="517" max="517" width="10.140625" bestFit="1" customWidth="1"/>
    <col min="518" max="518" width="5.42578125" customWidth="1"/>
    <col min="519" max="519" width="0" hidden="1" customWidth="1"/>
    <col min="520" max="520" width="24.140625" customWidth="1"/>
    <col min="521" max="521" width="0" hidden="1" customWidth="1"/>
    <col min="522" max="522" width="27.5703125" customWidth="1"/>
    <col min="523" max="523" width="0" hidden="1" customWidth="1"/>
    <col min="524" max="524" width="20" customWidth="1"/>
    <col min="528" max="528" width="11.7109375" bestFit="1" customWidth="1"/>
    <col min="768" max="768" width="1.85546875" customWidth="1"/>
    <col min="769" max="769" width="12.42578125" bestFit="1" customWidth="1"/>
    <col min="771" max="771" width="21.7109375" customWidth="1"/>
    <col min="772" max="772" width="11.7109375" bestFit="1" customWidth="1"/>
    <col min="773" max="773" width="10.140625" bestFit="1" customWidth="1"/>
    <col min="774" max="774" width="5.42578125" customWidth="1"/>
    <col min="775" max="775" width="0" hidden="1" customWidth="1"/>
    <col min="776" max="776" width="24.140625" customWidth="1"/>
    <col min="777" max="777" width="0" hidden="1" customWidth="1"/>
    <col min="778" max="778" width="27.5703125" customWidth="1"/>
    <col min="779" max="779" width="0" hidden="1" customWidth="1"/>
    <col min="780" max="780" width="20" customWidth="1"/>
    <col min="784" max="784" width="11.7109375" bestFit="1" customWidth="1"/>
    <col min="1024" max="1024" width="1.85546875" customWidth="1"/>
    <col min="1025" max="1025" width="12.42578125" bestFit="1" customWidth="1"/>
    <col min="1027" max="1027" width="21.7109375" customWidth="1"/>
    <col min="1028" max="1028" width="11.7109375" bestFit="1" customWidth="1"/>
    <col min="1029" max="1029" width="10.140625" bestFit="1" customWidth="1"/>
    <col min="1030" max="1030" width="5.42578125" customWidth="1"/>
    <col min="1031" max="1031" width="0" hidden="1" customWidth="1"/>
    <col min="1032" max="1032" width="24.140625" customWidth="1"/>
    <col min="1033" max="1033" width="0" hidden="1" customWidth="1"/>
    <col min="1034" max="1034" width="27.5703125" customWidth="1"/>
    <col min="1035" max="1035" width="0" hidden="1" customWidth="1"/>
    <col min="1036" max="1036" width="20" customWidth="1"/>
    <col min="1040" max="1040" width="11.7109375" bestFit="1" customWidth="1"/>
    <col min="1280" max="1280" width="1.85546875" customWidth="1"/>
    <col min="1281" max="1281" width="12.42578125" bestFit="1" customWidth="1"/>
    <col min="1283" max="1283" width="21.7109375" customWidth="1"/>
    <col min="1284" max="1284" width="11.7109375" bestFit="1" customWidth="1"/>
    <col min="1285" max="1285" width="10.140625" bestFit="1" customWidth="1"/>
    <col min="1286" max="1286" width="5.42578125" customWidth="1"/>
    <col min="1287" max="1287" width="0" hidden="1" customWidth="1"/>
    <col min="1288" max="1288" width="24.140625" customWidth="1"/>
    <col min="1289" max="1289" width="0" hidden="1" customWidth="1"/>
    <col min="1290" max="1290" width="27.5703125" customWidth="1"/>
    <col min="1291" max="1291" width="0" hidden="1" customWidth="1"/>
    <col min="1292" max="1292" width="20" customWidth="1"/>
    <col min="1296" max="1296" width="11.7109375" bestFit="1" customWidth="1"/>
    <col min="1536" max="1536" width="1.85546875" customWidth="1"/>
    <col min="1537" max="1537" width="12.42578125" bestFit="1" customWidth="1"/>
    <col min="1539" max="1539" width="21.7109375" customWidth="1"/>
    <col min="1540" max="1540" width="11.7109375" bestFit="1" customWidth="1"/>
    <col min="1541" max="1541" width="10.140625" bestFit="1" customWidth="1"/>
    <col min="1542" max="1542" width="5.42578125" customWidth="1"/>
    <col min="1543" max="1543" width="0" hidden="1" customWidth="1"/>
    <col min="1544" max="1544" width="24.140625" customWidth="1"/>
    <col min="1545" max="1545" width="0" hidden="1" customWidth="1"/>
    <col min="1546" max="1546" width="27.5703125" customWidth="1"/>
    <col min="1547" max="1547" width="0" hidden="1" customWidth="1"/>
    <col min="1548" max="1548" width="20" customWidth="1"/>
    <col min="1552" max="1552" width="11.7109375" bestFit="1" customWidth="1"/>
    <col min="1792" max="1792" width="1.85546875" customWidth="1"/>
    <col min="1793" max="1793" width="12.42578125" bestFit="1" customWidth="1"/>
    <col min="1795" max="1795" width="21.7109375" customWidth="1"/>
    <col min="1796" max="1796" width="11.7109375" bestFit="1" customWidth="1"/>
    <col min="1797" max="1797" width="10.140625" bestFit="1" customWidth="1"/>
    <col min="1798" max="1798" width="5.42578125" customWidth="1"/>
    <col min="1799" max="1799" width="0" hidden="1" customWidth="1"/>
    <col min="1800" max="1800" width="24.140625" customWidth="1"/>
    <col min="1801" max="1801" width="0" hidden="1" customWidth="1"/>
    <col min="1802" max="1802" width="27.5703125" customWidth="1"/>
    <col min="1803" max="1803" width="0" hidden="1" customWidth="1"/>
    <col min="1804" max="1804" width="20" customWidth="1"/>
    <col min="1808" max="1808" width="11.7109375" bestFit="1" customWidth="1"/>
    <col min="2048" max="2048" width="1.85546875" customWidth="1"/>
    <col min="2049" max="2049" width="12.42578125" bestFit="1" customWidth="1"/>
    <col min="2051" max="2051" width="21.7109375" customWidth="1"/>
    <col min="2052" max="2052" width="11.7109375" bestFit="1" customWidth="1"/>
    <col min="2053" max="2053" width="10.140625" bestFit="1" customWidth="1"/>
    <col min="2054" max="2054" width="5.42578125" customWidth="1"/>
    <col min="2055" max="2055" width="0" hidden="1" customWidth="1"/>
    <col min="2056" max="2056" width="24.140625" customWidth="1"/>
    <col min="2057" max="2057" width="0" hidden="1" customWidth="1"/>
    <col min="2058" max="2058" width="27.5703125" customWidth="1"/>
    <col min="2059" max="2059" width="0" hidden="1" customWidth="1"/>
    <col min="2060" max="2060" width="20" customWidth="1"/>
    <col min="2064" max="2064" width="11.7109375" bestFit="1" customWidth="1"/>
    <col min="2304" max="2304" width="1.85546875" customWidth="1"/>
    <col min="2305" max="2305" width="12.42578125" bestFit="1" customWidth="1"/>
    <col min="2307" max="2307" width="21.7109375" customWidth="1"/>
    <col min="2308" max="2308" width="11.7109375" bestFit="1" customWidth="1"/>
    <col min="2309" max="2309" width="10.140625" bestFit="1" customWidth="1"/>
    <col min="2310" max="2310" width="5.42578125" customWidth="1"/>
    <col min="2311" max="2311" width="0" hidden="1" customWidth="1"/>
    <col min="2312" max="2312" width="24.140625" customWidth="1"/>
    <col min="2313" max="2313" width="0" hidden="1" customWidth="1"/>
    <col min="2314" max="2314" width="27.5703125" customWidth="1"/>
    <col min="2315" max="2315" width="0" hidden="1" customWidth="1"/>
    <col min="2316" max="2316" width="20" customWidth="1"/>
    <col min="2320" max="2320" width="11.7109375" bestFit="1" customWidth="1"/>
    <col min="2560" max="2560" width="1.85546875" customWidth="1"/>
    <col min="2561" max="2561" width="12.42578125" bestFit="1" customWidth="1"/>
    <col min="2563" max="2563" width="21.7109375" customWidth="1"/>
    <col min="2564" max="2564" width="11.7109375" bestFit="1" customWidth="1"/>
    <col min="2565" max="2565" width="10.140625" bestFit="1" customWidth="1"/>
    <col min="2566" max="2566" width="5.42578125" customWidth="1"/>
    <col min="2567" max="2567" width="0" hidden="1" customWidth="1"/>
    <col min="2568" max="2568" width="24.140625" customWidth="1"/>
    <col min="2569" max="2569" width="0" hidden="1" customWidth="1"/>
    <col min="2570" max="2570" width="27.5703125" customWidth="1"/>
    <col min="2571" max="2571" width="0" hidden="1" customWidth="1"/>
    <col min="2572" max="2572" width="20" customWidth="1"/>
    <col min="2576" max="2576" width="11.7109375" bestFit="1" customWidth="1"/>
    <col min="2816" max="2816" width="1.85546875" customWidth="1"/>
    <col min="2817" max="2817" width="12.42578125" bestFit="1" customWidth="1"/>
    <col min="2819" max="2819" width="21.7109375" customWidth="1"/>
    <col min="2820" max="2820" width="11.7109375" bestFit="1" customWidth="1"/>
    <col min="2821" max="2821" width="10.140625" bestFit="1" customWidth="1"/>
    <col min="2822" max="2822" width="5.42578125" customWidth="1"/>
    <col min="2823" max="2823" width="0" hidden="1" customWidth="1"/>
    <col min="2824" max="2824" width="24.140625" customWidth="1"/>
    <col min="2825" max="2825" width="0" hidden="1" customWidth="1"/>
    <col min="2826" max="2826" width="27.5703125" customWidth="1"/>
    <col min="2827" max="2827" width="0" hidden="1" customWidth="1"/>
    <col min="2828" max="2828" width="20" customWidth="1"/>
    <col min="2832" max="2832" width="11.7109375" bestFit="1" customWidth="1"/>
    <col min="3072" max="3072" width="1.85546875" customWidth="1"/>
    <col min="3073" max="3073" width="12.42578125" bestFit="1" customWidth="1"/>
    <col min="3075" max="3075" width="21.7109375" customWidth="1"/>
    <col min="3076" max="3076" width="11.7109375" bestFit="1" customWidth="1"/>
    <col min="3077" max="3077" width="10.140625" bestFit="1" customWidth="1"/>
    <col min="3078" max="3078" width="5.42578125" customWidth="1"/>
    <col min="3079" max="3079" width="0" hidden="1" customWidth="1"/>
    <col min="3080" max="3080" width="24.140625" customWidth="1"/>
    <col min="3081" max="3081" width="0" hidden="1" customWidth="1"/>
    <col min="3082" max="3082" width="27.5703125" customWidth="1"/>
    <col min="3083" max="3083" width="0" hidden="1" customWidth="1"/>
    <col min="3084" max="3084" width="20" customWidth="1"/>
    <col min="3088" max="3088" width="11.7109375" bestFit="1" customWidth="1"/>
    <col min="3328" max="3328" width="1.85546875" customWidth="1"/>
    <col min="3329" max="3329" width="12.42578125" bestFit="1" customWidth="1"/>
    <col min="3331" max="3331" width="21.7109375" customWidth="1"/>
    <col min="3332" max="3332" width="11.7109375" bestFit="1" customWidth="1"/>
    <col min="3333" max="3333" width="10.140625" bestFit="1" customWidth="1"/>
    <col min="3334" max="3334" width="5.42578125" customWidth="1"/>
    <col min="3335" max="3335" width="0" hidden="1" customWidth="1"/>
    <col min="3336" max="3336" width="24.140625" customWidth="1"/>
    <col min="3337" max="3337" width="0" hidden="1" customWidth="1"/>
    <col min="3338" max="3338" width="27.5703125" customWidth="1"/>
    <col min="3339" max="3339" width="0" hidden="1" customWidth="1"/>
    <col min="3340" max="3340" width="20" customWidth="1"/>
    <col min="3344" max="3344" width="11.7109375" bestFit="1" customWidth="1"/>
    <col min="3584" max="3584" width="1.85546875" customWidth="1"/>
    <col min="3585" max="3585" width="12.42578125" bestFit="1" customWidth="1"/>
    <col min="3587" max="3587" width="21.7109375" customWidth="1"/>
    <col min="3588" max="3588" width="11.7109375" bestFit="1" customWidth="1"/>
    <col min="3589" max="3589" width="10.140625" bestFit="1" customWidth="1"/>
    <col min="3590" max="3590" width="5.42578125" customWidth="1"/>
    <col min="3591" max="3591" width="0" hidden="1" customWidth="1"/>
    <col min="3592" max="3592" width="24.140625" customWidth="1"/>
    <col min="3593" max="3593" width="0" hidden="1" customWidth="1"/>
    <col min="3594" max="3594" width="27.5703125" customWidth="1"/>
    <col min="3595" max="3595" width="0" hidden="1" customWidth="1"/>
    <col min="3596" max="3596" width="20" customWidth="1"/>
    <col min="3600" max="3600" width="11.7109375" bestFit="1" customWidth="1"/>
    <col min="3840" max="3840" width="1.85546875" customWidth="1"/>
    <col min="3841" max="3841" width="12.42578125" bestFit="1" customWidth="1"/>
    <col min="3843" max="3843" width="21.7109375" customWidth="1"/>
    <col min="3844" max="3844" width="11.7109375" bestFit="1" customWidth="1"/>
    <col min="3845" max="3845" width="10.140625" bestFit="1" customWidth="1"/>
    <col min="3846" max="3846" width="5.42578125" customWidth="1"/>
    <col min="3847" max="3847" width="0" hidden="1" customWidth="1"/>
    <col min="3848" max="3848" width="24.140625" customWidth="1"/>
    <col min="3849" max="3849" width="0" hidden="1" customWidth="1"/>
    <col min="3850" max="3850" width="27.5703125" customWidth="1"/>
    <col min="3851" max="3851" width="0" hidden="1" customWidth="1"/>
    <col min="3852" max="3852" width="20" customWidth="1"/>
    <col min="3856" max="3856" width="11.7109375" bestFit="1" customWidth="1"/>
    <col min="4096" max="4096" width="1.85546875" customWidth="1"/>
    <col min="4097" max="4097" width="12.42578125" bestFit="1" customWidth="1"/>
    <col min="4099" max="4099" width="21.7109375" customWidth="1"/>
    <col min="4100" max="4100" width="11.7109375" bestFit="1" customWidth="1"/>
    <col min="4101" max="4101" width="10.140625" bestFit="1" customWidth="1"/>
    <col min="4102" max="4102" width="5.42578125" customWidth="1"/>
    <col min="4103" max="4103" width="0" hidden="1" customWidth="1"/>
    <col min="4104" max="4104" width="24.140625" customWidth="1"/>
    <col min="4105" max="4105" width="0" hidden="1" customWidth="1"/>
    <col min="4106" max="4106" width="27.5703125" customWidth="1"/>
    <col min="4107" max="4107" width="0" hidden="1" customWidth="1"/>
    <col min="4108" max="4108" width="20" customWidth="1"/>
    <col min="4112" max="4112" width="11.7109375" bestFit="1" customWidth="1"/>
    <col min="4352" max="4352" width="1.85546875" customWidth="1"/>
    <col min="4353" max="4353" width="12.42578125" bestFit="1" customWidth="1"/>
    <col min="4355" max="4355" width="21.7109375" customWidth="1"/>
    <col min="4356" max="4356" width="11.7109375" bestFit="1" customWidth="1"/>
    <col min="4357" max="4357" width="10.140625" bestFit="1" customWidth="1"/>
    <col min="4358" max="4358" width="5.42578125" customWidth="1"/>
    <col min="4359" max="4359" width="0" hidden="1" customWidth="1"/>
    <col min="4360" max="4360" width="24.140625" customWidth="1"/>
    <col min="4361" max="4361" width="0" hidden="1" customWidth="1"/>
    <col min="4362" max="4362" width="27.5703125" customWidth="1"/>
    <col min="4363" max="4363" width="0" hidden="1" customWidth="1"/>
    <col min="4364" max="4364" width="20" customWidth="1"/>
    <col min="4368" max="4368" width="11.7109375" bestFit="1" customWidth="1"/>
    <col min="4608" max="4608" width="1.85546875" customWidth="1"/>
    <col min="4609" max="4609" width="12.42578125" bestFit="1" customWidth="1"/>
    <col min="4611" max="4611" width="21.7109375" customWidth="1"/>
    <col min="4612" max="4612" width="11.7109375" bestFit="1" customWidth="1"/>
    <col min="4613" max="4613" width="10.140625" bestFit="1" customWidth="1"/>
    <col min="4614" max="4614" width="5.42578125" customWidth="1"/>
    <col min="4615" max="4615" width="0" hidden="1" customWidth="1"/>
    <col min="4616" max="4616" width="24.140625" customWidth="1"/>
    <col min="4617" max="4617" width="0" hidden="1" customWidth="1"/>
    <col min="4618" max="4618" width="27.5703125" customWidth="1"/>
    <col min="4619" max="4619" width="0" hidden="1" customWidth="1"/>
    <col min="4620" max="4620" width="20" customWidth="1"/>
    <col min="4624" max="4624" width="11.7109375" bestFit="1" customWidth="1"/>
    <col min="4864" max="4864" width="1.85546875" customWidth="1"/>
    <col min="4865" max="4865" width="12.42578125" bestFit="1" customWidth="1"/>
    <col min="4867" max="4867" width="21.7109375" customWidth="1"/>
    <col min="4868" max="4868" width="11.7109375" bestFit="1" customWidth="1"/>
    <col min="4869" max="4869" width="10.140625" bestFit="1" customWidth="1"/>
    <col min="4870" max="4870" width="5.42578125" customWidth="1"/>
    <col min="4871" max="4871" width="0" hidden="1" customWidth="1"/>
    <col min="4872" max="4872" width="24.140625" customWidth="1"/>
    <col min="4873" max="4873" width="0" hidden="1" customWidth="1"/>
    <col min="4874" max="4874" width="27.5703125" customWidth="1"/>
    <col min="4875" max="4875" width="0" hidden="1" customWidth="1"/>
    <col min="4876" max="4876" width="20" customWidth="1"/>
    <col min="4880" max="4880" width="11.7109375" bestFit="1" customWidth="1"/>
    <col min="5120" max="5120" width="1.85546875" customWidth="1"/>
    <col min="5121" max="5121" width="12.42578125" bestFit="1" customWidth="1"/>
    <col min="5123" max="5123" width="21.7109375" customWidth="1"/>
    <col min="5124" max="5124" width="11.7109375" bestFit="1" customWidth="1"/>
    <col min="5125" max="5125" width="10.140625" bestFit="1" customWidth="1"/>
    <col min="5126" max="5126" width="5.42578125" customWidth="1"/>
    <col min="5127" max="5127" width="0" hidden="1" customWidth="1"/>
    <col min="5128" max="5128" width="24.140625" customWidth="1"/>
    <col min="5129" max="5129" width="0" hidden="1" customWidth="1"/>
    <col min="5130" max="5130" width="27.5703125" customWidth="1"/>
    <col min="5131" max="5131" width="0" hidden="1" customWidth="1"/>
    <col min="5132" max="5132" width="20" customWidth="1"/>
    <col min="5136" max="5136" width="11.7109375" bestFit="1" customWidth="1"/>
    <col min="5376" max="5376" width="1.85546875" customWidth="1"/>
    <col min="5377" max="5377" width="12.42578125" bestFit="1" customWidth="1"/>
    <col min="5379" max="5379" width="21.7109375" customWidth="1"/>
    <col min="5380" max="5380" width="11.7109375" bestFit="1" customWidth="1"/>
    <col min="5381" max="5381" width="10.140625" bestFit="1" customWidth="1"/>
    <col min="5382" max="5382" width="5.42578125" customWidth="1"/>
    <col min="5383" max="5383" width="0" hidden="1" customWidth="1"/>
    <col min="5384" max="5384" width="24.140625" customWidth="1"/>
    <col min="5385" max="5385" width="0" hidden="1" customWidth="1"/>
    <col min="5386" max="5386" width="27.5703125" customWidth="1"/>
    <col min="5387" max="5387" width="0" hidden="1" customWidth="1"/>
    <col min="5388" max="5388" width="20" customWidth="1"/>
    <col min="5392" max="5392" width="11.7109375" bestFit="1" customWidth="1"/>
    <col min="5632" max="5632" width="1.85546875" customWidth="1"/>
    <col min="5633" max="5633" width="12.42578125" bestFit="1" customWidth="1"/>
    <col min="5635" max="5635" width="21.7109375" customWidth="1"/>
    <col min="5636" max="5636" width="11.7109375" bestFit="1" customWidth="1"/>
    <col min="5637" max="5637" width="10.140625" bestFit="1" customWidth="1"/>
    <col min="5638" max="5638" width="5.42578125" customWidth="1"/>
    <col min="5639" max="5639" width="0" hidden="1" customWidth="1"/>
    <col min="5640" max="5640" width="24.140625" customWidth="1"/>
    <col min="5641" max="5641" width="0" hidden="1" customWidth="1"/>
    <col min="5642" max="5642" width="27.5703125" customWidth="1"/>
    <col min="5643" max="5643" width="0" hidden="1" customWidth="1"/>
    <col min="5644" max="5644" width="20" customWidth="1"/>
    <col min="5648" max="5648" width="11.7109375" bestFit="1" customWidth="1"/>
    <col min="5888" max="5888" width="1.85546875" customWidth="1"/>
    <col min="5889" max="5889" width="12.42578125" bestFit="1" customWidth="1"/>
    <col min="5891" max="5891" width="21.7109375" customWidth="1"/>
    <col min="5892" max="5892" width="11.7109375" bestFit="1" customWidth="1"/>
    <col min="5893" max="5893" width="10.140625" bestFit="1" customWidth="1"/>
    <col min="5894" max="5894" width="5.42578125" customWidth="1"/>
    <col min="5895" max="5895" width="0" hidden="1" customWidth="1"/>
    <col min="5896" max="5896" width="24.140625" customWidth="1"/>
    <col min="5897" max="5897" width="0" hidden="1" customWidth="1"/>
    <col min="5898" max="5898" width="27.5703125" customWidth="1"/>
    <col min="5899" max="5899" width="0" hidden="1" customWidth="1"/>
    <col min="5900" max="5900" width="20" customWidth="1"/>
    <col min="5904" max="5904" width="11.7109375" bestFit="1" customWidth="1"/>
    <col min="6144" max="6144" width="1.85546875" customWidth="1"/>
    <col min="6145" max="6145" width="12.42578125" bestFit="1" customWidth="1"/>
    <col min="6147" max="6147" width="21.7109375" customWidth="1"/>
    <col min="6148" max="6148" width="11.7109375" bestFit="1" customWidth="1"/>
    <col min="6149" max="6149" width="10.140625" bestFit="1" customWidth="1"/>
    <col min="6150" max="6150" width="5.42578125" customWidth="1"/>
    <col min="6151" max="6151" width="0" hidden="1" customWidth="1"/>
    <col min="6152" max="6152" width="24.140625" customWidth="1"/>
    <col min="6153" max="6153" width="0" hidden="1" customWidth="1"/>
    <col min="6154" max="6154" width="27.5703125" customWidth="1"/>
    <col min="6155" max="6155" width="0" hidden="1" customWidth="1"/>
    <col min="6156" max="6156" width="20" customWidth="1"/>
    <col min="6160" max="6160" width="11.7109375" bestFit="1" customWidth="1"/>
    <col min="6400" max="6400" width="1.85546875" customWidth="1"/>
    <col min="6401" max="6401" width="12.42578125" bestFit="1" customWidth="1"/>
    <col min="6403" max="6403" width="21.7109375" customWidth="1"/>
    <col min="6404" max="6404" width="11.7109375" bestFit="1" customWidth="1"/>
    <col min="6405" max="6405" width="10.140625" bestFit="1" customWidth="1"/>
    <col min="6406" max="6406" width="5.42578125" customWidth="1"/>
    <col min="6407" max="6407" width="0" hidden="1" customWidth="1"/>
    <col min="6408" max="6408" width="24.140625" customWidth="1"/>
    <col min="6409" max="6409" width="0" hidden="1" customWidth="1"/>
    <col min="6410" max="6410" width="27.5703125" customWidth="1"/>
    <col min="6411" max="6411" width="0" hidden="1" customWidth="1"/>
    <col min="6412" max="6412" width="20" customWidth="1"/>
    <col min="6416" max="6416" width="11.7109375" bestFit="1" customWidth="1"/>
    <col min="6656" max="6656" width="1.85546875" customWidth="1"/>
    <col min="6657" max="6657" width="12.42578125" bestFit="1" customWidth="1"/>
    <col min="6659" max="6659" width="21.7109375" customWidth="1"/>
    <col min="6660" max="6660" width="11.7109375" bestFit="1" customWidth="1"/>
    <col min="6661" max="6661" width="10.140625" bestFit="1" customWidth="1"/>
    <col min="6662" max="6662" width="5.42578125" customWidth="1"/>
    <col min="6663" max="6663" width="0" hidden="1" customWidth="1"/>
    <col min="6664" max="6664" width="24.140625" customWidth="1"/>
    <col min="6665" max="6665" width="0" hidden="1" customWidth="1"/>
    <col min="6666" max="6666" width="27.5703125" customWidth="1"/>
    <col min="6667" max="6667" width="0" hidden="1" customWidth="1"/>
    <col min="6668" max="6668" width="20" customWidth="1"/>
    <col min="6672" max="6672" width="11.7109375" bestFit="1" customWidth="1"/>
    <col min="6912" max="6912" width="1.85546875" customWidth="1"/>
    <col min="6913" max="6913" width="12.42578125" bestFit="1" customWidth="1"/>
    <col min="6915" max="6915" width="21.7109375" customWidth="1"/>
    <col min="6916" max="6916" width="11.7109375" bestFit="1" customWidth="1"/>
    <col min="6917" max="6917" width="10.140625" bestFit="1" customWidth="1"/>
    <col min="6918" max="6918" width="5.42578125" customWidth="1"/>
    <col min="6919" max="6919" width="0" hidden="1" customWidth="1"/>
    <col min="6920" max="6920" width="24.140625" customWidth="1"/>
    <col min="6921" max="6921" width="0" hidden="1" customWidth="1"/>
    <col min="6922" max="6922" width="27.5703125" customWidth="1"/>
    <col min="6923" max="6923" width="0" hidden="1" customWidth="1"/>
    <col min="6924" max="6924" width="20" customWidth="1"/>
    <col min="6928" max="6928" width="11.7109375" bestFit="1" customWidth="1"/>
    <col min="7168" max="7168" width="1.85546875" customWidth="1"/>
    <col min="7169" max="7169" width="12.42578125" bestFit="1" customWidth="1"/>
    <col min="7171" max="7171" width="21.7109375" customWidth="1"/>
    <col min="7172" max="7172" width="11.7109375" bestFit="1" customWidth="1"/>
    <col min="7173" max="7173" width="10.140625" bestFit="1" customWidth="1"/>
    <col min="7174" max="7174" width="5.42578125" customWidth="1"/>
    <col min="7175" max="7175" width="0" hidden="1" customWidth="1"/>
    <col min="7176" max="7176" width="24.140625" customWidth="1"/>
    <col min="7177" max="7177" width="0" hidden="1" customWidth="1"/>
    <col min="7178" max="7178" width="27.5703125" customWidth="1"/>
    <col min="7179" max="7179" width="0" hidden="1" customWidth="1"/>
    <col min="7180" max="7180" width="20" customWidth="1"/>
    <col min="7184" max="7184" width="11.7109375" bestFit="1" customWidth="1"/>
    <col min="7424" max="7424" width="1.85546875" customWidth="1"/>
    <col min="7425" max="7425" width="12.42578125" bestFit="1" customWidth="1"/>
    <col min="7427" max="7427" width="21.7109375" customWidth="1"/>
    <col min="7428" max="7428" width="11.7109375" bestFit="1" customWidth="1"/>
    <col min="7429" max="7429" width="10.140625" bestFit="1" customWidth="1"/>
    <col min="7430" max="7430" width="5.42578125" customWidth="1"/>
    <col min="7431" max="7431" width="0" hidden="1" customWidth="1"/>
    <col min="7432" max="7432" width="24.140625" customWidth="1"/>
    <col min="7433" max="7433" width="0" hidden="1" customWidth="1"/>
    <col min="7434" max="7434" width="27.5703125" customWidth="1"/>
    <col min="7435" max="7435" width="0" hidden="1" customWidth="1"/>
    <col min="7436" max="7436" width="20" customWidth="1"/>
    <col min="7440" max="7440" width="11.7109375" bestFit="1" customWidth="1"/>
    <col min="7680" max="7680" width="1.85546875" customWidth="1"/>
    <col min="7681" max="7681" width="12.42578125" bestFit="1" customWidth="1"/>
    <col min="7683" max="7683" width="21.7109375" customWidth="1"/>
    <col min="7684" max="7684" width="11.7109375" bestFit="1" customWidth="1"/>
    <col min="7685" max="7685" width="10.140625" bestFit="1" customWidth="1"/>
    <col min="7686" max="7686" width="5.42578125" customWidth="1"/>
    <col min="7687" max="7687" width="0" hidden="1" customWidth="1"/>
    <col min="7688" max="7688" width="24.140625" customWidth="1"/>
    <col min="7689" max="7689" width="0" hidden="1" customWidth="1"/>
    <col min="7690" max="7690" width="27.5703125" customWidth="1"/>
    <col min="7691" max="7691" width="0" hidden="1" customWidth="1"/>
    <col min="7692" max="7692" width="20" customWidth="1"/>
    <col min="7696" max="7696" width="11.7109375" bestFit="1" customWidth="1"/>
    <col min="7936" max="7936" width="1.85546875" customWidth="1"/>
    <col min="7937" max="7937" width="12.42578125" bestFit="1" customWidth="1"/>
    <col min="7939" max="7939" width="21.7109375" customWidth="1"/>
    <col min="7940" max="7940" width="11.7109375" bestFit="1" customWidth="1"/>
    <col min="7941" max="7941" width="10.140625" bestFit="1" customWidth="1"/>
    <col min="7942" max="7942" width="5.42578125" customWidth="1"/>
    <col min="7943" max="7943" width="0" hidden="1" customWidth="1"/>
    <col min="7944" max="7944" width="24.140625" customWidth="1"/>
    <col min="7945" max="7945" width="0" hidden="1" customWidth="1"/>
    <col min="7946" max="7946" width="27.5703125" customWidth="1"/>
    <col min="7947" max="7947" width="0" hidden="1" customWidth="1"/>
    <col min="7948" max="7948" width="20" customWidth="1"/>
    <col min="7952" max="7952" width="11.7109375" bestFit="1" customWidth="1"/>
    <col min="8192" max="8192" width="1.85546875" customWidth="1"/>
    <col min="8193" max="8193" width="12.42578125" bestFit="1" customWidth="1"/>
    <col min="8195" max="8195" width="21.7109375" customWidth="1"/>
    <col min="8196" max="8196" width="11.7109375" bestFit="1" customWidth="1"/>
    <col min="8197" max="8197" width="10.140625" bestFit="1" customWidth="1"/>
    <col min="8198" max="8198" width="5.42578125" customWidth="1"/>
    <col min="8199" max="8199" width="0" hidden="1" customWidth="1"/>
    <col min="8200" max="8200" width="24.140625" customWidth="1"/>
    <col min="8201" max="8201" width="0" hidden="1" customWidth="1"/>
    <col min="8202" max="8202" width="27.5703125" customWidth="1"/>
    <col min="8203" max="8203" width="0" hidden="1" customWidth="1"/>
    <col min="8204" max="8204" width="20" customWidth="1"/>
    <col min="8208" max="8208" width="11.7109375" bestFit="1" customWidth="1"/>
    <col min="8448" max="8448" width="1.85546875" customWidth="1"/>
    <col min="8449" max="8449" width="12.42578125" bestFit="1" customWidth="1"/>
    <col min="8451" max="8451" width="21.7109375" customWidth="1"/>
    <col min="8452" max="8452" width="11.7109375" bestFit="1" customWidth="1"/>
    <col min="8453" max="8453" width="10.140625" bestFit="1" customWidth="1"/>
    <col min="8454" max="8454" width="5.42578125" customWidth="1"/>
    <col min="8455" max="8455" width="0" hidden="1" customWidth="1"/>
    <col min="8456" max="8456" width="24.140625" customWidth="1"/>
    <col min="8457" max="8457" width="0" hidden="1" customWidth="1"/>
    <col min="8458" max="8458" width="27.5703125" customWidth="1"/>
    <col min="8459" max="8459" width="0" hidden="1" customWidth="1"/>
    <col min="8460" max="8460" width="20" customWidth="1"/>
    <col min="8464" max="8464" width="11.7109375" bestFit="1" customWidth="1"/>
    <col min="8704" max="8704" width="1.85546875" customWidth="1"/>
    <col min="8705" max="8705" width="12.42578125" bestFit="1" customWidth="1"/>
    <col min="8707" max="8707" width="21.7109375" customWidth="1"/>
    <col min="8708" max="8708" width="11.7109375" bestFit="1" customWidth="1"/>
    <col min="8709" max="8709" width="10.140625" bestFit="1" customWidth="1"/>
    <col min="8710" max="8710" width="5.42578125" customWidth="1"/>
    <col min="8711" max="8711" width="0" hidden="1" customWidth="1"/>
    <col min="8712" max="8712" width="24.140625" customWidth="1"/>
    <col min="8713" max="8713" width="0" hidden="1" customWidth="1"/>
    <col min="8714" max="8714" width="27.5703125" customWidth="1"/>
    <col min="8715" max="8715" width="0" hidden="1" customWidth="1"/>
    <col min="8716" max="8716" width="20" customWidth="1"/>
    <col min="8720" max="8720" width="11.7109375" bestFit="1" customWidth="1"/>
    <col min="8960" max="8960" width="1.85546875" customWidth="1"/>
    <col min="8961" max="8961" width="12.42578125" bestFit="1" customWidth="1"/>
    <col min="8963" max="8963" width="21.7109375" customWidth="1"/>
    <col min="8964" max="8964" width="11.7109375" bestFit="1" customWidth="1"/>
    <col min="8965" max="8965" width="10.140625" bestFit="1" customWidth="1"/>
    <col min="8966" max="8966" width="5.42578125" customWidth="1"/>
    <col min="8967" max="8967" width="0" hidden="1" customWidth="1"/>
    <col min="8968" max="8968" width="24.140625" customWidth="1"/>
    <col min="8969" max="8969" width="0" hidden="1" customWidth="1"/>
    <col min="8970" max="8970" width="27.5703125" customWidth="1"/>
    <col min="8971" max="8971" width="0" hidden="1" customWidth="1"/>
    <col min="8972" max="8972" width="20" customWidth="1"/>
    <col min="8976" max="8976" width="11.7109375" bestFit="1" customWidth="1"/>
    <col min="9216" max="9216" width="1.85546875" customWidth="1"/>
    <col min="9217" max="9217" width="12.42578125" bestFit="1" customWidth="1"/>
    <col min="9219" max="9219" width="21.7109375" customWidth="1"/>
    <col min="9220" max="9220" width="11.7109375" bestFit="1" customWidth="1"/>
    <col min="9221" max="9221" width="10.140625" bestFit="1" customWidth="1"/>
    <col min="9222" max="9222" width="5.42578125" customWidth="1"/>
    <col min="9223" max="9223" width="0" hidden="1" customWidth="1"/>
    <col min="9224" max="9224" width="24.140625" customWidth="1"/>
    <col min="9225" max="9225" width="0" hidden="1" customWidth="1"/>
    <col min="9226" max="9226" width="27.5703125" customWidth="1"/>
    <col min="9227" max="9227" width="0" hidden="1" customWidth="1"/>
    <col min="9228" max="9228" width="20" customWidth="1"/>
    <col min="9232" max="9232" width="11.7109375" bestFit="1" customWidth="1"/>
    <col min="9472" max="9472" width="1.85546875" customWidth="1"/>
    <col min="9473" max="9473" width="12.42578125" bestFit="1" customWidth="1"/>
    <col min="9475" max="9475" width="21.7109375" customWidth="1"/>
    <col min="9476" max="9476" width="11.7109375" bestFit="1" customWidth="1"/>
    <col min="9477" max="9477" width="10.140625" bestFit="1" customWidth="1"/>
    <col min="9478" max="9478" width="5.42578125" customWidth="1"/>
    <col min="9479" max="9479" width="0" hidden="1" customWidth="1"/>
    <col min="9480" max="9480" width="24.140625" customWidth="1"/>
    <col min="9481" max="9481" width="0" hidden="1" customWidth="1"/>
    <col min="9482" max="9482" width="27.5703125" customWidth="1"/>
    <col min="9483" max="9483" width="0" hidden="1" customWidth="1"/>
    <col min="9484" max="9484" width="20" customWidth="1"/>
    <col min="9488" max="9488" width="11.7109375" bestFit="1" customWidth="1"/>
    <col min="9728" max="9728" width="1.85546875" customWidth="1"/>
    <col min="9729" max="9729" width="12.42578125" bestFit="1" customWidth="1"/>
    <col min="9731" max="9731" width="21.7109375" customWidth="1"/>
    <col min="9732" max="9732" width="11.7109375" bestFit="1" customWidth="1"/>
    <col min="9733" max="9733" width="10.140625" bestFit="1" customWidth="1"/>
    <col min="9734" max="9734" width="5.42578125" customWidth="1"/>
    <col min="9735" max="9735" width="0" hidden="1" customWidth="1"/>
    <col min="9736" max="9736" width="24.140625" customWidth="1"/>
    <col min="9737" max="9737" width="0" hidden="1" customWidth="1"/>
    <col min="9738" max="9738" width="27.5703125" customWidth="1"/>
    <col min="9739" max="9739" width="0" hidden="1" customWidth="1"/>
    <col min="9740" max="9740" width="20" customWidth="1"/>
    <col min="9744" max="9744" width="11.7109375" bestFit="1" customWidth="1"/>
    <col min="9984" max="9984" width="1.85546875" customWidth="1"/>
    <col min="9985" max="9985" width="12.42578125" bestFit="1" customWidth="1"/>
    <col min="9987" max="9987" width="21.7109375" customWidth="1"/>
    <col min="9988" max="9988" width="11.7109375" bestFit="1" customWidth="1"/>
    <col min="9989" max="9989" width="10.140625" bestFit="1" customWidth="1"/>
    <col min="9990" max="9990" width="5.42578125" customWidth="1"/>
    <col min="9991" max="9991" width="0" hidden="1" customWidth="1"/>
    <col min="9992" max="9992" width="24.140625" customWidth="1"/>
    <col min="9993" max="9993" width="0" hidden="1" customWidth="1"/>
    <col min="9994" max="9994" width="27.5703125" customWidth="1"/>
    <col min="9995" max="9995" width="0" hidden="1" customWidth="1"/>
    <col min="9996" max="9996" width="20" customWidth="1"/>
    <col min="10000" max="10000" width="11.7109375" bestFit="1" customWidth="1"/>
    <col min="10240" max="10240" width="1.85546875" customWidth="1"/>
    <col min="10241" max="10241" width="12.42578125" bestFit="1" customWidth="1"/>
    <col min="10243" max="10243" width="21.7109375" customWidth="1"/>
    <col min="10244" max="10244" width="11.7109375" bestFit="1" customWidth="1"/>
    <col min="10245" max="10245" width="10.140625" bestFit="1" customWidth="1"/>
    <col min="10246" max="10246" width="5.42578125" customWidth="1"/>
    <col min="10247" max="10247" width="0" hidden="1" customWidth="1"/>
    <col min="10248" max="10248" width="24.140625" customWidth="1"/>
    <col min="10249" max="10249" width="0" hidden="1" customWidth="1"/>
    <col min="10250" max="10250" width="27.5703125" customWidth="1"/>
    <col min="10251" max="10251" width="0" hidden="1" customWidth="1"/>
    <col min="10252" max="10252" width="20" customWidth="1"/>
    <col min="10256" max="10256" width="11.7109375" bestFit="1" customWidth="1"/>
    <col min="10496" max="10496" width="1.85546875" customWidth="1"/>
    <col min="10497" max="10497" width="12.42578125" bestFit="1" customWidth="1"/>
    <col min="10499" max="10499" width="21.7109375" customWidth="1"/>
    <col min="10500" max="10500" width="11.7109375" bestFit="1" customWidth="1"/>
    <col min="10501" max="10501" width="10.140625" bestFit="1" customWidth="1"/>
    <col min="10502" max="10502" width="5.42578125" customWidth="1"/>
    <col min="10503" max="10503" width="0" hidden="1" customWidth="1"/>
    <col min="10504" max="10504" width="24.140625" customWidth="1"/>
    <col min="10505" max="10505" width="0" hidden="1" customWidth="1"/>
    <col min="10506" max="10506" width="27.5703125" customWidth="1"/>
    <col min="10507" max="10507" width="0" hidden="1" customWidth="1"/>
    <col min="10508" max="10508" width="20" customWidth="1"/>
    <col min="10512" max="10512" width="11.7109375" bestFit="1" customWidth="1"/>
    <col min="10752" max="10752" width="1.85546875" customWidth="1"/>
    <col min="10753" max="10753" width="12.42578125" bestFit="1" customWidth="1"/>
    <col min="10755" max="10755" width="21.7109375" customWidth="1"/>
    <col min="10756" max="10756" width="11.7109375" bestFit="1" customWidth="1"/>
    <col min="10757" max="10757" width="10.140625" bestFit="1" customWidth="1"/>
    <col min="10758" max="10758" width="5.42578125" customWidth="1"/>
    <col min="10759" max="10759" width="0" hidden="1" customWidth="1"/>
    <col min="10760" max="10760" width="24.140625" customWidth="1"/>
    <col min="10761" max="10761" width="0" hidden="1" customWidth="1"/>
    <col min="10762" max="10762" width="27.5703125" customWidth="1"/>
    <col min="10763" max="10763" width="0" hidden="1" customWidth="1"/>
    <col min="10764" max="10764" width="20" customWidth="1"/>
    <col min="10768" max="10768" width="11.7109375" bestFit="1" customWidth="1"/>
    <col min="11008" max="11008" width="1.85546875" customWidth="1"/>
    <col min="11009" max="11009" width="12.42578125" bestFit="1" customWidth="1"/>
    <col min="11011" max="11011" width="21.7109375" customWidth="1"/>
    <col min="11012" max="11012" width="11.7109375" bestFit="1" customWidth="1"/>
    <col min="11013" max="11013" width="10.140625" bestFit="1" customWidth="1"/>
    <col min="11014" max="11014" width="5.42578125" customWidth="1"/>
    <col min="11015" max="11015" width="0" hidden="1" customWidth="1"/>
    <col min="11016" max="11016" width="24.140625" customWidth="1"/>
    <col min="11017" max="11017" width="0" hidden="1" customWidth="1"/>
    <col min="11018" max="11018" width="27.5703125" customWidth="1"/>
    <col min="11019" max="11019" width="0" hidden="1" customWidth="1"/>
    <col min="11020" max="11020" width="20" customWidth="1"/>
    <col min="11024" max="11024" width="11.7109375" bestFit="1" customWidth="1"/>
    <col min="11264" max="11264" width="1.85546875" customWidth="1"/>
    <col min="11265" max="11265" width="12.42578125" bestFit="1" customWidth="1"/>
    <col min="11267" max="11267" width="21.7109375" customWidth="1"/>
    <col min="11268" max="11268" width="11.7109375" bestFit="1" customWidth="1"/>
    <col min="11269" max="11269" width="10.140625" bestFit="1" customWidth="1"/>
    <col min="11270" max="11270" width="5.42578125" customWidth="1"/>
    <col min="11271" max="11271" width="0" hidden="1" customWidth="1"/>
    <col min="11272" max="11272" width="24.140625" customWidth="1"/>
    <col min="11273" max="11273" width="0" hidden="1" customWidth="1"/>
    <col min="11274" max="11274" width="27.5703125" customWidth="1"/>
    <col min="11275" max="11275" width="0" hidden="1" customWidth="1"/>
    <col min="11276" max="11276" width="20" customWidth="1"/>
    <col min="11280" max="11280" width="11.7109375" bestFit="1" customWidth="1"/>
    <col min="11520" max="11520" width="1.85546875" customWidth="1"/>
    <col min="11521" max="11521" width="12.42578125" bestFit="1" customWidth="1"/>
    <col min="11523" max="11523" width="21.7109375" customWidth="1"/>
    <col min="11524" max="11524" width="11.7109375" bestFit="1" customWidth="1"/>
    <col min="11525" max="11525" width="10.140625" bestFit="1" customWidth="1"/>
    <col min="11526" max="11526" width="5.42578125" customWidth="1"/>
    <col min="11527" max="11527" width="0" hidden="1" customWidth="1"/>
    <col min="11528" max="11528" width="24.140625" customWidth="1"/>
    <col min="11529" max="11529" width="0" hidden="1" customWidth="1"/>
    <col min="11530" max="11530" width="27.5703125" customWidth="1"/>
    <col min="11531" max="11531" width="0" hidden="1" customWidth="1"/>
    <col min="11532" max="11532" width="20" customWidth="1"/>
    <col min="11536" max="11536" width="11.7109375" bestFit="1" customWidth="1"/>
    <col min="11776" max="11776" width="1.85546875" customWidth="1"/>
    <col min="11777" max="11777" width="12.42578125" bestFit="1" customWidth="1"/>
    <col min="11779" max="11779" width="21.7109375" customWidth="1"/>
    <col min="11780" max="11780" width="11.7109375" bestFit="1" customWidth="1"/>
    <col min="11781" max="11781" width="10.140625" bestFit="1" customWidth="1"/>
    <col min="11782" max="11782" width="5.42578125" customWidth="1"/>
    <col min="11783" max="11783" width="0" hidden="1" customWidth="1"/>
    <col min="11784" max="11784" width="24.140625" customWidth="1"/>
    <col min="11785" max="11785" width="0" hidden="1" customWidth="1"/>
    <col min="11786" max="11786" width="27.5703125" customWidth="1"/>
    <col min="11787" max="11787" width="0" hidden="1" customWidth="1"/>
    <col min="11788" max="11788" width="20" customWidth="1"/>
    <col min="11792" max="11792" width="11.7109375" bestFit="1" customWidth="1"/>
    <col min="12032" max="12032" width="1.85546875" customWidth="1"/>
    <col min="12033" max="12033" width="12.42578125" bestFit="1" customWidth="1"/>
    <col min="12035" max="12035" width="21.7109375" customWidth="1"/>
    <col min="12036" max="12036" width="11.7109375" bestFit="1" customWidth="1"/>
    <col min="12037" max="12037" width="10.140625" bestFit="1" customWidth="1"/>
    <col min="12038" max="12038" width="5.42578125" customWidth="1"/>
    <col min="12039" max="12039" width="0" hidden="1" customWidth="1"/>
    <col min="12040" max="12040" width="24.140625" customWidth="1"/>
    <col min="12041" max="12041" width="0" hidden="1" customWidth="1"/>
    <col min="12042" max="12042" width="27.5703125" customWidth="1"/>
    <col min="12043" max="12043" width="0" hidden="1" customWidth="1"/>
    <col min="12044" max="12044" width="20" customWidth="1"/>
    <col min="12048" max="12048" width="11.7109375" bestFit="1" customWidth="1"/>
    <col min="12288" max="12288" width="1.85546875" customWidth="1"/>
    <col min="12289" max="12289" width="12.42578125" bestFit="1" customWidth="1"/>
    <col min="12291" max="12291" width="21.7109375" customWidth="1"/>
    <col min="12292" max="12292" width="11.7109375" bestFit="1" customWidth="1"/>
    <col min="12293" max="12293" width="10.140625" bestFit="1" customWidth="1"/>
    <col min="12294" max="12294" width="5.42578125" customWidth="1"/>
    <col min="12295" max="12295" width="0" hidden="1" customWidth="1"/>
    <col min="12296" max="12296" width="24.140625" customWidth="1"/>
    <col min="12297" max="12297" width="0" hidden="1" customWidth="1"/>
    <col min="12298" max="12298" width="27.5703125" customWidth="1"/>
    <col min="12299" max="12299" width="0" hidden="1" customWidth="1"/>
    <col min="12300" max="12300" width="20" customWidth="1"/>
    <col min="12304" max="12304" width="11.7109375" bestFit="1" customWidth="1"/>
    <col min="12544" max="12544" width="1.85546875" customWidth="1"/>
    <col min="12545" max="12545" width="12.42578125" bestFit="1" customWidth="1"/>
    <col min="12547" max="12547" width="21.7109375" customWidth="1"/>
    <col min="12548" max="12548" width="11.7109375" bestFit="1" customWidth="1"/>
    <col min="12549" max="12549" width="10.140625" bestFit="1" customWidth="1"/>
    <col min="12550" max="12550" width="5.42578125" customWidth="1"/>
    <col min="12551" max="12551" width="0" hidden="1" customWidth="1"/>
    <col min="12552" max="12552" width="24.140625" customWidth="1"/>
    <col min="12553" max="12553" width="0" hidden="1" customWidth="1"/>
    <col min="12554" max="12554" width="27.5703125" customWidth="1"/>
    <col min="12555" max="12555" width="0" hidden="1" customWidth="1"/>
    <col min="12556" max="12556" width="20" customWidth="1"/>
    <col min="12560" max="12560" width="11.7109375" bestFit="1" customWidth="1"/>
    <col min="12800" max="12800" width="1.85546875" customWidth="1"/>
    <col min="12801" max="12801" width="12.42578125" bestFit="1" customWidth="1"/>
    <col min="12803" max="12803" width="21.7109375" customWidth="1"/>
    <col min="12804" max="12804" width="11.7109375" bestFit="1" customWidth="1"/>
    <col min="12805" max="12805" width="10.140625" bestFit="1" customWidth="1"/>
    <col min="12806" max="12806" width="5.42578125" customWidth="1"/>
    <col min="12807" max="12807" width="0" hidden="1" customWidth="1"/>
    <col min="12808" max="12808" width="24.140625" customWidth="1"/>
    <col min="12809" max="12809" width="0" hidden="1" customWidth="1"/>
    <col min="12810" max="12810" width="27.5703125" customWidth="1"/>
    <col min="12811" max="12811" width="0" hidden="1" customWidth="1"/>
    <col min="12812" max="12812" width="20" customWidth="1"/>
    <col min="12816" max="12816" width="11.7109375" bestFit="1" customWidth="1"/>
    <col min="13056" max="13056" width="1.85546875" customWidth="1"/>
    <col min="13057" max="13057" width="12.42578125" bestFit="1" customWidth="1"/>
    <col min="13059" max="13059" width="21.7109375" customWidth="1"/>
    <col min="13060" max="13060" width="11.7109375" bestFit="1" customWidth="1"/>
    <col min="13061" max="13061" width="10.140625" bestFit="1" customWidth="1"/>
    <col min="13062" max="13062" width="5.42578125" customWidth="1"/>
    <col min="13063" max="13063" width="0" hidden="1" customWidth="1"/>
    <col min="13064" max="13064" width="24.140625" customWidth="1"/>
    <col min="13065" max="13065" width="0" hidden="1" customWidth="1"/>
    <col min="13066" max="13066" width="27.5703125" customWidth="1"/>
    <col min="13067" max="13067" width="0" hidden="1" customWidth="1"/>
    <col min="13068" max="13068" width="20" customWidth="1"/>
    <col min="13072" max="13072" width="11.7109375" bestFit="1" customWidth="1"/>
    <col min="13312" max="13312" width="1.85546875" customWidth="1"/>
    <col min="13313" max="13313" width="12.42578125" bestFit="1" customWidth="1"/>
    <col min="13315" max="13315" width="21.7109375" customWidth="1"/>
    <col min="13316" max="13316" width="11.7109375" bestFit="1" customWidth="1"/>
    <col min="13317" max="13317" width="10.140625" bestFit="1" customWidth="1"/>
    <col min="13318" max="13318" width="5.42578125" customWidth="1"/>
    <col min="13319" max="13319" width="0" hidden="1" customWidth="1"/>
    <col min="13320" max="13320" width="24.140625" customWidth="1"/>
    <col min="13321" max="13321" width="0" hidden="1" customWidth="1"/>
    <col min="13322" max="13322" width="27.5703125" customWidth="1"/>
    <col min="13323" max="13323" width="0" hidden="1" customWidth="1"/>
    <col min="13324" max="13324" width="20" customWidth="1"/>
    <col min="13328" max="13328" width="11.7109375" bestFit="1" customWidth="1"/>
    <col min="13568" max="13568" width="1.85546875" customWidth="1"/>
    <col min="13569" max="13569" width="12.42578125" bestFit="1" customWidth="1"/>
    <col min="13571" max="13571" width="21.7109375" customWidth="1"/>
    <col min="13572" max="13572" width="11.7109375" bestFit="1" customWidth="1"/>
    <col min="13573" max="13573" width="10.140625" bestFit="1" customWidth="1"/>
    <col min="13574" max="13574" width="5.42578125" customWidth="1"/>
    <col min="13575" max="13575" width="0" hidden="1" customWidth="1"/>
    <col min="13576" max="13576" width="24.140625" customWidth="1"/>
    <col min="13577" max="13577" width="0" hidden="1" customWidth="1"/>
    <col min="13578" max="13578" width="27.5703125" customWidth="1"/>
    <col min="13579" max="13579" width="0" hidden="1" customWidth="1"/>
    <col min="13580" max="13580" width="20" customWidth="1"/>
    <col min="13584" max="13584" width="11.7109375" bestFit="1" customWidth="1"/>
    <col min="13824" max="13824" width="1.85546875" customWidth="1"/>
    <col min="13825" max="13825" width="12.42578125" bestFit="1" customWidth="1"/>
    <col min="13827" max="13827" width="21.7109375" customWidth="1"/>
    <col min="13828" max="13828" width="11.7109375" bestFit="1" customWidth="1"/>
    <col min="13829" max="13829" width="10.140625" bestFit="1" customWidth="1"/>
    <col min="13830" max="13830" width="5.42578125" customWidth="1"/>
    <col min="13831" max="13831" width="0" hidden="1" customWidth="1"/>
    <col min="13832" max="13832" width="24.140625" customWidth="1"/>
    <col min="13833" max="13833" width="0" hidden="1" customWidth="1"/>
    <col min="13834" max="13834" width="27.5703125" customWidth="1"/>
    <col min="13835" max="13835" width="0" hidden="1" customWidth="1"/>
    <col min="13836" max="13836" width="20" customWidth="1"/>
    <col min="13840" max="13840" width="11.7109375" bestFit="1" customWidth="1"/>
    <col min="14080" max="14080" width="1.85546875" customWidth="1"/>
    <col min="14081" max="14081" width="12.42578125" bestFit="1" customWidth="1"/>
    <col min="14083" max="14083" width="21.7109375" customWidth="1"/>
    <col min="14084" max="14084" width="11.7109375" bestFit="1" customWidth="1"/>
    <col min="14085" max="14085" width="10.140625" bestFit="1" customWidth="1"/>
    <col min="14086" max="14086" width="5.42578125" customWidth="1"/>
    <col min="14087" max="14087" width="0" hidden="1" customWidth="1"/>
    <col min="14088" max="14088" width="24.140625" customWidth="1"/>
    <col min="14089" max="14089" width="0" hidden="1" customWidth="1"/>
    <col min="14090" max="14090" width="27.5703125" customWidth="1"/>
    <col min="14091" max="14091" width="0" hidden="1" customWidth="1"/>
    <col min="14092" max="14092" width="20" customWidth="1"/>
    <col min="14096" max="14096" width="11.7109375" bestFit="1" customWidth="1"/>
    <col min="14336" max="14336" width="1.85546875" customWidth="1"/>
    <col min="14337" max="14337" width="12.42578125" bestFit="1" customWidth="1"/>
    <col min="14339" max="14339" width="21.7109375" customWidth="1"/>
    <col min="14340" max="14340" width="11.7109375" bestFit="1" customWidth="1"/>
    <col min="14341" max="14341" width="10.140625" bestFit="1" customWidth="1"/>
    <col min="14342" max="14342" width="5.42578125" customWidth="1"/>
    <col min="14343" max="14343" width="0" hidden="1" customWidth="1"/>
    <col min="14344" max="14344" width="24.140625" customWidth="1"/>
    <col min="14345" max="14345" width="0" hidden="1" customWidth="1"/>
    <col min="14346" max="14346" width="27.5703125" customWidth="1"/>
    <col min="14347" max="14347" width="0" hidden="1" customWidth="1"/>
    <col min="14348" max="14348" width="20" customWidth="1"/>
    <col min="14352" max="14352" width="11.7109375" bestFit="1" customWidth="1"/>
    <col min="14592" max="14592" width="1.85546875" customWidth="1"/>
    <col min="14593" max="14593" width="12.42578125" bestFit="1" customWidth="1"/>
    <col min="14595" max="14595" width="21.7109375" customWidth="1"/>
    <col min="14596" max="14596" width="11.7109375" bestFit="1" customWidth="1"/>
    <col min="14597" max="14597" width="10.140625" bestFit="1" customWidth="1"/>
    <col min="14598" max="14598" width="5.42578125" customWidth="1"/>
    <col min="14599" max="14599" width="0" hidden="1" customWidth="1"/>
    <col min="14600" max="14600" width="24.140625" customWidth="1"/>
    <col min="14601" max="14601" width="0" hidden="1" customWidth="1"/>
    <col min="14602" max="14602" width="27.5703125" customWidth="1"/>
    <col min="14603" max="14603" width="0" hidden="1" customWidth="1"/>
    <col min="14604" max="14604" width="20" customWidth="1"/>
    <col min="14608" max="14608" width="11.7109375" bestFit="1" customWidth="1"/>
    <col min="14848" max="14848" width="1.85546875" customWidth="1"/>
    <col min="14849" max="14849" width="12.42578125" bestFit="1" customWidth="1"/>
    <col min="14851" max="14851" width="21.7109375" customWidth="1"/>
    <col min="14852" max="14852" width="11.7109375" bestFit="1" customWidth="1"/>
    <col min="14853" max="14853" width="10.140625" bestFit="1" customWidth="1"/>
    <col min="14854" max="14854" width="5.42578125" customWidth="1"/>
    <col min="14855" max="14855" width="0" hidden="1" customWidth="1"/>
    <col min="14856" max="14856" width="24.140625" customWidth="1"/>
    <col min="14857" max="14857" width="0" hidden="1" customWidth="1"/>
    <col min="14858" max="14858" width="27.5703125" customWidth="1"/>
    <col min="14859" max="14859" width="0" hidden="1" customWidth="1"/>
    <col min="14860" max="14860" width="20" customWidth="1"/>
    <col min="14864" max="14864" width="11.7109375" bestFit="1" customWidth="1"/>
    <col min="15104" max="15104" width="1.85546875" customWidth="1"/>
    <col min="15105" max="15105" width="12.42578125" bestFit="1" customWidth="1"/>
    <col min="15107" max="15107" width="21.7109375" customWidth="1"/>
    <col min="15108" max="15108" width="11.7109375" bestFit="1" customWidth="1"/>
    <col min="15109" max="15109" width="10.140625" bestFit="1" customWidth="1"/>
    <col min="15110" max="15110" width="5.42578125" customWidth="1"/>
    <col min="15111" max="15111" width="0" hidden="1" customWidth="1"/>
    <col min="15112" max="15112" width="24.140625" customWidth="1"/>
    <col min="15113" max="15113" width="0" hidden="1" customWidth="1"/>
    <col min="15114" max="15114" width="27.5703125" customWidth="1"/>
    <col min="15115" max="15115" width="0" hidden="1" customWidth="1"/>
    <col min="15116" max="15116" width="20" customWidth="1"/>
    <col min="15120" max="15120" width="11.7109375" bestFit="1" customWidth="1"/>
    <col min="15360" max="15360" width="1.85546875" customWidth="1"/>
    <col min="15361" max="15361" width="12.42578125" bestFit="1" customWidth="1"/>
    <col min="15363" max="15363" width="21.7109375" customWidth="1"/>
    <col min="15364" max="15364" width="11.7109375" bestFit="1" customWidth="1"/>
    <col min="15365" max="15365" width="10.140625" bestFit="1" customWidth="1"/>
    <col min="15366" max="15366" width="5.42578125" customWidth="1"/>
    <col min="15367" max="15367" width="0" hidden="1" customWidth="1"/>
    <col min="15368" max="15368" width="24.140625" customWidth="1"/>
    <col min="15369" max="15369" width="0" hidden="1" customWidth="1"/>
    <col min="15370" max="15370" width="27.5703125" customWidth="1"/>
    <col min="15371" max="15371" width="0" hidden="1" customWidth="1"/>
    <col min="15372" max="15372" width="20" customWidth="1"/>
    <col min="15376" max="15376" width="11.7109375" bestFit="1" customWidth="1"/>
    <col min="15616" max="15616" width="1.85546875" customWidth="1"/>
    <col min="15617" max="15617" width="12.42578125" bestFit="1" customWidth="1"/>
    <col min="15619" max="15619" width="21.7109375" customWidth="1"/>
    <col min="15620" max="15620" width="11.7109375" bestFit="1" customWidth="1"/>
    <col min="15621" max="15621" width="10.140625" bestFit="1" customWidth="1"/>
    <col min="15622" max="15622" width="5.42578125" customWidth="1"/>
    <col min="15623" max="15623" width="0" hidden="1" customWidth="1"/>
    <col min="15624" max="15624" width="24.140625" customWidth="1"/>
    <col min="15625" max="15625" width="0" hidden="1" customWidth="1"/>
    <col min="15626" max="15626" width="27.5703125" customWidth="1"/>
    <col min="15627" max="15627" width="0" hidden="1" customWidth="1"/>
    <col min="15628" max="15628" width="20" customWidth="1"/>
    <col min="15632" max="15632" width="11.7109375" bestFit="1" customWidth="1"/>
    <col min="15872" max="15872" width="1.85546875" customWidth="1"/>
    <col min="15873" max="15873" width="12.42578125" bestFit="1" customWidth="1"/>
    <col min="15875" max="15875" width="21.7109375" customWidth="1"/>
    <col min="15876" max="15876" width="11.7109375" bestFit="1" customWidth="1"/>
    <col min="15877" max="15877" width="10.140625" bestFit="1" customWidth="1"/>
    <col min="15878" max="15878" width="5.42578125" customWidth="1"/>
    <col min="15879" max="15879" width="0" hidden="1" customWidth="1"/>
    <col min="15880" max="15880" width="24.140625" customWidth="1"/>
    <col min="15881" max="15881" width="0" hidden="1" customWidth="1"/>
    <col min="15882" max="15882" width="27.5703125" customWidth="1"/>
    <col min="15883" max="15883" width="0" hidden="1" customWidth="1"/>
    <col min="15884" max="15884" width="20" customWidth="1"/>
    <col min="15888" max="15888" width="11.7109375" bestFit="1" customWidth="1"/>
    <col min="16128" max="16128" width="1.85546875" customWidth="1"/>
    <col min="16129" max="16129" width="12.42578125" bestFit="1" customWidth="1"/>
    <col min="16131" max="16131" width="21.7109375" customWidth="1"/>
    <col min="16132" max="16132" width="11.7109375" bestFit="1" customWidth="1"/>
    <col min="16133" max="16133" width="10.140625" bestFit="1" customWidth="1"/>
    <col min="16134" max="16134" width="5.42578125" customWidth="1"/>
    <col min="16135" max="16135" width="0" hidden="1" customWidth="1"/>
    <col min="16136" max="16136" width="24.140625" customWidth="1"/>
    <col min="16137" max="16137" width="0" hidden="1" customWidth="1"/>
    <col min="16138" max="16138" width="27.5703125" customWidth="1"/>
    <col min="16139" max="16139" width="0" hidden="1" customWidth="1"/>
    <col min="16140" max="16140" width="20" customWidth="1"/>
    <col min="16144" max="16144" width="11.7109375" bestFit="1" customWidth="1"/>
  </cols>
  <sheetData>
    <row r="1" spans="2:16" ht="13.5" thickBot="1" x14ac:dyDescent="0.25">
      <c r="K1" s="39"/>
    </row>
    <row r="2" spans="2:16" ht="15" x14ac:dyDescent="0.25">
      <c r="B2" s="713" t="s">
        <v>451</v>
      </c>
      <c r="C2" s="714"/>
      <c r="D2" s="715"/>
      <c r="E2" s="607"/>
      <c r="F2" s="607"/>
      <c r="G2" s="607"/>
      <c r="H2" s="607"/>
      <c r="I2" s="608"/>
      <c r="J2" s="607"/>
      <c r="K2" s="609" t="s">
        <v>362</v>
      </c>
    </row>
    <row r="3" spans="2:16" ht="15" x14ac:dyDescent="0.25">
      <c r="B3" s="610" t="s">
        <v>452</v>
      </c>
      <c r="C3" s="611"/>
      <c r="D3" s="612"/>
      <c r="E3" s="611"/>
      <c r="F3" s="611"/>
      <c r="G3" s="611"/>
      <c r="H3" s="611"/>
      <c r="I3" s="613"/>
      <c r="J3" s="611"/>
      <c r="K3" s="614"/>
    </row>
    <row r="4" spans="2:16" ht="15" x14ac:dyDescent="0.25">
      <c r="B4" s="615" t="s">
        <v>373</v>
      </c>
      <c r="C4" s="611"/>
      <c r="D4" s="612"/>
      <c r="E4" s="611"/>
      <c r="F4" s="611"/>
      <c r="G4" s="611"/>
      <c r="H4" s="611"/>
      <c r="I4" s="613"/>
      <c r="J4" s="611"/>
      <c r="K4" s="444" t="s">
        <v>365</v>
      </c>
    </row>
    <row r="5" spans="2:16" ht="15" x14ac:dyDescent="0.25">
      <c r="B5" s="615" t="s">
        <v>371</v>
      </c>
      <c r="C5" s="611"/>
      <c r="D5" s="612"/>
      <c r="E5" s="716" t="s">
        <v>516</v>
      </c>
      <c r="F5" s="717"/>
      <c r="G5" s="717"/>
      <c r="H5" s="717"/>
      <c r="I5" s="718"/>
      <c r="J5" s="611"/>
      <c r="K5" s="445" t="s">
        <v>368</v>
      </c>
    </row>
    <row r="6" spans="2:16" ht="15.75" thickBot="1" x14ac:dyDescent="0.3">
      <c r="B6" s="617"/>
      <c r="C6" s="618"/>
      <c r="D6" s="619"/>
      <c r="E6" s="716" t="s">
        <v>517</v>
      </c>
      <c r="F6" s="708"/>
      <c r="G6" s="708"/>
      <c r="H6" s="708"/>
      <c r="I6" s="719"/>
      <c r="J6" s="611"/>
      <c r="K6" s="658" t="s">
        <v>595</v>
      </c>
    </row>
    <row r="7" spans="2:16" ht="15" x14ac:dyDescent="0.25">
      <c r="B7" s="620" t="s">
        <v>376</v>
      </c>
      <c r="C7" s="621"/>
      <c r="D7" s="622"/>
      <c r="E7" s="611"/>
      <c r="F7" s="611"/>
      <c r="G7" s="611"/>
      <c r="H7" s="611"/>
      <c r="I7" s="613"/>
      <c r="J7" s="611"/>
      <c r="K7" s="616"/>
    </row>
    <row r="8" spans="2:16" ht="26.25" x14ac:dyDescent="0.25">
      <c r="B8" s="615"/>
      <c r="C8" s="660" t="s">
        <v>377</v>
      </c>
      <c r="D8" s="612"/>
      <c r="E8" s="720" t="s">
        <v>597</v>
      </c>
      <c r="F8" s="721"/>
      <c r="G8" s="721"/>
      <c r="H8" s="721"/>
      <c r="I8" s="722"/>
      <c r="J8" s="611"/>
      <c r="K8" s="659" t="s">
        <v>456</v>
      </c>
    </row>
    <row r="9" spans="2:16" ht="15.75" thickBot="1" x14ac:dyDescent="0.3">
      <c r="B9" s="623"/>
      <c r="C9" s="624"/>
      <c r="D9" s="625"/>
      <c r="E9" s="624"/>
      <c r="F9" s="624"/>
      <c r="G9" s="624"/>
      <c r="H9" s="624"/>
      <c r="I9" s="626"/>
      <c r="J9" s="624"/>
      <c r="K9" s="627"/>
    </row>
    <row r="10" spans="2:16" ht="30.75" thickBot="1" x14ac:dyDescent="0.3">
      <c r="B10" s="623"/>
      <c r="C10" s="624"/>
      <c r="D10" s="624"/>
      <c r="E10" s="624"/>
      <c r="F10" s="624"/>
      <c r="G10" s="625"/>
      <c r="H10" s="611"/>
      <c r="I10" s="628" t="s">
        <v>457</v>
      </c>
      <c r="J10" s="629"/>
      <c r="K10" s="628" t="s">
        <v>458</v>
      </c>
    </row>
    <row r="11" spans="2:16" s="42" customFormat="1" ht="20.100000000000001" customHeight="1" x14ac:dyDescent="0.2">
      <c r="B11" s="630" t="s">
        <v>518</v>
      </c>
      <c r="C11" s="631"/>
      <c r="D11" s="631"/>
      <c r="E11" s="631"/>
      <c r="F11" s="631"/>
      <c r="G11" s="632"/>
      <c r="H11" s="633"/>
      <c r="I11" s="470">
        <v>1946251371.05</v>
      </c>
      <c r="J11" s="634"/>
      <c r="K11" s="470">
        <v>1988604353.4100001</v>
      </c>
      <c r="L11" s="43"/>
      <c r="M11" s="43"/>
      <c r="P11" s="43"/>
    </row>
    <row r="12" spans="2:16" s="42" customFormat="1" ht="20.100000000000001" customHeight="1" x14ac:dyDescent="0.2">
      <c r="B12" s="635" t="s">
        <v>519</v>
      </c>
      <c r="C12" s="636"/>
      <c r="D12" s="636"/>
      <c r="E12" s="636"/>
      <c r="F12" s="636"/>
      <c r="G12" s="637"/>
      <c r="H12" s="638"/>
      <c r="I12" s="470">
        <f>SUM(I13:I22)</f>
        <v>551226500.42000008</v>
      </c>
      <c r="J12" s="470">
        <f>SUM(J13:J22)</f>
        <v>0</v>
      </c>
      <c r="K12" s="470">
        <f>SUM(K13:K22)</f>
        <v>561793697.08999991</v>
      </c>
      <c r="L12" s="43"/>
      <c r="M12" s="43"/>
      <c r="P12" s="43"/>
    </row>
    <row r="13" spans="2:16" s="1" customFormat="1" ht="20.100000000000001" customHeight="1" x14ac:dyDescent="0.2">
      <c r="B13" s="639" t="s">
        <v>520</v>
      </c>
      <c r="C13" s="640"/>
      <c r="D13" s="640"/>
      <c r="E13" s="640"/>
      <c r="F13" s="640"/>
      <c r="G13" s="641"/>
      <c r="H13" s="642"/>
      <c r="I13" s="475">
        <v>0</v>
      </c>
      <c r="J13" s="643"/>
      <c r="K13" s="475">
        <v>0</v>
      </c>
      <c r="L13" s="43"/>
      <c r="P13" s="44"/>
    </row>
    <row r="14" spans="2:16" s="1" customFormat="1" ht="20.100000000000001" customHeight="1" x14ac:dyDescent="0.2">
      <c r="B14" s="639" t="s">
        <v>521</v>
      </c>
      <c r="C14" s="640"/>
      <c r="D14" s="640"/>
      <c r="E14" s="640"/>
      <c r="F14" s="640"/>
      <c r="G14" s="641"/>
      <c r="H14" s="642"/>
      <c r="I14" s="475">
        <v>473992269.44</v>
      </c>
      <c r="J14" s="643"/>
      <c r="K14" s="475">
        <v>416090221.08999997</v>
      </c>
      <c r="L14" s="43"/>
      <c r="P14" s="44"/>
    </row>
    <row r="15" spans="2:16" s="1" customFormat="1" ht="16.5" customHeight="1" x14ac:dyDescent="0.2">
      <c r="B15" s="700" t="s">
        <v>522</v>
      </c>
      <c r="C15" s="701"/>
      <c r="D15" s="701"/>
      <c r="E15" s="701"/>
      <c r="F15" s="701"/>
      <c r="G15" s="702"/>
      <c r="H15" s="642"/>
      <c r="I15" s="475">
        <v>0</v>
      </c>
      <c r="J15" s="643"/>
      <c r="K15" s="475">
        <v>0</v>
      </c>
      <c r="L15" s="43"/>
      <c r="P15" s="44"/>
    </row>
    <row r="16" spans="2:16" s="1" customFormat="1" ht="20.100000000000001" customHeight="1" x14ac:dyDescent="0.2">
      <c r="B16" s="639" t="s">
        <v>523</v>
      </c>
      <c r="C16" s="640"/>
      <c r="D16" s="640"/>
      <c r="E16" s="640"/>
      <c r="F16" s="640"/>
      <c r="G16" s="641"/>
      <c r="H16" s="642"/>
      <c r="I16" s="475">
        <v>28133869.120000001</v>
      </c>
      <c r="J16" s="643"/>
      <c r="K16" s="475">
        <v>26556801.469999999</v>
      </c>
      <c r="L16" s="43"/>
      <c r="P16" s="44"/>
    </row>
    <row r="17" spans="2:16" s="1" customFormat="1" ht="20.100000000000001" customHeight="1" x14ac:dyDescent="0.2">
      <c r="B17" s="639" t="s">
        <v>524</v>
      </c>
      <c r="C17" s="640"/>
      <c r="D17" s="640"/>
      <c r="E17" s="640"/>
      <c r="F17" s="640"/>
      <c r="G17" s="641"/>
      <c r="H17" s="642"/>
      <c r="I17" s="475">
        <v>0</v>
      </c>
      <c r="J17" s="643"/>
      <c r="K17" s="475">
        <v>0</v>
      </c>
      <c r="L17" s="43"/>
      <c r="P17" s="44"/>
    </row>
    <row r="18" spans="2:16" s="1" customFormat="1" ht="29.25" customHeight="1" x14ac:dyDescent="0.2">
      <c r="B18" s="700" t="s">
        <v>525</v>
      </c>
      <c r="C18" s="701"/>
      <c r="D18" s="701"/>
      <c r="E18" s="701"/>
      <c r="F18" s="701"/>
      <c r="G18" s="702"/>
      <c r="H18" s="642"/>
      <c r="I18" s="475">
        <v>10419196.859999999</v>
      </c>
      <c r="J18" s="643"/>
      <c r="K18" s="475">
        <v>22865281.489999998</v>
      </c>
      <c r="L18" s="43"/>
      <c r="P18" s="44"/>
    </row>
    <row r="19" spans="2:16" s="1" customFormat="1" ht="20.100000000000001" customHeight="1" x14ac:dyDescent="0.2">
      <c r="B19" s="639" t="s">
        <v>526</v>
      </c>
      <c r="C19" s="640"/>
      <c r="D19" s="640"/>
      <c r="E19" s="640"/>
      <c r="F19" s="640"/>
      <c r="G19" s="641"/>
      <c r="H19" s="642"/>
      <c r="I19" s="475">
        <v>0</v>
      </c>
      <c r="J19" s="643"/>
      <c r="K19" s="475">
        <v>0</v>
      </c>
      <c r="L19" s="43"/>
      <c r="P19" s="44"/>
    </row>
    <row r="20" spans="2:16" s="1" customFormat="1" ht="20.100000000000001" customHeight="1" x14ac:dyDescent="0.2">
      <c r="B20" s="639" t="s">
        <v>527</v>
      </c>
      <c r="C20" s="640"/>
      <c r="D20" s="640"/>
      <c r="E20" s="640"/>
      <c r="F20" s="640"/>
      <c r="G20" s="641"/>
      <c r="H20" s="642"/>
      <c r="I20" s="475">
        <v>0</v>
      </c>
      <c r="J20" s="643"/>
      <c r="K20" s="475">
        <v>0</v>
      </c>
      <c r="L20" s="43"/>
      <c r="P20" s="44"/>
    </row>
    <row r="21" spans="2:16" s="1" customFormat="1" ht="20.100000000000001" customHeight="1" x14ac:dyDescent="0.2">
      <c r="B21" s="639" t="s">
        <v>528</v>
      </c>
      <c r="C21" s="640"/>
      <c r="D21" s="640"/>
      <c r="E21" s="640"/>
      <c r="F21" s="640"/>
      <c r="G21" s="641"/>
      <c r="H21" s="642"/>
      <c r="I21" s="475">
        <v>0</v>
      </c>
      <c r="J21" s="643"/>
      <c r="K21" s="475">
        <v>0</v>
      </c>
      <c r="L21" s="43"/>
      <c r="P21" s="44"/>
    </row>
    <row r="22" spans="2:16" s="1" customFormat="1" ht="20.100000000000001" customHeight="1" x14ac:dyDescent="0.2">
      <c r="B22" s="639" t="s">
        <v>529</v>
      </c>
      <c r="C22" s="640"/>
      <c r="D22" s="640"/>
      <c r="E22" s="640"/>
      <c r="F22" s="640"/>
      <c r="G22" s="641"/>
      <c r="H22" s="642"/>
      <c r="I22" s="475">
        <v>38681165</v>
      </c>
      <c r="J22" s="643"/>
      <c r="K22" s="475">
        <v>96281393.040000007</v>
      </c>
      <c r="L22" s="43"/>
      <c r="P22" s="44"/>
    </row>
    <row r="23" spans="2:16" s="42" customFormat="1" ht="20.100000000000001" customHeight="1" x14ac:dyDescent="0.2">
      <c r="B23" s="635" t="s">
        <v>530</v>
      </c>
      <c r="C23" s="636"/>
      <c r="D23" s="636"/>
      <c r="E23" s="636"/>
      <c r="F23" s="636"/>
      <c r="G23" s="637"/>
      <c r="H23" s="638"/>
      <c r="I23" s="470">
        <f>SUM(I24:I32)</f>
        <v>508873518.06</v>
      </c>
      <c r="J23" s="470">
        <f>SUM(J24:J32)</f>
        <v>0</v>
      </c>
      <c r="K23" s="470">
        <f>SUM(K24:K32)</f>
        <v>650126963.88000011</v>
      </c>
      <c r="L23" s="43"/>
      <c r="P23" s="43"/>
    </row>
    <row r="24" spans="2:16" s="1" customFormat="1" ht="20.100000000000001" customHeight="1" x14ac:dyDescent="0.2">
      <c r="B24" s="639" t="s">
        <v>531</v>
      </c>
      <c r="C24" s="640"/>
      <c r="D24" s="640"/>
      <c r="E24" s="640"/>
      <c r="F24" s="640"/>
      <c r="G24" s="641"/>
      <c r="H24" s="642"/>
      <c r="I24" s="475">
        <v>175783797.09999999</v>
      </c>
      <c r="J24" s="643"/>
      <c r="K24" s="475">
        <v>213810543.38999999</v>
      </c>
      <c r="L24" s="43"/>
      <c r="P24" s="44"/>
    </row>
    <row r="25" spans="2:16" s="1" customFormat="1" ht="18.75" customHeight="1" x14ac:dyDescent="0.2">
      <c r="B25" s="639" t="s">
        <v>532</v>
      </c>
      <c r="C25" s="640"/>
      <c r="D25" s="640"/>
      <c r="E25" s="642"/>
      <c r="F25" s="642"/>
      <c r="G25" s="644"/>
      <c r="H25" s="642"/>
      <c r="I25" s="475">
        <v>129956390.05</v>
      </c>
      <c r="J25" s="643"/>
      <c r="K25" s="475">
        <v>203410922.30000001</v>
      </c>
      <c r="L25" s="43"/>
      <c r="P25" s="44"/>
    </row>
    <row r="26" spans="2:16" s="1" customFormat="1" ht="20.100000000000001" customHeight="1" x14ac:dyDescent="0.2">
      <c r="B26" s="645" t="s">
        <v>533</v>
      </c>
      <c r="C26" s="646"/>
      <c r="D26" s="646"/>
      <c r="E26" s="646"/>
      <c r="F26" s="646"/>
      <c r="G26" s="647"/>
      <c r="H26" s="642"/>
      <c r="I26" s="475">
        <v>0</v>
      </c>
      <c r="J26" s="643"/>
      <c r="K26" s="475">
        <v>0</v>
      </c>
      <c r="L26" s="43"/>
      <c r="P26" s="44"/>
    </row>
    <row r="27" spans="2:16" s="1" customFormat="1" ht="20.100000000000001" customHeight="1" x14ac:dyDescent="0.2">
      <c r="B27" s="639" t="s">
        <v>534</v>
      </c>
      <c r="C27" s="640"/>
      <c r="D27" s="640"/>
      <c r="E27" s="640"/>
      <c r="F27" s="640"/>
      <c r="G27" s="641"/>
      <c r="H27" s="642"/>
      <c r="I27" s="475">
        <v>156439829.37</v>
      </c>
      <c r="J27" s="643"/>
      <c r="K27" s="475">
        <v>183917988.5</v>
      </c>
      <c r="L27" s="43"/>
      <c r="P27" s="44"/>
    </row>
    <row r="28" spans="2:16" s="1" customFormat="1" ht="18.75" customHeight="1" x14ac:dyDescent="0.2">
      <c r="B28" s="639" t="s">
        <v>535</v>
      </c>
      <c r="C28" s="640"/>
      <c r="D28" s="640"/>
      <c r="E28" s="640"/>
      <c r="F28" s="640"/>
      <c r="G28" s="641"/>
      <c r="H28" s="642"/>
      <c r="I28" s="475">
        <v>0</v>
      </c>
      <c r="J28" s="643"/>
      <c r="K28" s="475">
        <v>0</v>
      </c>
      <c r="L28" s="43"/>
      <c r="P28" s="44"/>
    </row>
    <row r="29" spans="2:16" s="1" customFormat="1" ht="33" customHeight="1" x14ac:dyDescent="0.2">
      <c r="B29" s="700" t="s">
        <v>536</v>
      </c>
      <c r="C29" s="701"/>
      <c r="D29" s="701"/>
      <c r="E29" s="701"/>
      <c r="F29" s="701"/>
      <c r="G29" s="702"/>
      <c r="H29" s="642"/>
      <c r="I29" s="475">
        <v>7136767.9400000004</v>
      </c>
      <c r="J29" s="643"/>
      <c r="K29" s="475">
        <v>4715914.96</v>
      </c>
      <c r="L29" s="43"/>
      <c r="P29" s="44"/>
    </row>
    <row r="30" spans="2:16" s="1" customFormat="1" ht="20.100000000000001" customHeight="1" x14ac:dyDescent="0.2">
      <c r="B30" s="639" t="s">
        <v>537</v>
      </c>
      <c r="C30" s="640"/>
      <c r="D30" s="640"/>
      <c r="E30" s="640"/>
      <c r="F30" s="640"/>
      <c r="G30" s="641"/>
      <c r="H30" s="642"/>
      <c r="I30" s="475">
        <v>0</v>
      </c>
      <c r="J30" s="643"/>
      <c r="K30" s="475">
        <v>0</v>
      </c>
      <c r="L30" s="43"/>
      <c r="P30" s="44"/>
    </row>
    <row r="31" spans="2:16" s="1" customFormat="1" ht="20.100000000000001" customHeight="1" x14ac:dyDescent="0.2">
      <c r="B31" s="639" t="s">
        <v>538</v>
      </c>
      <c r="C31" s="640"/>
      <c r="D31" s="640"/>
      <c r="E31" s="640"/>
      <c r="F31" s="640"/>
      <c r="G31" s="641"/>
      <c r="H31" s="642"/>
      <c r="I31" s="475">
        <v>0</v>
      </c>
      <c r="J31" s="643"/>
      <c r="K31" s="475">
        <v>0</v>
      </c>
      <c r="L31" s="43"/>
      <c r="P31" s="44"/>
    </row>
    <row r="32" spans="2:16" s="1" customFormat="1" ht="20.100000000000001" customHeight="1" x14ac:dyDescent="0.2">
      <c r="B32" s="639" t="s">
        <v>539</v>
      </c>
      <c r="C32" s="640"/>
      <c r="D32" s="640"/>
      <c r="E32" s="640"/>
      <c r="F32" s="640"/>
      <c r="G32" s="641"/>
      <c r="H32" s="642"/>
      <c r="I32" s="475">
        <v>39556733.600000001</v>
      </c>
      <c r="J32" s="643"/>
      <c r="K32" s="475">
        <v>44271594.729999997</v>
      </c>
      <c r="L32" s="43"/>
      <c r="P32" s="44"/>
    </row>
    <row r="33" spans="2:16" s="42" customFormat="1" ht="20.100000000000001" customHeight="1" x14ac:dyDescent="0.2">
      <c r="B33" s="635" t="s">
        <v>540</v>
      </c>
      <c r="C33" s="636"/>
      <c r="D33" s="636"/>
      <c r="E33" s="636"/>
      <c r="F33" s="636"/>
      <c r="G33" s="637"/>
      <c r="H33" s="638"/>
      <c r="I33" s="470">
        <v>1988604353.4100001</v>
      </c>
      <c r="J33" s="648"/>
      <c r="K33" s="470">
        <v>1900271086.6199999</v>
      </c>
      <c r="L33" s="43"/>
      <c r="P33" s="43"/>
    </row>
    <row r="34" spans="2:16" s="42" customFormat="1" ht="20.100000000000001" customHeight="1" x14ac:dyDescent="0.2">
      <c r="B34" s="635" t="s">
        <v>541</v>
      </c>
      <c r="C34" s="636"/>
      <c r="D34" s="636"/>
      <c r="E34" s="636"/>
      <c r="F34" s="636"/>
      <c r="G34" s="637"/>
      <c r="H34" s="638"/>
      <c r="I34" s="470">
        <f>SUM(I35:I37)</f>
        <v>-213810543.38999999</v>
      </c>
      <c r="J34" s="470">
        <f>SUM(J35:J37)</f>
        <v>0</v>
      </c>
      <c r="K34" s="470">
        <f>SUM(K35:K37)</f>
        <v>-52617679.880000003</v>
      </c>
      <c r="L34" s="43"/>
      <c r="P34" s="43"/>
    </row>
    <row r="35" spans="2:16" s="1" customFormat="1" ht="20.100000000000001" customHeight="1" x14ac:dyDescent="0.2">
      <c r="B35" s="639" t="s">
        <v>542</v>
      </c>
      <c r="C35" s="640"/>
      <c r="D35" s="640"/>
      <c r="E35" s="640"/>
      <c r="F35" s="640"/>
      <c r="G35" s="641"/>
      <c r="H35" s="642"/>
      <c r="I35" s="470"/>
      <c r="J35" s="648"/>
      <c r="K35" s="470"/>
      <c r="L35" s="43"/>
      <c r="P35" s="44"/>
    </row>
    <row r="36" spans="2:16" s="1" customFormat="1" ht="20.100000000000001" customHeight="1" x14ac:dyDescent="0.2">
      <c r="B36" s="639" t="s">
        <v>543</v>
      </c>
      <c r="C36" s="640"/>
      <c r="D36" s="640"/>
      <c r="E36" s="640"/>
      <c r="F36" s="640"/>
      <c r="G36" s="641"/>
      <c r="H36" s="642"/>
      <c r="I36" s="470">
        <v>-213810543.38999999</v>
      </c>
      <c r="J36" s="648"/>
      <c r="K36" s="470">
        <v>-52617679.880000003</v>
      </c>
      <c r="L36" s="43"/>
      <c r="P36" s="44"/>
    </row>
    <row r="37" spans="2:16" s="42" customFormat="1" ht="18.75" customHeight="1" thickBot="1" x14ac:dyDescent="0.25">
      <c r="B37" s="703" t="s">
        <v>544</v>
      </c>
      <c r="C37" s="704"/>
      <c r="D37" s="704"/>
      <c r="E37" s="704"/>
      <c r="F37" s="704"/>
      <c r="G37" s="705"/>
      <c r="H37" s="649"/>
      <c r="I37" s="475">
        <v>0</v>
      </c>
      <c r="J37" s="643"/>
      <c r="K37" s="475">
        <v>0</v>
      </c>
      <c r="L37" s="43"/>
      <c r="P37" s="43"/>
    </row>
    <row r="38" spans="2:16" s="42" customFormat="1" ht="20.100000000000001" customHeight="1" thickBot="1" x14ac:dyDescent="0.25">
      <c r="B38" s="650" t="s">
        <v>545</v>
      </c>
      <c r="C38" s="651"/>
      <c r="D38" s="651"/>
      <c r="E38" s="651"/>
      <c r="F38" s="651"/>
      <c r="G38" s="651"/>
      <c r="H38" s="651"/>
      <c r="I38" s="652">
        <f>I33+I36</f>
        <v>1774793810.02</v>
      </c>
      <c r="J38" s="652">
        <f>J33+J36</f>
        <v>0</v>
      </c>
      <c r="K38" s="652">
        <f>K33+K36</f>
        <v>1847653406.7399998</v>
      </c>
      <c r="L38" s="43"/>
      <c r="P38" s="43"/>
    </row>
    <row r="39" spans="2:16" s="42" customFormat="1" ht="15" x14ac:dyDescent="0.2">
      <c r="B39" s="638"/>
      <c r="C39" s="638"/>
      <c r="D39" s="638"/>
      <c r="E39" s="638"/>
      <c r="F39" s="638"/>
      <c r="G39" s="638"/>
      <c r="H39" s="638"/>
      <c r="I39" s="653"/>
      <c r="J39" s="638"/>
      <c r="K39" s="654"/>
      <c r="P39" s="43"/>
    </row>
    <row r="40" spans="2:16" s="1" customFormat="1" ht="15" x14ac:dyDescent="0.2"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P40" s="44"/>
    </row>
    <row r="41" spans="2:16" s="1" customFormat="1" ht="33.75" customHeight="1" x14ac:dyDescent="0.2">
      <c r="B41" s="642"/>
      <c r="C41" s="642"/>
      <c r="D41" s="642"/>
      <c r="E41" s="642"/>
      <c r="F41" s="642"/>
      <c r="G41" s="642"/>
      <c r="H41" s="642"/>
      <c r="I41" s="642"/>
      <c r="J41" s="642"/>
      <c r="K41" s="642"/>
      <c r="P41" s="44"/>
    </row>
    <row r="42" spans="2:16" s="1" customFormat="1" ht="17.25" x14ac:dyDescent="0.2">
      <c r="B42" s="655"/>
      <c r="C42" s="606"/>
      <c r="D42" s="606"/>
      <c r="E42" s="606"/>
      <c r="F42" s="706"/>
      <c r="G42" s="706"/>
      <c r="H42" s="606"/>
      <c r="I42" s="606"/>
      <c r="J42" s="606"/>
      <c r="K42" s="606"/>
      <c r="P42" s="44"/>
    </row>
    <row r="43" spans="2:16" s="1" customFormat="1" ht="15" x14ac:dyDescent="0.2">
      <c r="B43" s="642"/>
      <c r="C43" s="707" t="s">
        <v>546</v>
      </c>
      <c r="D43" s="707"/>
      <c r="E43" s="642"/>
      <c r="F43" s="642" t="s">
        <v>514</v>
      </c>
      <c r="G43" s="642"/>
      <c r="H43" s="642"/>
      <c r="I43" s="642"/>
      <c r="J43" s="642"/>
      <c r="K43" s="642" t="s">
        <v>547</v>
      </c>
      <c r="P43" s="44"/>
    </row>
    <row r="44" spans="2:16" ht="15" x14ac:dyDescent="0.25">
      <c r="B44" s="611"/>
      <c r="C44" s="708" t="s">
        <v>510</v>
      </c>
      <c r="D44" s="709"/>
      <c r="E44" s="656"/>
      <c r="F44" s="656" t="s">
        <v>358</v>
      </c>
      <c r="G44" s="611"/>
      <c r="H44" s="611"/>
      <c r="I44" s="656"/>
      <c r="J44" s="611"/>
      <c r="K44" s="657" t="s">
        <v>512</v>
      </c>
      <c r="L44" s="45"/>
    </row>
    <row r="45" spans="2:16" ht="15" x14ac:dyDescent="0.25">
      <c r="B45" s="656"/>
      <c r="C45" s="708"/>
      <c r="D45" s="708"/>
      <c r="E45" s="708"/>
      <c r="F45" s="656"/>
      <c r="G45" s="710"/>
      <c r="H45" s="710"/>
      <c r="I45" s="710"/>
      <c r="J45" s="656"/>
      <c r="K45" s="656"/>
    </row>
    <row r="46" spans="2:16" x14ac:dyDescent="0.2">
      <c r="B46" s="711"/>
      <c r="C46" s="711"/>
      <c r="D46" s="711"/>
      <c r="E46" s="712"/>
      <c r="F46" s="712"/>
      <c r="G46" s="712"/>
      <c r="H46" s="712"/>
      <c r="I46" s="712"/>
    </row>
    <row r="47" spans="2:16" x14ac:dyDescent="0.2">
      <c r="B47" s="699"/>
      <c r="C47" s="699"/>
      <c r="D47" s="699"/>
      <c r="E47" s="41"/>
      <c r="F47" s="41"/>
      <c r="G47" s="41"/>
      <c r="H47" s="41"/>
      <c r="I47" s="699"/>
      <c r="J47" s="699"/>
      <c r="K47" s="699"/>
    </row>
    <row r="48" spans="2:16" x14ac:dyDescent="0.2">
      <c r="B48" s="41"/>
      <c r="C48" s="41"/>
      <c r="D48" s="41"/>
      <c r="E48" s="698"/>
      <c r="F48" s="699"/>
      <c r="G48" s="41"/>
      <c r="H48" s="41"/>
      <c r="I48" s="41"/>
      <c r="J48" s="41"/>
      <c r="K48" s="41"/>
    </row>
    <row r="49" spans="11:11" x14ac:dyDescent="0.2">
      <c r="K49" s="46"/>
    </row>
  </sheetData>
  <mergeCells count="19">
    <mergeCell ref="B18:G18"/>
    <mergeCell ref="B2:D2"/>
    <mergeCell ref="E5:I5"/>
    <mergeCell ref="E6:I6"/>
    <mergeCell ref="E8:I8"/>
    <mergeCell ref="B15:G15"/>
    <mergeCell ref="E48:F48"/>
    <mergeCell ref="B29:G29"/>
    <mergeCell ref="B37:G37"/>
    <mergeCell ref="F42:G42"/>
    <mergeCell ref="C43:D43"/>
    <mergeCell ref="C44:D44"/>
    <mergeCell ref="C45:E45"/>
    <mergeCell ref="G45:I45"/>
    <mergeCell ref="B46:D46"/>
    <mergeCell ref="E46:F46"/>
    <mergeCell ref="G46:I46"/>
    <mergeCell ref="B47:D47"/>
    <mergeCell ref="I47:K47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6"/>
  <sheetViews>
    <sheetView view="pageLayout" zoomScaleNormal="100" workbookViewId="0">
      <selection activeCell="H659" sqref="H659"/>
    </sheetView>
  </sheetViews>
  <sheetFormatPr defaultRowHeight="12.75" x14ac:dyDescent="0.2"/>
  <cols>
    <col min="1" max="1" width="22.85546875" style="411" customWidth="1"/>
    <col min="2" max="2" width="17.140625" style="411" customWidth="1"/>
    <col min="3" max="3" width="20" style="411" customWidth="1"/>
    <col min="4" max="4" width="18" style="411" customWidth="1"/>
    <col min="5" max="5" width="19.7109375" style="411" customWidth="1"/>
    <col min="6" max="6" width="16.140625" style="411" customWidth="1"/>
    <col min="7" max="7" width="16.42578125" style="411" customWidth="1"/>
    <col min="8" max="8" width="14.42578125" style="411" customWidth="1"/>
    <col min="9" max="9" width="16.140625" style="411" customWidth="1"/>
    <col min="10" max="10" width="13.7109375" style="411" customWidth="1"/>
    <col min="11" max="11" width="18.28515625" style="411" customWidth="1"/>
    <col min="12" max="16384" width="9.140625" style="411"/>
  </cols>
  <sheetData>
    <row r="2" spans="1:10" s="426" customFormat="1" x14ac:dyDescent="0.2">
      <c r="A2" s="47"/>
      <c r="D2" s="48"/>
      <c r="E2" s="49"/>
      <c r="F2" s="49" t="s">
        <v>0</v>
      </c>
      <c r="G2" s="49"/>
      <c r="H2" s="49"/>
      <c r="I2" s="49"/>
    </row>
    <row r="3" spans="1:10" s="426" customFormat="1" ht="40.5" customHeight="1" x14ac:dyDescent="0.2">
      <c r="B3" s="50"/>
      <c r="C3" s="50"/>
      <c r="D3" s="401"/>
      <c r="E3" s="401"/>
      <c r="F3" s="1035" t="s">
        <v>1</v>
      </c>
      <c r="G3" s="1036"/>
      <c r="H3" s="1036"/>
      <c r="I3" s="1036"/>
      <c r="J3" s="1036"/>
    </row>
    <row r="4" spans="1:10" ht="15" customHeight="1" x14ac:dyDescent="0.25">
      <c r="A4" s="988" t="s">
        <v>2</v>
      </c>
      <c r="B4" s="988"/>
      <c r="C4" s="988"/>
      <c r="D4" s="988"/>
      <c r="E4" s="988"/>
      <c r="F4" s="988"/>
      <c r="G4" s="988"/>
      <c r="H4" s="988"/>
      <c r="I4" s="988"/>
    </row>
    <row r="5" spans="1:10" ht="13.5" thickBot="1" x14ac:dyDescent="0.25">
      <c r="A5" s="1037"/>
      <c r="B5" s="1038"/>
      <c r="C5" s="1038"/>
      <c r="D5" s="1038"/>
      <c r="E5" s="1038"/>
      <c r="F5" s="1038"/>
      <c r="G5" s="1038"/>
      <c r="H5" s="1037"/>
      <c r="I5" s="1037"/>
    </row>
    <row r="6" spans="1:10" ht="15" customHeight="1" thickBot="1" x14ac:dyDescent="0.25">
      <c r="A6" s="51"/>
      <c r="B6" s="1039" t="s">
        <v>3</v>
      </c>
      <c r="C6" s="1040"/>
      <c r="D6" s="1040"/>
      <c r="E6" s="1040"/>
      <c r="F6" s="1040"/>
      <c r="G6" s="1041"/>
      <c r="H6" s="52"/>
      <c r="I6" s="52"/>
    </row>
    <row r="7" spans="1:10" x14ac:dyDescent="0.2">
      <c r="A7" s="1042" t="s">
        <v>4</v>
      </c>
      <c r="B7" s="1044" t="s">
        <v>5</v>
      </c>
      <c r="C7" s="1046" t="s">
        <v>6</v>
      </c>
      <c r="D7" s="1044" t="s">
        <v>7</v>
      </c>
      <c r="E7" s="1048" t="s">
        <v>8</v>
      </c>
      <c r="F7" s="1030" t="s">
        <v>9</v>
      </c>
      <c r="G7" s="1030" t="s">
        <v>10</v>
      </c>
      <c r="H7" s="1030" t="s">
        <v>11</v>
      </c>
      <c r="I7" s="1032" t="s">
        <v>12</v>
      </c>
    </row>
    <row r="8" spans="1:10" ht="81.75" customHeight="1" x14ac:dyDescent="0.2">
      <c r="A8" s="1043"/>
      <c r="B8" s="1045"/>
      <c r="C8" s="1047"/>
      <c r="D8" s="1045"/>
      <c r="E8" s="1049"/>
      <c r="F8" s="1031"/>
      <c r="G8" s="1031"/>
      <c r="H8" s="1031"/>
      <c r="I8" s="1033"/>
    </row>
    <row r="9" spans="1:10" s="419" customFormat="1" ht="12.75" customHeight="1" x14ac:dyDescent="0.2">
      <c r="A9" s="1019" t="s">
        <v>13</v>
      </c>
      <c r="B9" s="1020"/>
      <c r="C9" s="1020"/>
      <c r="D9" s="1020"/>
      <c r="E9" s="1034"/>
      <c r="F9" s="1034"/>
      <c r="G9" s="1034"/>
      <c r="H9" s="1034"/>
      <c r="I9" s="1005"/>
    </row>
    <row r="10" spans="1:10" s="419" customFormat="1" x14ac:dyDescent="0.2">
      <c r="A10" s="390" t="s">
        <v>43</v>
      </c>
      <c r="B10" s="53">
        <v>1722819184.3699999</v>
      </c>
      <c r="C10" s="53">
        <v>46410452.68</v>
      </c>
      <c r="D10" s="53">
        <v>101686017.51000001</v>
      </c>
      <c r="E10" s="53">
        <v>5544124.4699999997</v>
      </c>
      <c r="F10" s="53">
        <v>283224.56</v>
      </c>
      <c r="G10" s="53">
        <v>10020134.48</v>
      </c>
      <c r="H10" s="53">
        <v>157733323.16</v>
      </c>
      <c r="I10" s="54">
        <f>B10+SUM(D10:H10)</f>
        <v>1998086008.55</v>
      </c>
    </row>
    <row r="11" spans="1:10" x14ac:dyDescent="0.2">
      <c r="A11" s="55" t="s">
        <v>14</v>
      </c>
      <c r="B11" s="53">
        <f t="shared" ref="B11:I11" si="0">SUM(B12:B14)</f>
        <v>110326273.42</v>
      </c>
      <c r="C11" s="53">
        <f t="shared" si="0"/>
        <v>2244375.86</v>
      </c>
      <c r="D11" s="53">
        <f t="shared" si="0"/>
        <v>28577659.559999999</v>
      </c>
      <c r="E11" s="53">
        <f t="shared" si="0"/>
        <v>85716.24</v>
      </c>
      <c r="F11" s="53">
        <f t="shared" si="0"/>
        <v>0</v>
      </c>
      <c r="G11" s="53">
        <f t="shared" si="0"/>
        <v>696762.16</v>
      </c>
      <c r="H11" s="53">
        <f t="shared" si="0"/>
        <v>26793839.18</v>
      </c>
      <c r="I11" s="54">
        <f t="shared" si="0"/>
        <v>166480250.56</v>
      </c>
    </row>
    <row r="12" spans="1:10" x14ac:dyDescent="0.2">
      <c r="A12" s="1050" t="s">
        <v>15</v>
      </c>
      <c r="B12" s="1051"/>
      <c r="C12" s="1051"/>
      <c r="D12" s="1051"/>
      <c r="E12" s="1051"/>
      <c r="F12" s="1051"/>
      <c r="G12" s="147">
        <v>696762.16</v>
      </c>
      <c r="H12" s="147">
        <v>85716.24</v>
      </c>
      <c r="I12" s="102">
        <f>B12+SUM(D12:H12)</f>
        <v>782478.4</v>
      </c>
    </row>
    <row r="13" spans="1:10" x14ac:dyDescent="0.2">
      <c r="A13" s="1050" t="s">
        <v>16</v>
      </c>
      <c r="B13" s="147">
        <v>110326273.42</v>
      </c>
      <c r="C13" s="147">
        <v>2244375.86</v>
      </c>
      <c r="D13" s="147">
        <v>28577659.559999999</v>
      </c>
      <c r="E13" s="147"/>
      <c r="F13" s="1051"/>
      <c r="G13" s="147"/>
      <c r="H13" s="147">
        <v>26793839.18</v>
      </c>
      <c r="I13" s="102">
        <f>B13+SUM(D13:H13)</f>
        <v>165697772.16</v>
      </c>
    </row>
    <row r="14" spans="1:10" x14ac:dyDescent="0.2">
      <c r="A14" s="1050" t="s">
        <v>17</v>
      </c>
      <c r="B14" s="147"/>
      <c r="C14" s="1051"/>
      <c r="D14" s="147"/>
      <c r="E14" s="147">
        <v>85716.24</v>
      </c>
      <c r="F14" s="147"/>
      <c r="G14" s="147"/>
      <c r="H14" s="147">
        <v>-85716.24</v>
      </c>
      <c r="I14" s="102">
        <f>B14+SUM(D14:H14)</f>
        <v>0</v>
      </c>
    </row>
    <row r="15" spans="1:10" x14ac:dyDescent="0.2">
      <c r="A15" s="55" t="s">
        <v>18</v>
      </c>
      <c r="B15" s="53">
        <f>SUM(B16:B17)</f>
        <v>38691245.189999998</v>
      </c>
      <c r="C15" s="53">
        <f t="shared" ref="C15:I15" si="1">SUM(C16:C17)</f>
        <v>9427770.0800000001</v>
      </c>
      <c r="D15" s="53">
        <f t="shared" si="1"/>
        <v>1689634.68</v>
      </c>
      <c r="E15" s="53">
        <f t="shared" si="1"/>
        <v>685967.89</v>
      </c>
      <c r="F15" s="53">
        <f t="shared" si="1"/>
        <v>0</v>
      </c>
      <c r="G15" s="53">
        <f t="shared" si="1"/>
        <v>987884.18</v>
      </c>
      <c r="H15" s="53">
        <f t="shared" si="1"/>
        <v>5444339.7400000002</v>
      </c>
      <c r="I15" s="54">
        <f t="shared" si="1"/>
        <v>47499071.68</v>
      </c>
    </row>
    <row r="16" spans="1:10" x14ac:dyDescent="0.2">
      <c r="A16" s="1050" t="s">
        <v>19</v>
      </c>
      <c r="B16" s="1051"/>
      <c r="C16" s="1051"/>
      <c r="D16" s="1051"/>
      <c r="E16" s="147">
        <v>680967.89</v>
      </c>
      <c r="F16" s="147"/>
      <c r="G16" s="147">
        <v>987884.18</v>
      </c>
      <c r="H16" s="1051"/>
      <c r="I16" s="102">
        <f>B16+SUM(D16:H16)</f>
        <v>1668852.07</v>
      </c>
    </row>
    <row r="17" spans="1:10" x14ac:dyDescent="0.2">
      <c r="A17" s="1050" t="s">
        <v>16</v>
      </c>
      <c r="B17" s="147">
        <v>38691245.189999998</v>
      </c>
      <c r="C17" s="147">
        <v>9427770.0800000001</v>
      </c>
      <c r="D17" s="147">
        <v>1689634.68</v>
      </c>
      <c r="E17" s="147">
        <v>5000</v>
      </c>
      <c r="F17" s="1051"/>
      <c r="G17" s="147">
        <v>0</v>
      </c>
      <c r="H17" s="147">
        <v>5444339.7400000002</v>
      </c>
      <c r="I17" s="102">
        <f>B17+SUM(D17:H17)</f>
        <v>45830219.609999999</v>
      </c>
      <c r="J17" s="411" t="s">
        <v>67</v>
      </c>
    </row>
    <row r="18" spans="1:10" x14ac:dyDescent="0.2">
      <c r="A18" s="390" t="s">
        <v>44</v>
      </c>
      <c r="B18" s="53">
        <f t="shared" ref="B18:I18" si="2">B10+B11-B15</f>
        <v>1794454212.5999999</v>
      </c>
      <c r="C18" s="53">
        <f t="shared" si="2"/>
        <v>39227058.460000001</v>
      </c>
      <c r="D18" s="53">
        <f t="shared" si="2"/>
        <v>128574042.39</v>
      </c>
      <c r="E18" s="53">
        <f t="shared" si="2"/>
        <v>4943872.82</v>
      </c>
      <c r="F18" s="53">
        <f t="shared" si="2"/>
        <v>283224.56</v>
      </c>
      <c r="G18" s="53">
        <f t="shared" si="2"/>
        <v>9729012.4600000009</v>
      </c>
      <c r="H18" s="53">
        <f t="shared" si="2"/>
        <v>179082822.59999999</v>
      </c>
      <c r="I18" s="54">
        <f t="shared" si="2"/>
        <v>2117067187.4300001</v>
      </c>
    </row>
    <row r="19" spans="1:10" x14ac:dyDescent="0.2">
      <c r="A19" s="1019" t="s">
        <v>20</v>
      </c>
      <c r="B19" s="1034"/>
      <c r="C19" s="1034"/>
      <c r="D19" s="1034"/>
      <c r="E19" s="1034"/>
      <c r="F19" s="1034"/>
      <c r="G19" s="1034"/>
      <c r="H19" s="1034"/>
      <c r="I19" s="1005"/>
    </row>
    <row r="20" spans="1:10" x14ac:dyDescent="0.2">
      <c r="A20" s="390" t="s">
        <v>43</v>
      </c>
      <c r="B20" s="53">
        <v>5786566.3200000003</v>
      </c>
      <c r="C20" s="53">
        <v>0</v>
      </c>
      <c r="D20" s="53">
        <v>31114291.280000001</v>
      </c>
      <c r="E20" s="53">
        <v>5468189.6100000003</v>
      </c>
      <c r="F20" s="53">
        <v>283224.56</v>
      </c>
      <c r="G20" s="53">
        <v>9757040.6300000008</v>
      </c>
      <c r="H20" s="53">
        <v>0</v>
      </c>
      <c r="I20" s="54">
        <f>B20+SUM(D20:H20)</f>
        <v>52409312.400000006</v>
      </c>
    </row>
    <row r="21" spans="1:10" x14ac:dyDescent="0.2">
      <c r="A21" s="55" t="s">
        <v>14</v>
      </c>
      <c r="B21" s="53">
        <f>SUM(B22:B24)</f>
        <v>116630.19</v>
      </c>
      <c r="C21" s="53">
        <f t="shared" ref="C21:I21" si="3">SUM(C22:C24)</f>
        <v>0</v>
      </c>
      <c r="D21" s="53">
        <f t="shared" si="3"/>
        <v>4621488.59</v>
      </c>
      <c r="E21" s="53">
        <f t="shared" si="3"/>
        <v>37130.959999999999</v>
      </c>
      <c r="F21" s="53">
        <f t="shared" si="3"/>
        <v>0</v>
      </c>
      <c r="G21" s="53">
        <f t="shared" si="3"/>
        <v>687062.16</v>
      </c>
      <c r="H21" s="53">
        <f t="shared" si="3"/>
        <v>0</v>
      </c>
      <c r="I21" s="54">
        <f t="shared" si="3"/>
        <v>5462311.9000000004</v>
      </c>
    </row>
    <row r="22" spans="1:10" x14ac:dyDescent="0.2">
      <c r="A22" s="1050" t="s">
        <v>21</v>
      </c>
      <c r="B22" s="147">
        <v>116630.19</v>
      </c>
      <c r="C22" s="147">
        <v>0</v>
      </c>
      <c r="D22" s="147">
        <v>4621342.76</v>
      </c>
      <c r="E22" s="147">
        <v>37130.959999999999</v>
      </c>
      <c r="F22" s="147"/>
      <c r="G22" s="147">
        <v>0</v>
      </c>
      <c r="H22" s="1051"/>
      <c r="I22" s="102">
        <f>B22+SUM(D22:H22)</f>
        <v>4775103.91</v>
      </c>
    </row>
    <row r="23" spans="1:10" x14ac:dyDescent="0.2">
      <c r="A23" s="1050" t="s">
        <v>16</v>
      </c>
      <c r="B23" s="1051"/>
      <c r="C23" s="1051"/>
      <c r="D23" s="147">
        <v>145.83000000000001</v>
      </c>
      <c r="E23" s="147"/>
      <c r="F23" s="1051"/>
      <c r="G23" s="147">
        <v>687062.16</v>
      </c>
      <c r="H23" s="1051"/>
      <c r="I23" s="102">
        <f>B23+SUM(D23:H23)</f>
        <v>687207.99</v>
      </c>
    </row>
    <row r="24" spans="1:10" x14ac:dyDescent="0.2">
      <c r="A24" s="1050" t="s">
        <v>17</v>
      </c>
      <c r="B24" s="1051"/>
      <c r="C24" s="1051"/>
      <c r="D24" s="1051"/>
      <c r="E24" s="1051"/>
      <c r="F24" s="1051"/>
      <c r="G24" s="1051"/>
      <c r="H24" s="1051"/>
      <c r="I24" s="102">
        <f>B24+SUM(D24:H24)</f>
        <v>0</v>
      </c>
    </row>
    <row r="25" spans="1:10" x14ac:dyDescent="0.2">
      <c r="A25" s="55" t="s">
        <v>18</v>
      </c>
      <c r="B25" s="53">
        <f>SUM(B26:B27)</f>
        <v>0</v>
      </c>
      <c r="C25" s="53">
        <f t="shared" ref="C25:I25" si="4">SUM(C26:C27)</f>
        <v>0</v>
      </c>
      <c r="D25" s="53">
        <f t="shared" si="4"/>
        <v>1144096.32</v>
      </c>
      <c r="E25" s="53">
        <f t="shared" si="4"/>
        <v>685967.89</v>
      </c>
      <c r="F25" s="53">
        <f t="shared" si="4"/>
        <v>0</v>
      </c>
      <c r="G25" s="53">
        <f t="shared" si="4"/>
        <v>987884.18</v>
      </c>
      <c r="H25" s="53">
        <f t="shared" si="4"/>
        <v>0</v>
      </c>
      <c r="I25" s="54">
        <f t="shared" si="4"/>
        <v>2817948.39</v>
      </c>
    </row>
    <row r="26" spans="1:10" x14ac:dyDescent="0.2">
      <c r="A26" s="1050" t="s">
        <v>19</v>
      </c>
      <c r="B26" s="1051"/>
      <c r="C26" s="1051"/>
      <c r="D26" s="1051"/>
      <c r="E26" s="147">
        <v>680967.89</v>
      </c>
      <c r="F26" s="147"/>
      <c r="G26" s="147">
        <v>987884.18</v>
      </c>
      <c r="H26" s="1051"/>
      <c r="I26" s="102">
        <f>B26+SUM(D26:H26)</f>
        <v>1668852.07</v>
      </c>
    </row>
    <row r="27" spans="1:10" x14ac:dyDescent="0.2">
      <c r="A27" s="1050" t="s">
        <v>16</v>
      </c>
      <c r="B27" s="1051"/>
      <c r="C27" s="1051"/>
      <c r="D27" s="147">
        <v>1144096.32</v>
      </c>
      <c r="E27" s="147">
        <v>5000</v>
      </c>
      <c r="F27" s="1051"/>
      <c r="G27" s="147"/>
      <c r="H27" s="147"/>
      <c r="I27" s="102">
        <f>B27+SUM(D27:H27)</f>
        <v>1149096.32</v>
      </c>
    </row>
    <row r="28" spans="1:10" x14ac:dyDescent="0.2">
      <c r="A28" s="390" t="s">
        <v>44</v>
      </c>
      <c r="B28" s="53">
        <f>B20+B21-B25</f>
        <v>5903196.5100000007</v>
      </c>
      <c r="C28" s="53">
        <f t="shared" ref="C28:I28" si="5">C20+C21-C25</f>
        <v>0</v>
      </c>
      <c r="D28" s="53">
        <f t="shared" si="5"/>
        <v>34591683.550000004</v>
      </c>
      <c r="E28" s="53">
        <f t="shared" si="5"/>
        <v>4819352.6800000006</v>
      </c>
      <c r="F28" s="53">
        <f t="shared" si="5"/>
        <v>283224.56</v>
      </c>
      <c r="G28" s="53">
        <f t="shared" si="5"/>
        <v>9456218.6100000013</v>
      </c>
      <c r="H28" s="53">
        <f t="shared" si="5"/>
        <v>0</v>
      </c>
      <c r="I28" s="54">
        <f t="shared" si="5"/>
        <v>55053675.910000004</v>
      </c>
    </row>
    <row r="29" spans="1:10" x14ac:dyDescent="0.2">
      <c r="A29" s="1019" t="s">
        <v>22</v>
      </c>
      <c r="B29" s="1034"/>
      <c r="C29" s="1034"/>
      <c r="D29" s="1034"/>
      <c r="E29" s="1034"/>
      <c r="F29" s="1034"/>
      <c r="G29" s="1034"/>
      <c r="H29" s="1034"/>
      <c r="I29" s="1005"/>
    </row>
    <row r="30" spans="1:10" x14ac:dyDescent="0.2">
      <c r="A30" s="390" t="s">
        <v>43</v>
      </c>
      <c r="B30" s="53">
        <v>14688575.279999999</v>
      </c>
      <c r="C30" s="53">
        <v>14688575.279999999</v>
      </c>
      <c r="D30" s="53"/>
      <c r="E30" s="53"/>
      <c r="F30" s="53"/>
      <c r="G30" s="53"/>
      <c r="H30" s="53"/>
      <c r="I30" s="54">
        <f>B30+SUM(D30:H30)</f>
        <v>14688575.279999999</v>
      </c>
    </row>
    <row r="31" spans="1:10" x14ac:dyDescent="0.2">
      <c r="A31" s="1050" t="s">
        <v>23</v>
      </c>
      <c r="B31" s="147"/>
      <c r="C31" s="147"/>
      <c r="D31" s="147"/>
      <c r="E31" s="147"/>
      <c r="F31" s="147"/>
      <c r="G31" s="147"/>
      <c r="H31" s="1051"/>
      <c r="I31" s="102">
        <f>B31+SUM(D31:H31)</f>
        <v>0</v>
      </c>
    </row>
    <row r="32" spans="1:10" x14ac:dyDescent="0.2">
      <c r="A32" s="1050" t="s">
        <v>24</v>
      </c>
      <c r="B32" s="1052">
        <v>4081937.91</v>
      </c>
      <c r="C32" s="1052">
        <v>4081937.91</v>
      </c>
      <c r="D32" s="1052"/>
      <c r="E32" s="1052"/>
      <c r="F32" s="1052"/>
      <c r="G32" s="1052"/>
      <c r="H32" s="1053"/>
      <c r="I32" s="102">
        <f>B32+SUM(D32:H32)</f>
        <v>4081937.91</v>
      </c>
    </row>
    <row r="33" spans="1:9" x14ac:dyDescent="0.2">
      <c r="A33" s="390" t="s">
        <v>44</v>
      </c>
      <c r="B33" s="56">
        <f>B30+B31-B32</f>
        <v>10606637.369999999</v>
      </c>
      <c r="C33" s="56">
        <f t="shared" ref="C33:I33" si="6">C30+C31-C32</f>
        <v>10606637.369999999</v>
      </c>
      <c r="D33" s="56">
        <f t="shared" si="6"/>
        <v>0</v>
      </c>
      <c r="E33" s="56">
        <f t="shared" si="6"/>
        <v>0</v>
      </c>
      <c r="F33" s="56">
        <f t="shared" si="6"/>
        <v>0</v>
      </c>
      <c r="G33" s="56">
        <f t="shared" si="6"/>
        <v>0</v>
      </c>
      <c r="H33" s="56">
        <f t="shared" si="6"/>
        <v>0</v>
      </c>
      <c r="I33" s="57">
        <f t="shared" si="6"/>
        <v>10606637.369999999</v>
      </c>
    </row>
    <row r="34" spans="1:9" x14ac:dyDescent="0.2">
      <c r="A34" s="1019" t="s">
        <v>25</v>
      </c>
      <c r="B34" s="1020"/>
      <c r="C34" s="1020"/>
      <c r="D34" s="1020"/>
      <c r="E34" s="1020"/>
      <c r="F34" s="1020"/>
      <c r="G34" s="1020"/>
      <c r="H34" s="1020"/>
      <c r="I34" s="1005"/>
    </row>
    <row r="35" spans="1:9" x14ac:dyDescent="0.2">
      <c r="A35" s="58" t="s">
        <v>43</v>
      </c>
      <c r="B35" s="59">
        <f t="shared" ref="B35:I35" si="7">B10-B20-B30</f>
        <v>1702344042.77</v>
      </c>
      <c r="C35" s="59">
        <f t="shared" si="7"/>
        <v>31721877.399999999</v>
      </c>
      <c r="D35" s="59">
        <f t="shared" si="7"/>
        <v>70571726.230000004</v>
      </c>
      <c r="E35" s="59">
        <f t="shared" si="7"/>
        <v>75934.859999999404</v>
      </c>
      <c r="F35" s="59">
        <f t="shared" si="7"/>
        <v>0</v>
      </c>
      <c r="G35" s="59">
        <f t="shared" si="7"/>
        <v>263093.84999999963</v>
      </c>
      <c r="H35" s="59">
        <f t="shared" si="7"/>
        <v>157733323.16</v>
      </c>
      <c r="I35" s="60">
        <f t="shared" si="7"/>
        <v>1930988120.8699999</v>
      </c>
    </row>
    <row r="36" spans="1:9" ht="13.5" thickBot="1" x14ac:dyDescent="0.25">
      <c r="A36" s="61" t="s">
        <v>44</v>
      </c>
      <c r="B36" s="62">
        <f>B18-B28-B33</f>
        <v>1777944378.72</v>
      </c>
      <c r="C36" s="62">
        <f t="shared" ref="C36:I36" si="8">C18-C28-C33</f>
        <v>28620421.090000004</v>
      </c>
      <c r="D36" s="62">
        <f t="shared" si="8"/>
        <v>93982358.840000004</v>
      </c>
      <c r="E36" s="62">
        <f t="shared" si="8"/>
        <v>124520.13999999966</v>
      </c>
      <c r="F36" s="62">
        <f t="shared" si="8"/>
        <v>0</v>
      </c>
      <c r="G36" s="62">
        <f t="shared" si="8"/>
        <v>272793.84999999963</v>
      </c>
      <c r="H36" s="62">
        <f t="shared" si="8"/>
        <v>179082822.59999999</v>
      </c>
      <c r="I36" s="63">
        <f t="shared" si="8"/>
        <v>2051406874.1500001</v>
      </c>
    </row>
    <row r="37" spans="1:9" x14ac:dyDescent="0.2">
      <c r="A37" s="64"/>
      <c r="B37" s="65"/>
      <c r="C37" s="65"/>
      <c r="D37" s="65"/>
      <c r="E37" s="65"/>
      <c r="F37" s="65"/>
      <c r="G37" s="65"/>
      <c r="H37" s="65"/>
      <c r="I37" s="65"/>
    </row>
    <row r="38" spans="1:9" ht="15" x14ac:dyDescent="0.25">
      <c r="A38" s="66" t="s">
        <v>26</v>
      </c>
      <c r="B38" s="67"/>
    </row>
    <row r="39" spans="1:9" ht="13.5" thickBot="1" x14ac:dyDescent="0.25">
      <c r="A39" s="68"/>
      <c r="B39" s="68"/>
    </row>
    <row r="40" spans="1:9" ht="21.75" customHeight="1" x14ac:dyDescent="0.2">
      <c r="A40" s="1021" t="s">
        <v>27</v>
      </c>
      <c r="B40" s="1022"/>
      <c r="C40" s="1027" t="s">
        <v>28</v>
      </c>
    </row>
    <row r="41" spans="1:9" ht="13.5" customHeight="1" x14ac:dyDescent="0.2">
      <c r="A41" s="1023"/>
      <c r="B41" s="1024"/>
      <c r="C41" s="1028"/>
    </row>
    <row r="42" spans="1:9" ht="29.25" customHeight="1" x14ac:dyDescent="0.2">
      <c r="A42" s="1025"/>
      <c r="B42" s="1026"/>
      <c r="C42" s="1029"/>
    </row>
    <row r="43" spans="1:9" x14ac:dyDescent="0.2">
      <c r="A43" s="1006" t="s">
        <v>13</v>
      </c>
      <c r="B43" s="1007"/>
      <c r="C43" s="1008"/>
    </row>
    <row r="44" spans="1:9" x14ac:dyDescent="0.2">
      <c r="A44" s="1054" t="s">
        <v>43</v>
      </c>
      <c r="B44" s="1010"/>
      <c r="C44" s="69">
        <v>10845777.18</v>
      </c>
    </row>
    <row r="45" spans="1:9" x14ac:dyDescent="0.2">
      <c r="A45" s="1017" t="s">
        <v>14</v>
      </c>
      <c r="B45" s="1018"/>
      <c r="C45" s="70">
        <f>SUM(C46:C47)</f>
        <v>23133.119999999999</v>
      </c>
    </row>
    <row r="46" spans="1:9" x14ac:dyDescent="0.2">
      <c r="A46" s="1055" t="s">
        <v>15</v>
      </c>
      <c r="B46" s="1056"/>
      <c r="C46" s="1057">
        <v>23133.119999999999</v>
      </c>
    </row>
    <row r="47" spans="1:9" x14ac:dyDescent="0.2">
      <c r="A47" s="1055" t="s">
        <v>16</v>
      </c>
      <c r="B47" s="1056"/>
      <c r="C47" s="1057"/>
    </row>
    <row r="48" spans="1:9" x14ac:dyDescent="0.2">
      <c r="A48" s="1017" t="s">
        <v>18</v>
      </c>
      <c r="B48" s="1018"/>
      <c r="C48" s="70">
        <f>SUM(C49:C50)</f>
        <v>0</v>
      </c>
    </row>
    <row r="49" spans="1:3" x14ac:dyDescent="0.2">
      <c r="A49" s="1055" t="s">
        <v>19</v>
      </c>
      <c r="B49" s="1056"/>
      <c r="C49" s="1057"/>
    </row>
    <row r="50" spans="1:3" x14ac:dyDescent="0.2">
      <c r="A50" s="1055" t="s">
        <v>16</v>
      </c>
      <c r="B50" s="1056"/>
      <c r="C50" s="1057"/>
    </row>
    <row r="51" spans="1:3" x14ac:dyDescent="0.2">
      <c r="A51" s="1058" t="s">
        <v>44</v>
      </c>
      <c r="B51" s="1059"/>
      <c r="C51" s="70">
        <f>C44+C45-C48</f>
        <v>10868910.299999999</v>
      </c>
    </row>
    <row r="52" spans="1:3" x14ac:dyDescent="0.2">
      <c r="A52" s="1006" t="s">
        <v>20</v>
      </c>
      <c r="B52" s="1007"/>
      <c r="C52" s="1008"/>
    </row>
    <row r="53" spans="1:3" x14ac:dyDescent="0.2">
      <c r="A53" s="1054" t="s">
        <v>43</v>
      </c>
      <c r="B53" s="1010"/>
      <c r="C53" s="69">
        <v>10845777.18</v>
      </c>
    </row>
    <row r="54" spans="1:3" x14ac:dyDescent="0.2">
      <c r="A54" s="1017" t="s">
        <v>14</v>
      </c>
      <c r="B54" s="1018"/>
      <c r="C54" s="70">
        <f>SUM(C55:C56)</f>
        <v>9497.34</v>
      </c>
    </row>
    <row r="55" spans="1:3" x14ac:dyDescent="0.2">
      <c r="A55" s="1055" t="s">
        <v>21</v>
      </c>
      <c r="B55" s="1056"/>
      <c r="C55" s="1057"/>
    </row>
    <row r="56" spans="1:3" x14ac:dyDescent="0.2">
      <c r="A56" s="1055" t="s">
        <v>16</v>
      </c>
      <c r="B56" s="1056"/>
      <c r="C56" s="1057">
        <v>9497.34</v>
      </c>
    </row>
    <row r="57" spans="1:3" x14ac:dyDescent="0.2">
      <c r="A57" s="1017" t="s">
        <v>18</v>
      </c>
      <c r="B57" s="1018"/>
      <c r="C57" s="70">
        <f>SUM(C58:C59)</f>
        <v>0</v>
      </c>
    </row>
    <row r="58" spans="1:3" x14ac:dyDescent="0.2">
      <c r="A58" s="1055" t="s">
        <v>19</v>
      </c>
      <c r="B58" s="1056"/>
      <c r="C58" s="1057"/>
    </row>
    <row r="59" spans="1:3" x14ac:dyDescent="0.2">
      <c r="A59" s="1060" t="s">
        <v>16</v>
      </c>
      <c r="B59" s="1061"/>
      <c r="C59" s="1062"/>
    </row>
    <row r="60" spans="1:3" x14ac:dyDescent="0.2">
      <c r="A60" s="1004" t="s">
        <v>44</v>
      </c>
      <c r="B60" s="1005"/>
      <c r="C60" s="71">
        <f>C53+C54-C57</f>
        <v>10855274.52</v>
      </c>
    </row>
    <row r="61" spans="1:3" x14ac:dyDescent="0.2">
      <c r="A61" s="1015" t="s">
        <v>22</v>
      </c>
      <c r="B61" s="1016"/>
      <c r="C61" s="1063"/>
    </row>
    <row r="62" spans="1:3" x14ac:dyDescent="0.2">
      <c r="A62" s="1054" t="s">
        <v>43</v>
      </c>
      <c r="B62" s="1010"/>
      <c r="C62" s="69"/>
    </row>
    <row r="63" spans="1:3" x14ac:dyDescent="0.2">
      <c r="A63" s="1064" t="s">
        <v>23</v>
      </c>
      <c r="B63" s="1065"/>
      <c r="C63" s="1066"/>
    </row>
    <row r="64" spans="1:3" x14ac:dyDescent="0.2">
      <c r="A64" s="1064" t="s">
        <v>24</v>
      </c>
      <c r="B64" s="1065"/>
      <c r="C64" s="1066"/>
    </row>
    <row r="65" spans="1:5" x14ac:dyDescent="0.2">
      <c r="A65" s="1004" t="s">
        <v>44</v>
      </c>
      <c r="B65" s="1005"/>
      <c r="C65" s="72">
        <f>C62+C63-C64</f>
        <v>0</v>
      </c>
    </row>
    <row r="66" spans="1:5" x14ac:dyDescent="0.2">
      <c r="A66" s="1006" t="s">
        <v>25</v>
      </c>
      <c r="B66" s="1007"/>
      <c r="C66" s="1008"/>
    </row>
    <row r="67" spans="1:5" x14ac:dyDescent="0.2">
      <c r="A67" s="1009" t="s">
        <v>43</v>
      </c>
      <c r="B67" s="1010"/>
      <c r="C67" s="69">
        <f>C44-C53-C62</f>
        <v>0</v>
      </c>
    </row>
    <row r="68" spans="1:5" ht="13.5" thickBot="1" x14ac:dyDescent="0.25">
      <c r="A68" s="1011" t="s">
        <v>44</v>
      </c>
      <c r="B68" s="1012"/>
      <c r="C68" s="73">
        <f>C51-C60-C65</f>
        <v>13635.779999999329</v>
      </c>
    </row>
    <row r="76" spans="1:5" ht="15" x14ac:dyDescent="0.25">
      <c r="A76" s="1013" t="s">
        <v>29</v>
      </c>
      <c r="B76" s="1014"/>
      <c r="C76" s="1014"/>
      <c r="D76" s="1014"/>
      <c r="E76" s="1014"/>
    </row>
    <row r="77" spans="1:5" ht="13.5" thickBot="1" x14ac:dyDescent="0.25">
      <c r="A77" s="74"/>
      <c r="B77" s="75"/>
      <c r="C77" s="75"/>
      <c r="D77" s="75"/>
      <c r="E77" s="75"/>
    </row>
    <row r="78" spans="1:5" ht="166.5" thickBot="1" x14ac:dyDescent="0.25">
      <c r="A78" s="76" t="s">
        <v>30</v>
      </c>
      <c r="B78" s="77" t="s">
        <v>31</v>
      </c>
      <c r="C78" s="77" t="s">
        <v>32</v>
      </c>
      <c r="D78" s="77" t="s">
        <v>33</v>
      </c>
      <c r="E78" s="78" t="s">
        <v>34</v>
      </c>
    </row>
    <row r="79" spans="1:5" ht="13.5" thickBot="1" x14ac:dyDescent="0.25">
      <c r="A79" s="79" t="s">
        <v>13</v>
      </c>
      <c r="B79" s="80"/>
      <c r="C79" s="80"/>
      <c r="D79" s="80"/>
      <c r="E79" s="81"/>
    </row>
    <row r="80" spans="1:5" ht="25.5" x14ac:dyDescent="0.2">
      <c r="A80" s="1067" t="s">
        <v>599</v>
      </c>
      <c r="B80" s="82"/>
      <c r="C80" s="82">
        <v>263093.84999999998</v>
      </c>
      <c r="D80" s="82"/>
      <c r="E80" s="83">
        <f>B80+C80+D80</f>
        <v>263093.84999999998</v>
      </c>
    </row>
    <row r="81" spans="1:5" x14ac:dyDescent="0.2">
      <c r="A81" s="84" t="s">
        <v>23</v>
      </c>
      <c r="B81" s="85">
        <f>SUM(B82:B83)</f>
        <v>0</v>
      </c>
      <c r="C81" s="85">
        <f>SUM(C82:C83)</f>
        <v>9700</v>
      </c>
      <c r="D81" s="85">
        <f>SUM(D82:D83)</f>
        <v>0</v>
      </c>
      <c r="E81" s="86">
        <f>SUM(E82:E83)</f>
        <v>9700</v>
      </c>
    </row>
    <row r="82" spans="1:5" x14ac:dyDescent="0.2">
      <c r="A82" s="87" t="s">
        <v>35</v>
      </c>
      <c r="B82" s="88"/>
      <c r="C82" s="88">
        <v>9700</v>
      </c>
      <c r="D82" s="88"/>
      <c r="E82" s="89">
        <f>B82+C82+D82</f>
        <v>9700</v>
      </c>
    </row>
    <row r="83" spans="1:5" x14ac:dyDescent="0.2">
      <c r="A83" s="87" t="s">
        <v>36</v>
      </c>
      <c r="B83" s="88"/>
      <c r="C83" s="88"/>
      <c r="D83" s="88"/>
      <c r="E83" s="89">
        <f>B83+C83+D83</f>
        <v>0</v>
      </c>
    </row>
    <row r="84" spans="1:5" x14ac:dyDescent="0.2">
      <c r="A84" s="84" t="s">
        <v>24</v>
      </c>
      <c r="B84" s="85">
        <f>SUM(B85:B87)</f>
        <v>0</v>
      </c>
      <c r="C84" s="85">
        <f>SUM(C85:C87)</f>
        <v>0</v>
      </c>
      <c r="D84" s="85">
        <f>SUM(D85:D87)</f>
        <v>0</v>
      </c>
      <c r="E84" s="86">
        <f>SUM(E85:E87)</f>
        <v>0</v>
      </c>
    </row>
    <row r="85" spans="1:5" x14ac:dyDescent="0.2">
      <c r="A85" s="87" t="s">
        <v>37</v>
      </c>
      <c r="B85" s="88"/>
      <c r="C85" s="88"/>
      <c r="D85" s="88"/>
      <c r="E85" s="89">
        <f>B85+C85+D85</f>
        <v>0</v>
      </c>
    </row>
    <row r="86" spans="1:5" x14ac:dyDescent="0.2">
      <c r="A86" s="87" t="s">
        <v>38</v>
      </c>
      <c r="B86" s="88"/>
      <c r="C86" s="88"/>
      <c r="D86" s="88"/>
      <c r="E86" s="89">
        <f>B86+C86+D86</f>
        <v>0</v>
      </c>
    </row>
    <row r="87" spans="1:5" x14ac:dyDescent="0.2">
      <c r="A87" s="90" t="s">
        <v>39</v>
      </c>
      <c r="B87" s="88"/>
      <c r="C87" s="88"/>
      <c r="D87" s="88"/>
      <c r="E87" s="89">
        <f>B87+C87+D87</f>
        <v>0</v>
      </c>
    </row>
    <row r="88" spans="1:5" ht="26.25" thickBot="1" x14ac:dyDescent="0.25">
      <c r="A88" s="1068" t="s">
        <v>549</v>
      </c>
      <c r="B88" s="91">
        <f>B80+B81-B84</f>
        <v>0</v>
      </c>
      <c r="C88" s="91">
        <f>C80+C81-C84</f>
        <v>272793.84999999998</v>
      </c>
      <c r="D88" s="91">
        <f>D80+D81-D84</f>
        <v>0</v>
      </c>
      <c r="E88" s="92">
        <f>E80+E81-E84</f>
        <v>272793.84999999998</v>
      </c>
    </row>
    <row r="89" spans="1:5" ht="13.5" thickBot="1" x14ac:dyDescent="0.25">
      <c r="A89" s="93" t="s">
        <v>40</v>
      </c>
      <c r="B89" s="94"/>
      <c r="C89" s="94"/>
      <c r="D89" s="94"/>
      <c r="E89" s="95"/>
    </row>
    <row r="90" spans="1:5" x14ac:dyDescent="0.2">
      <c r="A90" s="1067" t="s">
        <v>550</v>
      </c>
      <c r="B90" s="82"/>
      <c r="C90" s="82"/>
      <c r="D90" s="82"/>
      <c r="E90" s="83">
        <f>B90+C90+D90</f>
        <v>0</v>
      </c>
    </row>
    <row r="91" spans="1:5" x14ac:dyDescent="0.2">
      <c r="A91" s="84" t="s">
        <v>23</v>
      </c>
      <c r="B91" s="96"/>
      <c r="C91" s="96"/>
      <c r="D91" s="96"/>
      <c r="E91" s="86">
        <f>SUM(B91:D91)</f>
        <v>0</v>
      </c>
    </row>
    <row r="92" spans="1:5" x14ac:dyDescent="0.2">
      <c r="A92" s="84" t="s">
        <v>24</v>
      </c>
      <c r="B92" s="96"/>
      <c r="C92" s="96"/>
      <c r="D92" s="96"/>
      <c r="E92" s="86">
        <f>SUM(B92:D92)</f>
        <v>0</v>
      </c>
    </row>
    <row r="93" spans="1:5" ht="13.5" thickBot="1" x14ac:dyDescent="0.25">
      <c r="A93" s="1068" t="s">
        <v>551</v>
      </c>
      <c r="B93" s="91">
        <f>B90+B91-B92</f>
        <v>0</v>
      </c>
      <c r="C93" s="91">
        <f>C90+C91-C92</f>
        <v>0</v>
      </c>
      <c r="D93" s="91">
        <f>D90+D91-D92</f>
        <v>0</v>
      </c>
      <c r="E93" s="92">
        <f>E90+E91-E92</f>
        <v>0</v>
      </c>
    </row>
    <row r="94" spans="1:5" ht="13.5" thickBot="1" x14ac:dyDescent="0.25">
      <c r="A94" s="996" t="s">
        <v>25</v>
      </c>
      <c r="B94" s="997"/>
      <c r="C94" s="997"/>
      <c r="D94" s="997"/>
      <c r="E94" s="998"/>
    </row>
    <row r="95" spans="1:5" x14ac:dyDescent="0.2">
      <c r="A95" s="1069" t="s">
        <v>43</v>
      </c>
      <c r="B95" s="1070">
        <f>B80-B90</f>
        <v>0</v>
      </c>
      <c r="C95" s="1070">
        <f>C80-C90</f>
        <v>263093.84999999998</v>
      </c>
      <c r="D95" s="1070">
        <f>D80-D90</f>
        <v>0</v>
      </c>
      <c r="E95" s="1070">
        <f>E80-E90</f>
        <v>263093.84999999998</v>
      </c>
    </row>
    <row r="96" spans="1:5" ht="13.5" thickBot="1" x14ac:dyDescent="0.25">
      <c r="A96" s="1071" t="s">
        <v>44</v>
      </c>
      <c r="B96" s="1072">
        <f>B88-B93</f>
        <v>0</v>
      </c>
      <c r="C96" s="1072">
        <f>C88-C93</f>
        <v>272793.84999999998</v>
      </c>
      <c r="D96" s="1072">
        <f>D88-D93</f>
        <v>0</v>
      </c>
      <c r="E96" s="1072">
        <f>E88-E93</f>
        <v>272793.84999999998</v>
      </c>
    </row>
    <row r="101" spans="1:9" ht="48" customHeight="1" x14ac:dyDescent="0.25">
      <c r="A101" s="988" t="s">
        <v>41</v>
      </c>
      <c r="B101" s="988"/>
      <c r="C101" s="988"/>
      <c r="D101" s="988"/>
    </row>
    <row r="102" spans="1:9" ht="13.5" thickBot="1" x14ac:dyDescent="0.25">
      <c r="A102" s="990"/>
      <c r="B102" s="991"/>
      <c r="C102" s="991"/>
    </row>
    <row r="103" spans="1:9" ht="25.5" x14ac:dyDescent="0.2">
      <c r="A103" s="97" t="s">
        <v>42</v>
      </c>
      <c r="B103" s="98" t="s">
        <v>43</v>
      </c>
      <c r="C103" s="98" t="s">
        <v>44</v>
      </c>
      <c r="D103" s="99" t="s">
        <v>45</v>
      </c>
    </row>
    <row r="104" spans="1:9" x14ac:dyDescent="0.2">
      <c r="A104" s="100" t="s">
        <v>46</v>
      </c>
      <c r="B104" s="101">
        <v>0</v>
      </c>
      <c r="C104" s="101">
        <v>0</v>
      </c>
      <c r="D104" s="102"/>
    </row>
    <row r="105" spans="1:9" x14ac:dyDescent="0.2">
      <c r="A105" s="103" t="s">
        <v>47</v>
      </c>
      <c r="B105" s="104"/>
      <c r="C105" s="104"/>
      <c r="D105" s="105"/>
    </row>
    <row r="106" spans="1:9" ht="13.5" thickBot="1" x14ac:dyDescent="0.25">
      <c r="A106" s="106" t="s">
        <v>48</v>
      </c>
      <c r="B106" s="107"/>
      <c r="C106" s="108"/>
      <c r="D106" s="109"/>
    </row>
    <row r="109" spans="1:9" ht="15" x14ac:dyDescent="0.25">
      <c r="A109" s="988" t="s">
        <v>49</v>
      </c>
      <c r="B109" s="989"/>
      <c r="C109" s="989"/>
      <c r="D109" s="906"/>
      <c r="E109" s="906"/>
      <c r="F109" s="906"/>
      <c r="G109" s="906"/>
    </row>
    <row r="110" spans="1:9" ht="13.5" thickBot="1" x14ac:dyDescent="0.25">
      <c r="A110" s="990"/>
      <c r="B110" s="991"/>
      <c r="C110" s="991"/>
    </row>
    <row r="111" spans="1:9" ht="13.5" customHeight="1" x14ac:dyDescent="0.2">
      <c r="A111" s="999"/>
      <c r="B111" s="1001" t="s">
        <v>50</v>
      </c>
      <c r="C111" s="1002"/>
      <c r="D111" s="1002"/>
      <c r="E111" s="1002"/>
      <c r="F111" s="1003"/>
      <c r="G111" s="1001" t="s">
        <v>51</v>
      </c>
      <c r="H111" s="1002"/>
      <c r="I111" s="1003"/>
    </row>
    <row r="112" spans="1:9" ht="38.25" x14ac:dyDescent="0.2">
      <c r="A112" s="1000"/>
      <c r="B112" s="110" t="s">
        <v>52</v>
      </c>
      <c r="C112" s="111" t="s">
        <v>53</v>
      </c>
      <c r="D112" s="111" t="s">
        <v>54</v>
      </c>
      <c r="E112" s="111" t="s">
        <v>55</v>
      </c>
      <c r="F112" s="112" t="s">
        <v>56</v>
      </c>
      <c r="G112" s="113" t="s">
        <v>57</v>
      </c>
      <c r="H112" s="114" t="s">
        <v>58</v>
      </c>
      <c r="I112" s="115" t="s">
        <v>59</v>
      </c>
    </row>
    <row r="113" spans="1:9" x14ac:dyDescent="0.2">
      <c r="A113" s="116" t="s">
        <v>43</v>
      </c>
      <c r="B113" s="117">
        <v>0</v>
      </c>
      <c r="C113" s="118">
        <v>14688575.279999999</v>
      </c>
      <c r="D113" s="118">
        <v>0</v>
      </c>
      <c r="E113" s="119">
        <v>0</v>
      </c>
      <c r="F113" s="120">
        <v>0</v>
      </c>
      <c r="G113" s="121">
        <v>0</v>
      </c>
      <c r="H113" s="118">
        <v>0</v>
      </c>
      <c r="I113" s="122">
        <v>0</v>
      </c>
    </row>
    <row r="114" spans="1:9" ht="38.25" x14ac:dyDescent="0.2">
      <c r="A114" s="1073" t="s">
        <v>60</v>
      </c>
      <c r="B114" s="123"/>
      <c r="C114" s="124"/>
      <c r="D114" s="124"/>
      <c r="E114" s="119"/>
      <c r="F114" s="120"/>
      <c r="G114" s="121"/>
      <c r="H114" s="124"/>
      <c r="I114" s="125"/>
    </row>
    <row r="115" spans="1:9" ht="39" thickBot="1" x14ac:dyDescent="0.25">
      <c r="A115" s="1074" t="s">
        <v>61</v>
      </c>
      <c r="B115" s="126"/>
      <c r="C115" s="127">
        <v>4081937.91</v>
      </c>
      <c r="D115" s="128"/>
      <c r="E115" s="129"/>
      <c r="F115" s="130"/>
      <c r="G115" s="131"/>
      <c r="H115" s="128"/>
      <c r="I115" s="132"/>
    </row>
    <row r="116" spans="1:9" ht="13.5" thickBot="1" x14ac:dyDescent="0.25">
      <c r="A116" s="133" t="s">
        <v>44</v>
      </c>
      <c r="B116" s="134">
        <f t="shared" ref="B116:I116" si="9">B113+B114-B115</f>
        <v>0</v>
      </c>
      <c r="C116" s="135">
        <f t="shared" si="9"/>
        <v>10606637.369999999</v>
      </c>
      <c r="D116" s="135">
        <f t="shared" si="9"/>
        <v>0</v>
      </c>
      <c r="E116" s="136">
        <f t="shared" si="9"/>
        <v>0</v>
      </c>
      <c r="F116" s="137">
        <f t="shared" si="9"/>
        <v>0</v>
      </c>
      <c r="G116" s="138">
        <f t="shared" si="9"/>
        <v>0</v>
      </c>
      <c r="H116" s="136">
        <f t="shared" si="9"/>
        <v>0</v>
      </c>
      <c r="I116" s="137">
        <f t="shared" si="9"/>
        <v>0</v>
      </c>
    </row>
    <row r="119" spans="1:9" ht="15" x14ac:dyDescent="0.25">
      <c r="A119" s="988" t="s">
        <v>62</v>
      </c>
      <c r="B119" s="989"/>
      <c r="C119" s="989"/>
    </row>
    <row r="120" spans="1:9" ht="13.5" thickBot="1" x14ac:dyDescent="0.25">
      <c r="A120" s="990"/>
      <c r="B120" s="991"/>
      <c r="C120" s="991"/>
    </row>
    <row r="121" spans="1:9" ht="25.5" x14ac:dyDescent="0.2">
      <c r="A121" s="139" t="s">
        <v>42</v>
      </c>
      <c r="B121" s="98" t="s">
        <v>43</v>
      </c>
      <c r="C121" s="99" t="s">
        <v>44</v>
      </c>
    </row>
    <row r="122" spans="1:9" ht="26.25" thickBot="1" x14ac:dyDescent="0.25">
      <c r="A122" s="140" t="s">
        <v>63</v>
      </c>
      <c r="B122" s="127">
        <v>10937255.68</v>
      </c>
      <c r="C122" s="141">
        <v>9967781.6899999995</v>
      </c>
    </row>
    <row r="126" spans="1:9" ht="50.25" customHeight="1" x14ac:dyDescent="0.25">
      <c r="A126" s="988" t="s">
        <v>64</v>
      </c>
      <c r="B126" s="989"/>
      <c r="C126" s="989"/>
      <c r="D126" s="906"/>
    </row>
    <row r="127" spans="1:9" ht="13.5" thickBot="1" x14ac:dyDescent="0.25">
      <c r="A127" s="990"/>
      <c r="B127" s="991"/>
      <c r="C127" s="991"/>
    </row>
    <row r="128" spans="1:9" x14ac:dyDescent="0.2">
      <c r="A128" s="992" t="s">
        <v>30</v>
      </c>
      <c r="B128" s="993"/>
      <c r="C128" s="98" t="s">
        <v>43</v>
      </c>
      <c r="D128" s="99" t="s">
        <v>44</v>
      </c>
    </row>
    <row r="129" spans="1:4" ht="66" customHeight="1" x14ac:dyDescent="0.2">
      <c r="A129" s="994" t="s">
        <v>65</v>
      </c>
      <c r="B129" s="995"/>
      <c r="C129" s="101">
        <f>SUM(C131:C135)</f>
        <v>0</v>
      </c>
      <c r="D129" s="142">
        <f>SUM(D131:D135)</f>
        <v>0</v>
      </c>
    </row>
    <row r="130" spans="1:4" x14ac:dyDescent="0.2">
      <c r="A130" s="986" t="s">
        <v>47</v>
      </c>
      <c r="B130" s="987"/>
      <c r="C130" s="143"/>
      <c r="D130" s="144"/>
    </row>
    <row r="131" spans="1:4" x14ac:dyDescent="0.2">
      <c r="A131" s="1075" t="s">
        <v>5</v>
      </c>
      <c r="B131" s="1076"/>
      <c r="C131" s="145">
        <v>0</v>
      </c>
      <c r="D131" s="146">
        <v>0</v>
      </c>
    </row>
    <row r="132" spans="1:4" x14ac:dyDescent="0.2">
      <c r="A132" s="1077" t="s">
        <v>7</v>
      </c>
      <c r="B132" s="1078"/>
      <c r="C132" s="147">
        <v>0</v>
      </c>
      <c r="D132" s="102">
        <v>0</v>
      </c>
    </row>
    <row r="133" spans="1:4" x14ac:dyDescent="0.2">
      <c r="A133" s="1077" t="s">
        <v>8</v>
      </c>
      <c r="B133" s="1078"/>
      <c r="C133" s="147">
        <v>0</v>
      </c>
      <c r="D133" s="102">
        <v>0</v>
      </c>
    </row>
    <row r="134" spans="1:4" x14ac:dyDescent="0.2">
      <c r="A134" s="1077" t="s">
        <v>9</v>
      </c>
      <c r="B134" s="1078"/>
      <c r="C134" s="147">
        <v>0</v>
      </c>
      <c r="D134" s="102">
        <v>0</v>
      </c>
    </row>
    <row r="135" spans="1:4" ht="13.5" thickBot="1" x14ac:dyDescent="0.25">
      <c r="A135" s="1079" t="s">
        <v>10</v>
      </c>
      <c r="B135" s="1080"/>
      <c r="C135" s="148">
        <v>0</v>
      </c>
      <c r="D135" s="149">
        <v>0</v>
      </c>
    </row>
    <row r="153" spans="1:9" ht="15" x14ac:dyDescent="0.2">
      <c r="A153" s="876" t="s">
        <v>66</v>
      </c>
      <c r="B153" s="956"/>
      <c r="C153" s="956"/>
      <c r="D153" s="956"/>
      <c r="E153" s="956"/>
      <c r="F153" s="956"/>
      <c r="G153" s="956"/>
      <c r="H153" s="956"/>
      <c r="I153" s="956"/>
    </row>
    <row r="154" spans="1:9" ht="13.5" thickBot="1" x14ac:dyDescent="0.25">
      <c r="B154" s="150"/>
      <c r="C154" s="150"/>
      <c r="D154" s="150"/>
      <c r="E154" s="150" t="s">
        <v>67</v>
      </c>
      <c r="F154" s="151"/>
      <c r="G154" s="151"/>
      <c r="H154" s="151"/>
      <c r="I154" s="151"/>
    </row>
    <row r="155" spans="1:9" ht="109.15" customHeight="1" thickBot="1" x14ac:dyDescent="0.25">
      <c r="A155" s="941"/>
      <c r="B155" s="980"/>
      <c r="C155" s="152" t="s">
        <v>68</v>
      </c>
      <c r="D155" s="153" t="s">
        <v>69</v>
      </c>
      <c r="E155" s="152" t="s">
        <v>70</v>
      </c>
      <c r="F155" s="154" t="s">
        <v>71</v>
      </c>
      <c r="G155" s="152" t="s">
        <v>72</v>
      </c>
      <c r="H155" s="240" t="s">
        <v>600</v>
      </c>
      <c r="I155" s="1081" t="s">
        <v>601</v>
      </c>
    </row>
    <row r="156" spans="1:9" x14ac:dyDescent="0.2">
      <c r="A156" s="981" t="s">
        <v>602</v>
      </c>
      <c r="B156" s="982"/>
      <c r="C156" s="155"/>
      <c r="D156" s="156"/>
      <c r="E156" s="157"/>
      <c r="F156" s="156"/>
      <c r="G156" s="157"/>
      <c r="H156" s="157"/>
      <c r="I156" s="158"/>
    </row>
    <row r="157" spans="1:9" x14ac:dyDescent="0.2">
      <c r="A157" s="159"/>
      <c r="B157" s="160" t="s">
        <v>74</v>
      </c>
      <c r="C157" s="161"/>
      <c r="D157" s="162"/>
      <c r="E157" s="163"/>
      <c r="F157" s="162"/>
      <c r="G157" s="163"/>
      <c r="H157" s="163"/>
      <c r="I157" s="164"/>
    </row>
    <row r="158" spans="1:9" x14ac:dyDescent="0.2">
      <c r="A158" s="121" t="s">
        <v>75</v>
      </c>
      <c r="B158" s="165"/>
      <c r="C158" s="166"/>
      <c r="D158" s="167"/>
      <c r="E158" s="168"/>
      <c r="F158" s="167"/>
      <c r="G158" s="168"/>
      <c r="H158" s="168"/>
      <c r="I158" s="120"/>
    </row>
    <row r="159" spans="1:9" x14ac:dyDescent="0.2">
      <c r="A159" s="121" t="s">
        <v>76</v>
      </c>
      <c r="B159" s="165"/>
      <c r="C159" s="166"/>
      <c r="D159" s="167"/>
      <c r="E159" s="168"/>
      <c r="F159" s="167"/>
      <c r="G159" s="168"/>
      <c r="H159" s="168"/>
      <c r="I159" s="120"/>
    </row>
    <row r="160" spans="1:9" ht="13.5" thickBot="1" x14ac:dyDescent="0.25">
      <c r="A160" s="169" t="s">
        <v>77</v>
      </c>
      <c r="B160" s="170"/>
      <c r="C160" s="171"/>
      <c r="D160" s="172"/>
      <c r="E160" s="173"/>
      <c r="F160" s="172"/>
      <c r="G160" s="173"/>
      <c r="H160" s="173"/>
      <c r="I160" s="174"/>
    </row>
    <row r="161" spans="1:9" ht="13.5" thickBot="1" x14ac:dyDescent="0.25">
      <c r="A161" s="175"/>
      <c r="B161" s="434" t="s">
        <v>78</v>
      </c>
      <c r="C161" s="176"/>
      <c r="D161" s="176"/>
      <c r="E161" s="176">
        <f>SUM(E158:E160)</f>
        <v>0</v>
      </c>
      <c r="F161" s="176">
        <f>SUM(F158:F160)</f>
        <v>0</v>
      </c>
      <c r="G161" s="176">
        <f>SUM(G158:G160)</f>
        <v>0</v>
      </c>
      <c r="H161" s="176"/>
      <c r="I161" s="176"/>
    </row>
    <row r="162" spans="1:9" ht="105.6" customHeight="1" thickBot="1" x14ac:dyDescent="0.25">
      <c r="A162" s="941"/>
      <c r="B162" s="942"/>
      <c r="C162" s="152" t="s">
        <v>68</v>
      </c>
      <c r="D162" s="153" t="s">
        <v>69</v>
      </c>
      <c r="E162" s="152" t="s">
        <v>70</v>
      </c>
      <c r="F162" s="154" t="s">
        <v>71</v>
      </c>
      <c r="G162" s="152" t="s">
        <v>72</v>
      </c>
      <c r="H162" s="152" t="s">
        <v>552</v>
      </c>
      <c r="I162" s="152" t="s">
        <v>73</v>
      </c>
    </row>
    <row r="163" spans="1:9" x14ac:dyDescent="0.2">
      <c r="A163" s="981" t="s">
        <v>43</v>
      </c>
      <c r="B163" s="983"/>
      <c r="C163" s="177"/>
      <c r="D163" s="178"/>
      <c r="E163" s="179"/>
      <c r="F163" s="178"/>
      <c r="G163" s="179"/>
      <c r="H163" s="179"/>
      <c r="I163" s="180"/>
    </row>
    <row r="164" spans="1:9" x14ac:dyDescent="0.2">
      <c r="A164" s="181"/>
      <c r="B164" s="182" t="s">
        <v>74</v>
      </c>
      <c r="C164" s="161"/>
      <c r="D164" s="162"/>
      <c r="E164" s="163"/>
      <c r="F164" s="162"/>
      <c r="G164" s="163"/>
      <c r="H164" s="163"/>
      <c r="I164" s="164"/>
    </row>
    <row r="165" spans="1:9" x14ac:dyDescent="0.2">
      <c r="A165" s="121" t="s">
        <v>75</v>
      </c>
      <c r="B165" s="165"/>
      <c r="C165" s="166"/>
      <c r="D165" s="167"/>
      <c r="E165" s="168"/>
      <c r="F165" s="167"/>
      <c r="G165" s="168"/>
      <c r="H165" s="168"/>
      <c r="I165" s="120"/>
    </row>
    <row r="166" spans="1:9" x14ac:dyDescent="0.2">
      <c r="A166" s="121" t="s">
        <v>76</v>
      </c>
      <c r="B166" s="165"/>
      <c r="C166" s="166"/>
      <c r="D166" s="167"/>
      <c r="E166" s="168"/>
      <c r="F166" s="167"/>
      <c r="G166" s="168"/>
      <c r="H166" s="168"/>
      <c r="I166" s="120"/>
    </row>
    <row r="167" spans="1:9" ht="13.5" thickBot="1" x14ac:dyDescent="0.25">
      <c r="A167" s="169" t="s">
        <v>77</v>
      </c>
      <c r="B167" s="170"/>
      <c r="C167" s="171"/>
      <c r="D167" s="172"/>
      <c r="E167" s="173"/>
      <c r="F167" s="172"/>
      <c r="G167" s="173"/>
      <c r="H167" s="173"/>
      <c r="I167" s="174"/>
    </row>
    <row r="168" spans="1:9" ht="13.5" thickBot="1" x14ac:dyDescent="0.25">
      <c r="A168" s="175"/>
      <c r="B168" s="434" t="s">
        <v>78</v>
      </c>
      <c r="C168" s="176"/>
      <c r="D168" s="183"/>
      <c r="E168" s="176">
        <f>SUM(E165:E167)</f>
        <v>0</v>
      </c>
      <c r="F168" s="176">
        <f>SUM(F165:F167)</f>
        <v>0</v>
      </c>
      <c r="G168" s="176">
        <f>SUM(G165:G167)</f>
        <v>0</v>
      </c>
      <c r="H168" s="176"/>
      <c r="I168" s="435"/>
    </row>
    <row r="171" spans="1:9" x14ac:dyDescent="0.2">
      <c r="A171" s="984" t="s">
        <v>79</v>
      </c>
      <c r="B171" s="985"/>
      <c r="C171" s="985"/>
      <c r="D171" s="985"/>
      <c r="E171" s="985"/>
      <c r="F171" s="985"/>
      <c r="G171" s="985"/>
      <c r="H171" s="985"/>
      <c r="I171" s="985"/>
    </row>
    <row r="172" spans="1:9" ht="13.5" thickBot="1" x14ac:dyDescent="0.25">
      <c r="A172" s="184"/>
      <c r="B172" s="184"/>
      <c r="C172" s="184"/>
      <c r="D172" s="184"/>
      <c r="E172" s="184"/>
      <c r="F172" s="184"/>
      <c r="G172" s="184"/>
      <c r="H172" s="184"/>
      <c r="I172" s="184"/>
    </row>
    <row r="173" spans="1:9" ht="13.5" thickBot="1" x14ac:dyDescent="0.25">
      <c r="A173" s="972" t="s">
        <v>80</v>
      </c>
      <c r="B173" s="973"/>
      <c r="C173" s="973"/>
      <c r="D173" s="974"/>
      <c r="E173" s="892" t="s">
        <v>43</v>
      </c>
      <c r="F173" s="751" t="s">
        <v>81</v>
      </c>
      <c r="G173" s="752"/>
      <c r="H173" s="753"/>
      <c r="I173" s="799" t="s">
        <v>44</v>
      </c>
    </row>
    <row r="174" spans="1:9" ht="13.5" thickBot="1" x14ac:dyDescent="0.25">
      <c r="A174" s="975"/>
      <c r="B174" s="976"/>
      <c r="C174" s="976"/>
      <c r="D174" s="977"/>
      <c r="E174" s="893"/>
      <c r="F174" s="185" t="s">
        <v>23</v>
      </c>
      <c r="G174" s="186" t="s">
        <v>82</v>
      </c>
      <c r="H174" s="185" t="s">
        <v>83</v>
      </c>
      <c r="I174" s="978"/>
    </row>
    <row r="175" spans="1:9" x14ac:dyDescent="0.2">
      <c r="A175" s="187">
        <v>1</v>
      </c>
      <c r="B175" s="913" t="s">
        <v>553</v>
      </c>
      <c r="C175" s="979"/>
      <c r="D175" s="914"/>
      <c r="E175" s="412"/>
      <c r="F175" s="188"/>
      <c r="G175" s="188"/>
      <c r="H175" s="188"/>
      <c r="I175" s="189">
        <f>E175+F175-G175-H175</f>
        <v>0</v>
      </c>
    </row>
    <row r="176" spans="1:9" x14ac:dyDescent="0.2">
      <c r="A176" s="190"/>
      <c r="B176" s="968" t="s">
        <v>603</v>
      </c>
      <c r="C176" s="969"/>
      <c r="D176" s="970"/>
      <c r="E176" s="191"/>
      <c r="F176" s="192"/>
      <c r="G176" s="192"/>
      <c r="H176" s="192"/>
      <c r="I176" s="193">
        <f>E176+F176-G176-H176</f>
        <v>0</v>
      </c>
    </row>
    <row r="177" spans="1:9" x14ac:dyDescent="0.2">
      <c r="A177" s="194" t="s">
        <v>84</v>
      </c>
      <c r="B177" s="965" t="s">
        <v>554</v>
      </c>
      <c r="C177" s="966"/>
      <c r="D177" s="967"/>
      <c r="E177" s="195">
        <v>108201386.41</v>
      </c>
      <c r="F177" s="196">
        <v>65257691.280000001</v>
      </c>
      <c r="G177" s="196">
        <v>1027871.85</v>
      </c>
      <c r="H177" s="196">
        <v>52996941.369999997</v>
      </c>
      <c r="I177" s="197">
        <f>E177+F177-G177-H177</f>
        <v>119434264.47</v>
      </c>
    </row>
    <row r="178" spans="1:9" x14ac:dyDescent="0.2">
      <c r="A178" s="194"/>
      <c r="B178" s="968" t="s">
        <v>604</v>
      </c>
      <c r="C178" s="969"/>
      <c r="D178" s="970"/>
      <c r="E178" s="198">
        <v>0</v>
      </c>
      <c r="F178" s="196"/>
      <c r="G178" s="196"/>
      <c r="H178" s="196"/>
      <c r="I178" s="196">
        <f>E178+F178-G178-H178</f>
        <v>0</v>
      </c>
    </row>
    <row r="179" spans="1:9" ht="13.5" thickBot="1" x14ac:dyDescent="0.25">
      <c r="A179" s="199" t="s">
        <v>85</v>
      </c>
      <c r="B179" s="965" t="s">
        <v>86</v>
      </c>
      <c r="C179" s="966"/>
      <c r="D179" s="967"/>
      <c r="E179" s="195">
        <v>49857352.189999998</v>
      </c>
      <c r="F179" s="196">
        <v>52777151.289999999</v>
      </c>
      <c r="G179" s="196">
        <v>0</v>
      </c>
      <c r="H179" s="196">
        <v>49857352.189999998</v>
      </c>
      <c r="I179" s="192">
        <f>E179+F179-G179-H179</f>
        <v>52777151.289999992</v>
      </c>
    </row>
    <row r="180" spans="1:9" ht="13.5" thickBot="1" x14ac:dyDescent="0.25">
      <c r="A180" s="1082" t="s">
        <v>87</v>
      </c>
      <c r="B180" s="1083"/>
      <c r="C180" s="1083"/>
      <c r="D180" s="1084"/>
      <c r="E180" s="427">
        <f>E175+E177+E179</f>
        <v>158058738.59999999</v>
      </c>
      <c r="F180" s="427">
        <f>F175+F177+F179</f>
        <v>118034842.56999999</v>
      </c>
      <c r="G180" s="427">
        <f>G175+G177+G179</f>
        <v>1027871.85</v>
      </c>
      <c r="H180" s="427">
        <f>H175+H177+H179</f>
        <v>102854293.56</v>
      </c>
      <c r="I180" s="200">
        <f>I175+I177+I179</f>
        <v>172211415.75999999</v>
      </c>
    </row>
    <row r="181" spans="1:9" x14ac:dyDescent="0.2">
      <c r="A181" s="68"/>
      <c r="B181" s="68"/>
      <c r="C181" s="68"/>
      <c r="D181" s="68"/>
      <c r="E181" s="68"/>
      <c r="F181" s="68"/>
      <c r="G181" s="68"/>
      <c r="H181" s="68"/>
      <c r="I181" s="68"/>
    </row>
    <row r="182" spans="1:9" x14ac:dyDescent="0.2">
      <c r="A182" s="201" t="s">
        <v>555</v>
      </c>
      <c r="B182" s="68"/>
      <c r="C182" s="68"/>
      <c r="D182" s="68"/>
      <c r="E182" s="68"/>
      <c r="F182" s="68"/>
      <c r="G182" s="68"/>
      <c r="H182" s="68"/>
      <c r="I182" s="68"/>
    </row>
    <row r="183" spans="1:9" x14ac:dyDescent="0.2">
      <c r="A183" s="201" t="s">
        <v>556</v>
      </c>
      <c r="B183" s="68"/>
      <c r="C183" s="68"/>
      <c r="D183" s="68"/>
      <c r="E183" s="68"/>
      <c r="F183" s="68"/>
      <c r="G183" s="68"/>
      <c r="H183" s="68"/>
      <c r="I183" s="68"/>
    </row>
    <row r="185" spans="1:9" ht="15" x14ac:dyDescent="0.2">
      <c r="A185" s="933" t="s">
        <v>88</v>
      </c>
      <c r="B185" s="933"/>
      <c r="C185" s="933"/>
      <c r="D185" s="933"/>
      <c r="E185" s="933"/>
      <c r="F185" s="933"/>
      <c r="G185" s="933"/>
    </row>
    <row r="186" spans="1:9" ht="13.5" thickBot="1" x14ac:dyDescent="0.25">
      <c r="A186" s="202"/>
      <c r="B186" s="203"/>
      <c r="C186" s="204"/>
      <c r="D186" s="204"/>
      <c r="E186" s="204"/>
      <c r="F186" s="204"/>
      <c r="G186" s="204"/>
    </row>
    <row r="187" spans="1:9" ht="13.5" thickBot="1" x14ac:dyDescent="0.25">
      <c r="A187" s="878" t="s">
        <v>89</v>
      </c>
      <c r="B187" s="971"/>
      <c r="C187" s="416" t="s">
        <v>90</v>
      </c>
      <c r="D187" s="205" t="s">
        <v>91</v>
      </c>
      <c r="E187" s="206" t="s">
        <v>557</v>
      </c>
      <c r="F187" s="205" t="s">
        <v>558</v>
      </c>
      <c r="G187" s="403" t="s">
        <v>92</v>
      </c>
    </row>
    <row r="188" spans="1:9" ht="26.25" customHeight="1" x14ac:dyDescent="0.2">
      <c r="A188" s="962" t="s">
        <v>93</v>
      </c>
      <c r="B188" s="963"/>
      <c r="C188" s="207"/>
      <c r="D188" s="207"/>
      <c r="E188" s="207"/>
      <c r="F188" s="207"/>
      <c r="G188" s="208">
        <f>C188+D188-E188-F188</f>
        <v>0</v>
      </c>
    </row>
    <row r="189" spans="1:9" ht="25.5" customHeight="1" x14ac:dyDescent="0.2">
      <c r="A189" s="964" t="s">
        <v>94</v>
      </c>
      <c r="B189" s="959"/>
      <c r="C189" s="209"/>
      <c r="D189" s="209"/>
      <c r="E189" s="209"/>
      <c r="F189" s="209"/>
      <c r="G189" s="210">
        <f t="shared" ref="G189:G196" si="10">C189+D189-E189-F189</f>
        <v>0</v>
      </c>
    </row>
    <row r="190" spans="1:9" x14ac:dyDescent="0.2">
      <c r="A190" s="964" t="s">
        <v>95</v>
      </c>
      <c r="B190" s="959"/>
      <c r="C190" s="209"/>
      <c r="D190" s="209"/>
      <c r="E190" s="209"/>
      <c r="F190" s="209"/>
      <c r="G190" s="210">
        <f t="shared" si="10"/>
        <v>0</v>
      </c>
    </row>
    <row r="191" spans="1:9" x14ac:dyDescent="0.2">
      <c r="A191" s="964" t="s">
        <v>96</v>
      </c>
      <c r="B191" s="959"/>
      <c r="C191" s="209"/>
      <c r="D191" s="209"/>
      <c r="E191" s="209"/>
      <c r="F191" s="209"/>
      <c r="G191" s="210">
        <f t="shared" si="10"/>
        <v>0</v>
      </c>
    </row>
    <row r="192" spans="1:9" ht="38.25" customHeight="1" x14ac:dyDescent="0.2">
      <c r="A192" s="964" t="s">
        <v>559</v>
      </c>
      <c r="B192" s="959"/>
      <c r="C192" s="209"/>
      <c r="D192" s="209"/>
      <c r="E192" s="209"/>
      <c r="F192" s="209"/>
      <c r="G192" s="210">
        <f t="shared" si="10"/>
        <v>0</v>
      </c>
    </row>
    <row r="193" spans="1:7" ht="46.5" customHeight="1" x14ac:dyDescent="0.2">
      <c r="A193" s="772" t="s">
        <v>97</v>
      </c>
      <c r="B193" s="959"/>
      <c r="C193" s="209">
        <v>7208356.8300000001</v>
      </c>
      <c r="D193" s="209">
        <v>2372878.4</v>
      </c>
      <c r="E193" s="209">
        <v>0</v>
      </c>
      <c r="F193" s="209">
        <v>0</v>
      </c>
      <c r="G193" s="210">
        <f t="shared" si="10"/>
        <v>9581235.2300000004</v>
      </c>
    </row>
    <row r="194" spans="1:7" x14ac:dyDescent="0.2">
      <c r="A194" s="772" t="s">
        <v>98</v>
      </c>
      <c r="B194" s="959"/>
      <c r="C194" s="209"/>
      <c r="D194" s="209"/>
      <c r="E194" s="209"/>
      <c r="F194" s="209"/>
      <c r="G194" s="210">
        <f t="shared" si="10"/>
        <v>0</v>
      </c>
    </row>
    <row r="195" spans="1:7" ht="24.75" customHeight="1" thickBot="1" x14ac:dyDescent="0.25">
      <c r="A195" s="772" t="s">
        <v>560</v>
      </c>
      <c r="B195" s="959"/>
      <c r="C195" s="209"/>
      <c r="D195" s="209"/>
      <c r="E195" s="209"/>
      <c r="F195" s="209"/>
      <c r="G195" s="210">
        <f t="shared" si="10"/>
        <v>0</v>
      </c>
    </row>
    <row r="196" spans="1:7" ht="27.75" customHeight="1" thickBot="1" x14ac:dyDescent="0.25">
      <c r="A196" s="747" t="s">
        <v>605</v>
      </c>
      <c r="B196" s="927"/>
      <c r="C196" s="211">
        <v>705588.28</v>
      </c>
      <c r="D196" s="211">
        <v>60812.93</v>
      </c>
      <c r="E196" s="211"/>
      <c r="F196" s="211"/>
      <c r="G196" s="212">
        <f t="shared" si="10"/>
        <v>766401.21000000008</v>
      </c>
    </row>
    <row r="197" spans="1:7" x14ac:dyDescent="0.2">
      <c r="A197" s="960" t="s">
        <v>561</v>
      </c>
      <c r="B197" s="961"/>
      <c r="C197" s="213">
        <f>SUM(C198:C217)</f>
        <v>131394598.20999999</v>
      </c>
      <c r="D197" s="213">
        <f>SUM(D198:D217)</f>
        <v>20949664.670000002</v>
      </c>
      <c r="E197" s="213">
        <f>SUM(E198:E217)</f>
        <v>277215.34999999998</v>
      </c>
      <c r="F197" s="213">
        <f>SUM(F198:F217)</f>
        <v>1286759.5299999998</v>
      </c>
      <c r="G197" s="214">
        <f>SUM(G198:G217)</f>
        <v>150780287.99999997</v>
      </c>
    </row>
    <row r="198" spans="1:7" x14ac:dyDescent="0.2">
      <c r="A198" s="780" t="s">
        <v>99</v>
      </c>
      <c r="B198" s="920"/>
      <c r="C198" s="1085">
        <v>4991428.3600000003</v>
      </c>
      <c r="D198" s="1085">
        <v>3632099.43</v>
      </c>
      <c r="E198" s="1086">
        <v>0</v>
      </c>
      <c r="F198" s="1086">
        <v>1216307.8799999999</v>
      </c>
      <c r="G198" s="215">
        <f t="shared" ref="G198:G217" si="11">C198+D198-E198-F198</f>
        <v>7407219.9100000011</v>
      </c>
    </row>
    <row r="199" spans="1:7" x14ac:dyDescent="0.2">
      <c r="A199" s="780" t="s">
        <v>100</v>
      </c>
      <c r="B199" s="920"/>
      <c r="C199" s="1085"/>
      <c r="D199" s="1085"/>
      <c r="E199" s="1086"/>
      <c r="F199" s="1086"/>
      <c r="G199" s="215">
        <f t="shared" si="11"/>
        <v>0</v>
      </c>
    </row>
    <row r="200" spans="1:7" ht="13.5" customHeight="1" x14ac:dyDescent="0.2">
      <c r="A200" s="780" t="s">
        <v>101</v>
      </c>
      <c r="B200" s="920"/>
      <c r="C200" s="1085"/>
      <c r="D200" s="1085"/>
      <c r="E200" s="1086"/>
      <c r="F200" s="1086"/>
      <c r="G200" s="215">
        <f t="shared" si="11"/>
        <v>0</v>
      </c>
    </row>
    <row r="201" spans="1:7" ht="43.5" customHeight="1" x14ac:dyDescent="0.2">
      <c r="A201" s="1087" t="s">
        <v>606</v>
      </c>
      <c r="B201" s="920"/>
      <c r="C201" s="1085"/>
      <c r="D201" s="1085"/>
      <c r="E201" s="1086"/>
      <c r="F201" s="1086"/>
      <c r="G201" s="215">
        <f t="shared" si="11"/>
        <v>0</v>
      </c>
    </row>
    <row r="202" spans="1:7" x14ac:dyDescent="0.2">
      <c r="A202" s="827" t="s">
        <v>102</v>
      </c>
      <c r="B202" s="920"/>
      <c r="C202" s="1085">
        <v>1733.05</v>
      </c>
      <c r="D202" s="1085">
        <v>151.16</v>
      </c>
      <c r="E202" s="1086">
        <v>0</v>
      </c>
      <c r="F202" s="1086">
        <v>0</v>
      </c>
      <c r="G202" s="215">
        <f t="shared" si="11"/>
        <v>1884.21</v>
      </c>
    </row>
    <row r="203" spans="1:7" x14ac:dyDescent="0.2">
      <c r="A203" s="827" t="s">
        <v>103</v>
      </c>
      <c r="B203" s="920"/>
      <c r="C203" s="1085"/>
      <c r="D203" s="1085"/>
      <c r="E203" s="1086"/>
      <c r="F203" s="1086"/>
      <c r="G203" s="215">
        <f t="shared" si="11"/>
        <v>0</v>
      </c>
    </row>
    <row r="204" spans="1:7" x14ac:dyDescent="0.2">
      <c r="A204" s="827" t="s">
        <v>104</v>
      </c>
      <c r="B204" s="920"/>
      <c r="C204" s="1085"/>
      <c r="D204" s="1085"/>
      <c r="E204" s="1086"/>
      <c r="F204" s="1086"/>
      <c r="G204" s="215">
        <f t="shared" si="11"/>
        <v>0</v>
      </c>
    </row>
    <row r="205" spans="1:7" ht="27" customHeight="1" x14ac:dyDescent="0.2">
      <c r="A205" s="827" t="s">
        <v>105</v>
      </c>
      <c r="B205" s="920"/>
      <c r="C205" s="1085"/>
      <c r="D205" s="1085"/>
      <c r="E205" s="1086"/>
      <c r="F205" s="1086"/>
      <c r="G205" s="215">
        <f t="shared" si="11"/>
        <v>0</v>
      </c>
    </row>
    <row r="206" spans="1:7" x14ac:dyDescent="0.2">
      <c r="A206" s="827" t="s">
        <v>106</v>
      </c>
      <c r="B206" s="920"/>
      <c r="C206" s="1085"/>
      <c r="D206" s="1085"/>
      <c r="E206" s="1086"/>
      <c r="F206" s="1086"/>
      <c r="G206" s="215">
        <f t="shared" si="11"/>
        <v>0</v>
      </c>
    </row>
    <row r="207" spans="1:7" x14ac:dyDescent="0.2">
      <c r="A207" s="827" t="s">
        <v>107</v>
      </c>
      <c r="B207" s="920"/>
      <c r="C207" s="1085"/>
      <c r="D207" s="1085"/>
      <c r="E207" s="1086"/>
      <c r="F207" s="1086"/>
      <c r="G207" s="215">
        <f t="shared" si="11"/>
        <v>0</v>
      </c>
    </row>
    <row r="208" spans="1:7" x14ac:dyDescent="0.2">
      <c r="A208" s="827" t="s">
        <v>108</v>
      </c>
      <c r="B208" s="920"/>
      <c r="C208" s="1085"/>
      <c r="D208" s="1085"/>
      <c r="E208" s="1086"/>
      <c r="F208" s="1086"/>
      <c r="G208" s="215">
        <f t="shared" si="11"/>
        <v>0</v>
      </c>
    </row>
    <row r="209" spans="1:7" x14ac:dyDescent="0.2">
      <c r="A209" s="827" t="s">
        <v>109</v>
      </c>
      <c r="B209" s="920"/>
      <c r="C209" s="1085"/>
      <c r="D209" s="1085"/>
      <c r="E209" s="1086"/>
      <c r="F209" s="1086"/>
      <c r="G209" s="215">
        <f t="shared" si="11"/>
        <v>0</v>
      </c>
    </row>
    <row r="210" spans="1:7" x14ac:dyDescent="0.2">
      <c r="A210" s="827" t="s">
        <v>110</v>
      </c>
      <c r="B210" s="920"/>
      <c r="C210" s="1085">
        <v>125670689.23999999</v>
      </c>
      <c r="D210" s="1085">
        <v>17156282.149999999</v>
      </c>
      <c r="E210" s="1086">
        <v>0</v>
      </c>
      <c r="F210" s="1086">
        <v>69391</v>
      </c>
      <c r="G210" s="215">
        <f t="shared" si="11"/>
        <v>142757580.38999999</v>
      </c>
    </row>
    <row r="211" spans="1:7" x14ac:dyDescent="0.2">
      <c r="A211" s="1088" t="s">
        <v>111</v>
      </c>
      <c r="B211" s="920"/>
      <c r="C211" s="1085"/>
      <c r="D211" s="1085"/>
      <c r="E211" s="1086"/>
      <c r="F211" s="1086"/>
      <c r="G211" s="215">
        <f>C211+D211-E211-F211</f>
        <v>0</v>
      </c>
    </row>
    <row r="212" spans="1:7" x14ac:dyDescent="0.2">
      <c r="A212" s="1088" t="s">
        <v>112</v>
      </c>
      <c r="B212" s="920"/>
      <c r="C212" s="1085"/>
      <c r="D212" s="1085"/>
      <c r="E212" s="1086"/>
      <c r="F212" s="1086"/>
      <c r="G212" s="215">
        <f>C212+D212-E212-F212</f>
        <v>0</v>
      </c>
    </row>
    <row r="213" spans="1:7" ht="27.75" customHeight="1" x14ac:dyDescent="0.2">
      <c r="A213" s="1089" t="s">
        <v>113</v>
      </c>
      <c r="B213" s="920"/>
      <c r="C213" s="1085"/>
      <c r="D213" s="1085"/>
      <c r="E213" s="1086"/>
      <c r="F213" s="1086"/>
      <c r="G213" s="215">
        <f t="shared" si="11"/>
        <v>0</v>
      </c>
    </row>
    <row r="214" spans="1:7" ht="26.25" customHeight="1" x14ac:dyDescent="0.2">
      <c r="A214" s="1089" t="s">
        <v>114</v>
      </c>
      <c r="B214" s="920"/>
      <c r="C214" s="1085">
        <v>352757.5</v>
      </c>
      <c r="D214" s="1085">
        <v>24238.28</v>
      </c>
      <c r="E214" s="1086">
        <v>277215.34999999998</v>
      </c>
      <c r="F214" s="1086">
        <v>0.65</v>
      </c>
      <c r="G214" s="215">
        <f t="shared" si="11"/>
        <v>99779.780000000057</v>
      </c>
    </row>
    <row r="215" spans="1:7" x14ac:dyDescent="0.2">
      <c r="A215" s="1088" t="s">
        <v>115</v>
      </c>
      <c r="B215" s="920"/>
      <c r="C215" s="1085"/>
      <c r="D215" s="1085"/>
      <c r="E215" s="1086"/>
      <c r="F215" s="1086"/>
      <c r="G215" s="215">
        <f t="shared" si="11"/>
        <v>0</v>
      </c>
    </row>
    <row r="216" spans="1:7" x14ac:dyDescent="0.2">
      <c r="A216" s="1088" t="s">
        <v>116</v>
      </c>
      <c r="B216" s="920"/>
      <c r="C216" s="1085">
        <v>97582.93</v>
      </c>
      <c r="D216" s="1085">
        <v>5388.89</v>
      </c>
      <c r="E216" s="1086">
        <v>0</v>
      </c>
      <c r="F216" s="1086">
        <v>0</v>
      </c>
      <c r="G216" s="215">
        <f t="shared" si="11"/>
        <v>102971.81999999999</v>
      </c>
    </row>
    <row r="217" spans="1:7" ht="13.5" thickBot="1" x14ac:dyDescent="0.25">
      <c r="A217" s="833" t="s">
        <v>117</v>
      </c>
      <c r="B217" s="921"/>
      <c r="C217" s="1090">
        <v>280407.13</v>
      </c>
      <c r="D217" s="1090">
        <v>131504.76</v>
      </c>
      <c r="E217" s="1091">
        <v>0</v>
      </c>
      <c r="F217" s="1091">
        <v>1060</v>
      </c>
      <c r="G217" s="216">
        <f t="shared" si="11"/>
        <v>410851.89</v>
      </c>
    </row>
    <row r="218" spans="1:7" ht="13.5" thickBot="1" x14ac:dyDescent="0.25">
      <c r="A218" s="917" t="s">
        <v>118</v>
      </c>
      <c r="B218" s="957"/>
      <c r="C218" s="217">
        <f>SUM(C188:C197)</f>
        <v>139308543.31999999</v>
      </c>
      <c r="D218" s="217">
        <f>SUM(D188:D197)</f>
        <v>23383356</v>
      </c>
      <c r="E218" s="217">
        <f>SUM(E188:E197)</f>
        <v>277215.34999999998</v>
      </c>
      <c r="F218" s="217">
        <f>SUM(F188:F197)</f>
        <v>1286759.5299999998</v>
      </c>
      <c r="G218" s="218">
        <f>SUM(G188:G197)</f>
        <v>161127924.43999997</v>
      </c>
    </row>
    <row r="219" spans="1:7" x14ac:dyDescent="0.2">
      <c r="A219" s="68"/>
      <c r="B219" s="68"/>
      <c r="C219" s="68"/>
      <c r="D219" s="68"/>
      <c r="E219" s="68"/>
      <c r="F219" s="68"/>
      <c r="G219" s="68"/>
    </row>
    <row r="220" spans="1:7" x14ac:dyDescent="0.2">
      <c r="A220" s="219"/>
      <c r="B220" s="219"/>
      <c r="C220" s="219"/>
      <c r="D220" s="219"/>
      <c r="E220" s="219"/>
      <c r="F220" s="219"/>
      <c r="G220" s="219"/>
    </row>
    <row r="221" spans="1:7" ht="15" x14ac:dyDescent="0.2">
      <c r="A221" s="897" t="s">
        <v>119</v>
      </c>
      <c r="B221" s="897"/>
      <c r="C221" s="897"/>
      <c r="D221" s="958"/>
      <c r="E221" s="858"/>
    </row>
    <row r="222" spans="1:7" ht="13.5" thickBot="1" x14ac:dyDescent="0.25">
      <c r="A222" s="220"/>
      <c r="B222" s="220"/>
      <c r="C222" s="220"/>
    </row>
    <row r="223" spans="1:7" ht="13.5" thickBot="1" x14ac:dyDescent="0.25">
      <c r="A223" s="917" t="s">
        <v>30</v>
      </c>
      <c r="B223" s="955"/>
      <c r="C223" s="415" t="s">
        <v>43</v>
      </c>
      <c r="D223" s="221" t="s">
        <v>44</v>
      </c>
    </row>
    <row r="224" spans="1:7" ht="13.5" thickBot="1" x14ac:dyDescent="0.25">
      <c r="A224" s="917" t="s">
        <v>120</v>
      </c>
      <c r="B224" s="955"/>
      <c r="C224" s="222">
        <f>SUM(C225:C227)</f>
        <v>0</v>
      </c>
      <c r="D224" s="222">
        <f>SUM(D225:D227)</f>
        <v>0</v>
      </c>
    </row>
    <row r="225" spans="1:7" x14ac:dyDescent="0.2">
      <c r="A225" s="949" t="s">
        <v>121</v>
      </c>
      <c r="B225" s="950"/>
      <c r="C225" s="223"/>
      <c r="D225" s="224"/>
    </row>
    <row r="226" spans="1:7" x14ac:dyDescent="0.2">
      <c r="A226" s="951" t="s">
        <v>122</v>
      </c>
      <c r="B226" s="952"/>
      <c r="C226" s="225"/>
      <c r="D226" s="226"/>
    </row>
    <row r="227" spans="1:7" ht="13.5" thickBot="1" x14ac:dyDescent="0.25">
      <c r="A227" s="953" t="s">
        <v>123</v>
      </c>
      <c r="B227" s="954"/>
      <c r="C227" s="225"/>
      <c r="D227" s="226"/>
    </row>
    <row r="228" spans="1:7" ht="26.25" customHeight="1" thickBot="1" x14ac:dyDescent="0.25">
      <c r="A228" s="917" t="s">
        <v>124</v>
      </c>
      <c r="B228" s="955"/>
      <c r="C228" s="227">
        <f>SUM(C229:C231)</f>
        <v>0</v>
      </c>
      <c r="D228" s="222">
        <f>SUM(D229:D231)</f>
        <v>605015.24</v>
      </c>
    </row>
    <row r="229" spans="1:7" x14ac:dyDescent="0.2">
      <c r="A229" s="949" t="s">
        <v>121</v>
      </c>
      <c r="B229" s="950"/>
      <c r="C229" s="223"/>
      <c r="D229" s="224">
        <v>605015.24</v>
      </c>
    </row>
    <row r="230" spans="1:7" x14ac:dyDescent="0.2">
      <c r="A230" s="951" t="s">
        <v>122</v>
      </c>
      <c r="B230" s="952"/>
      <c r="C230" s="225"/>
      <c r="D230" s="226"/>
      <c r="G230" s="411" t="s">
        <v>67</v>
      </c>
    </row>
    <row r="231" spans="1:7" ht="13.5" thickBot="1" x14ac:dyDescent="0.25">
      <c r="A231" s="953" t="s">
        <v>123</v>
      </c>
      <c r="B231" s="954"/>
      <c r="C231" s="225"/>
      <c r="D231" s="226"/>
    </row>
    <row r="232" spans="1:7" ht="26.25" customHeight="1" thickBot="1" x14ac:dyDescent="0.25">
      <c r="A232" s="917" t="s">
        <v>125</v>
      </c>
      <c r="B232" s="955"/>
      <c r="C232" s="228">
        <f>SUM(C233:C235)</f>
        <v>0</v>
      </c>
      <c r="D232" s="229">
        <f>SUM(D233:D235)</f>
        <v>0</v>
      </c>
    </row>
    <row r="233" spans="1:7" x14ac:dyDescent="0.2">
      <c r="A233" s="949" t="s">
        <v>121</v>
      </c>
      <c r="B233" s="950"/>
      <c r="C233" s="223"/>
      <c r="D233" s="224"/>
    </row>
    <row r="234" spans="1:7" x14ac:dyDescent="0.2">
      <c r="A234" s="951" t="s">
        <v>122</v>
      </c>
      <c r="B234" s="952"/>
      <c r="C234" s="225"/>
      <c r="D234" s="226"/>
    </row>
    <row r="235" spans="1:7" ht="13.5" thickBot="1" x14ac:dyDescent="0.25">
      <c r="A235" s="953" t="s">
        <v>123</v>
      </c>
      <c r="B235" s="954"/>
      <c r="C235" s="225"/>
      <c r="D235" s="226"/>
    </row>
    <row r="236" spans="1:7" ht="13.5" thickBot="1" x14ac:dyDescent="0.25">
      <c r="A236" s="917" t="s">
        <v>126</v>
      </c>
      <c r="B236" s="955"/>
      <c r="C236" s="230">
        <f>C228+C232+C224</f>
        <v>0</v>
      </c>
      <c r="D236" s="230">
        <f>D228+D232+D224</f>
        <v>605015.24</v>
      </c>
    </row>
    <row r="239" spans="1:7" ht="60.75" customHeight="1" x14ac:dyDescent="0.2">
      <c r="A239" s="876" t="s">
        <v>127</v>
      </c>
      <c r="B239" s="876"/>
      <c r="C239" s="876"/>
      <c r="D239" s="956"/>
    </row>
    <row r="240" spans="1:7" ht="13.5" thickBot="1" x14ac:dyDescent="0.25">
      <c r="A240" s="151"/>
      <c r="B240" s="151"/>
      <c r="C240" s="151"/>
    </row>
    <row r="241" spans="1:5" ht="13.5" thickBot="1" x14ac:dyDescent="0.25">
      <c r="A241" s="723" t="s">
        <v>128</v>
      </c>
      <c r="B241" s="724"/>
      <c r="C241" s="154" t="s">
        <v>90</v>
      </c>
      <c r="D241" s="231" t="s">
        <v>92</v>
      </c>
    </row>
    <row r="242" spans="1:5" ht="25.5" customHeight="1" x14ac:dyDescent="0.2">
      <c r="A242" s="945" t="s">
        <v>129</v>
      </c>
      <c r="B242" s="946"/>
      <c r="C242" s="232"/>
      <c r="D242" s="233"/>
    </row>
    <row r="243" spans="1:5" ht="26.25" customHeight="1" thickBot="1" x14ac:dyDescent="0.25">
      <c r="A243" s="947" t="s">
        <v>130</v>
      </c>
      <c r="B243" s="734"/>
      <c r="C243" s="234"/>
      <c r="D243" s="235"/>
    </row>
    <row r="244" spans="1:5" ht="13.5" thickBot="1" x14ac:dyDescent="0.25">
      <c r="A244" s="851" t="s">
        <v>118</v>
      </c>
      <c r="B244" s="853"/>
      <c r="C244" s="236">
        <f>SUM(C242:C243)</f>
        <v>0</v>
      </c>
      <c r="D244" s="237">
        <f>SUM(D242:D243)</f>
        <v>0</v>
      </c>
    </row>
    <row r="250" spans="1:5" ht="15" x14ac:dyDescent="0.2">
      <c r="A250" s="948" t="s">
        <v>131</v>
      </c>
      <c r="B250" s="948"/>
      <c r="C250" s="948"/>
      <c r="D250" s="948"/>
      <c r="E250" s="948"/>
    </row>
    <row r="251" spans="1:5" ht="13.5" thickBot="1" x14ac:dyDescent="0.25">
      <c r="A251" s="238"/>
      <c r="B251" s="238"/>
      <c r="C251" s="238"/>
      <c r="D251" s="238"/>
      <c r="E251" s="238"/>
    </row>
    <row r="252" spans="1:5" ht="26.25" thickBot="1" x14ac:dyDescent="0.25">
      <c r="A252" s="152" t="s">
        <v>132</v>
      </c>
      <c r="B252" s="860" t="s">
        <v>133</v>
      </c>
      <c r="C252" s="922"/>
      <c r="D252" s="860" t="s">
        <v>134</v>
      </c>
      <c r="E252" s="922"/>
    </row>
    <row r="253" spans="1:5" ht="13.5" thickBot="1" x14ac:dyDescent="0.25">
      <c r="A253" s="239"/>
      <c r="B253" s="240" t="s">
        <v>135</v>
      </c>
      <c r="C253" s="241" t="s">
        <v>136</v>
      </c>
      <c r="D253" s="242" t="s">
        <v>137</v>
      </c>
      <c r="E253" s="241" t="s">
        <v>138</v>
      </c>
    </row>
    <row r="254" spans="1:5" ht="13.5" thickBot="1" x14ac:dyDescent="0.25">
      <c r="A254" s="243" t="s">
        <v>139</v>
      </c>
      <c r="B254" s="860"/>
      <c r="C254" s="940"/>
      <c r="D254" s="940"/>
      <c r="E254" s="886"/>
    </row>
    <row r="255" spans="1:5" x14ac:dyDescent="0.2">
      <c r="A255" s="244" t="s">
        <v>140</v>
      </c>
      <c r="B255" s="245"/>
      <c r="C255" s="245"/>
      <c r="D255" s="246"/>
      <c r="E255" s="245"/>
    </row>
    <row r="256" spans="1:5" ht="25.5" x14ac:dyDescent="0.2">
      <c r="A256" s="244" t="s">
        <v>141</v>
      </c>
      <c r="B256" s="245"/>
      <c r="C256" s="245"/>
      <c r="D256" s="246"/>
      <c r="E256" s="245"/>
    </row>
    <row r="257" spans="1:5" x14ac:dyDescent="0.2">
      <c r="A257" s="244" t="s">
        <v>142</v>
      </c>
      <c r="B257" s="245"/>
      <c r="C257" s="245"/>
      <c r="D257" s="246"/>
      <c r="E257" s="245"/>
    </row>
    <row r="258" spans="1:5" x14ac:dyDescent="0.2">
      <c r="A258" s="244" t="s">
        <v>143</v>
      </c>
      <c r="B258" s="247">
        <f>SUM(B259:B260)</f>
        <v>0</v>
      </c>
      <c r="C258" s="247">
        <f>SUM(C259:C260)</f>
        <v>0</v>
      </c>
      <c r="D258" s="247">
        <f>SUM(D259:D260)</f>
        <v>0</v>
      </c>
      <c r="E258" s="247">
        <f>SUM(E259:E260)</f>
        <v>0</v>
      </c>
    </row>
    <row r="259" spans="1:5" x14ac:dyDescent="0.2">
      <c r="A259" s="409" t="s">
        <v>77</v>
      </c>
      <c r="B259" s="247"/>
      <c r="C259" s="247"/>
      <c r="D259" s="248"/>
      <c r="E259" s="247"/>
    </row>
    <row r="260" spans="1:5" ht="13.5" thickBot="1" x14ac:dyDescent="0.25">
      <c r="A260" s="249" t="s">
        <v>77</v>
      </c>
      <c r="B260" s="250"/>
      <c r="C260" s="250"/>
      <c r="D260" s="238"/>
      <c r="E260" s="250"/>
    </row>
    <row r="261" spans="1:5" ht="13.5" thickBot="1" x14ac:dyDescent="0.25">
      <c r="A261" s="251" t="s">
        <v>118</v>
      </c>
      <c r="B261" s="176">
        <f>SUM(B255:B258)</f>
        <v>0</v>
      </c>
      <c r="C261" s="176">
        <f>SUM(C255:C258)</f>
        <v>0</v>
      </c>
      <c r="D261" s="176">
        <f>SUM(D255:D258)</f>
        <v>0</v>
      </c>
      <c r="E261" s="176">
        <f>SUM(E255:E258)</f>
        <v>0</v>
      </c>
    </row>
    <row r="262" spans="1:5" ht="13.5" thickBot="1" x14ac:dyDescent="0.25">
      <c r="A262" s="243" t="s">
        <v>144</v>
      </c>
      <c r="B262" s="860"/>
      <c r="C262" s="940"/>
      <c r="D262" s="940"/>
      <c r="E262" s="886"/>
    </row>
    <row r="263" spans="1:5" x14ac:dyDescent="0.2">
      <c r="A263" s="244" t="s">
        <v>140</v>
      </c>
      <c r="B263" s="245"/>
      <c r="C263" s="245"/>
      <c r="D263" s="246"/>
      <c r="E263" s="245"/>
    </row>
    <row r="264" spans="1:5" ht="25.5" x14ac:dyDescent="0.2">
      <c r="A264" s="244" t="s">
        <v>141</v>
      </c>
      <c r="B264" s="245"/>
      <c r="C264" s="245"/>
      <c r="D264" s="246"/>
      <c r="E264" s="245"/>
    </row>
    <row r="265" spans="1:5" x14ac:dyDescent="0.2">
      <c r="A265" s="244" t="s">
        <v>142</v>
      </c>
      <c r="B265" s="245"/>
      <c r="C265" s="245"/>
      <c r="D265" s="246"/>
      <c r="E265" s="245"/>
    </row>
    <row r="266" spans="1:5" x14ac:dyDescent="0.2">
      <c r="A266" s="244" t="s">
        <v>143</v>
      </c>
      <c r="B266" s="247">
        <f>SUM(B267:B268)</f>
        <v>0</v>
      </c>
      <c r="C266" s="247">
        <f>SUM(C267:C268)</f>
        <v>0</v>
      </c>
      <c r="D266" s="247">
        <f>SUM(D267:D268)</f>
        <v>0</v>
      </c>
      <c r="E266" s="247">
        <f>SUM(E267:E268)</f>
        <v>0</v>
      </c>
    </row>
    <row r="267" spans="1:5" x14ac:dyDescent="0.2">
      <c r="A267" s="409" t="s">
        <v>77</v>
      </c>
      <c r="B267" s="247"/>
      <c r="C267" s="247"/>
      <c r="D267" s="248"/>
      <c r="E267" s="247"/>
    </row>
    <row r="268" spans="1:5" ht="13.5" thickBot="1" x14ac:dyDescent="0.25">
      <c r="A268" s="249" t="s">
        <v>77</v>
      </c>
      <c r="B268" s="250"/>
      <c r="C268" s="250"/>
      <c r="D268" s="238"/>
      <c r="E268" s="250"/>
    </row>
    <row r="269" spans="1:5" ht="13.5" thickBot="1" x14ac:dyDescent="0.25">
      <c r="A269" s="252" t="s">
        <v>118</v>
      </c>
      <c r="B269" s="176">
        <f>SUM(B263:B266)</f>
        <v>0</v>
      </c>
      <c r="C269" s="176">
        <f>SUM(C263:C266)</f>
        <v>0</v>
      </c>
      <c r="D269" s="176">
        <f>SUM(D263:D266)</f>
        <v>0</v>
      </c>
      <c r="E269" s="176">
        <f>SUM(E263:E266)</f>
        <v>0</v>
      </c>
    </row>
    <row r="273" spans="1:7" ht="29.25" customHeight="1" x14ac:dyDescent="0.2">
      <c r="A273" s="876" t="s">
        <v>145</v>
      </c>
      <c r="B273" s="876"/>
      <c r="C273" s="876"/>
      <c r="D273" s="876"/>
      <c r="E273" s="876"/>
      <c r="G273" s="253"/>
    </row>
    <row r="274" spans="1:7" ht="13.5" thickBot="1" x14ac:dyDescent="0.25">
      <c r="A274" s="254"/>
      <c r="G274" s="253"/>
    </row>
    <row r="275" spans="1:7" ht="64.5" thickBot="1" x14ac:dyDescent="0.25">
      <c r="A275" s="941" t="s">
        <v>146</v>
      </c>
      <c r="B275" s="942"/>
      <c r="C275" s="154" t="s">
        <v>90</v>
      </c>
      <c r="D275" s="231" t="s">
        <v>44</v>
      </c>
      <c r="E275" s="231" t="s">
        <v>147</v>
      </c>
      <c r="G275" s="255"/>
    </row>
    <row r="276" spans="1:7" ht="25.5" customHeight="1" x14ac:dyDescent="0.2">
      <c r="A276" s="943" t="s">
        <v>148</v>
      </c>
      <c r="B276" s="944"/>
      <c r="C276" s="256"/>
      <c r="D276" s="257"/>
      <c r="E276" s="257"/>
      <c r="G276" s="255"/>
    </row>
    <row r="277" spans="1:7" x14ac:dyDescent="0.2">
      <c r="A277" s="938" t="s">
        <v>562</v>
      </c>
      <c r="B277" s="939"/>
      <c r="C277" s="258"/>
      <c r="D277" s="226"/>
      <c r="E277" s="226"/>
      <c r="G277" s="255"/>
    </row>
    <row r="278" spans="1:7" ht="12.75" customHeight="1" x14ac:dyDescent="0.2">
      <c r="A278" s="901" t="s">
        <v>149</v>
      </c>
      <c r="B278" s="902"/>
      <c r="C278" s="258"/>
      <c r="D278" s="226"/>
      <c r="E278" s="226"/>
      <c r="G278" s="259"/>
    </row>
    <row r="279" spans="1:7" x14ac:dyDescent="0.2">
      <c r="A279" s="936" t="s">
        <v>150</v>
      </c>
      <c r="B279" s="937"/>
      <c r="C279" s="258"/>
      <c r="D279" s="226"/>
      <c r="E279" s="226"/>
      <c r="G279" s="255"/>
    </row>
    <row r="280" spans="1:7" x14ac:dyDescent="0.2">
      <c r="A280" s="938" t="s">
        <v>151</v>
      </c>
      <c r="B280" s="939"/>
      <c r="C280" s="260"/>
      <c r="D280" s="261"/>
      <c r="E280" s="261"/>
      <c r="G280" s="255"/>
    </row>
    <row r="281" spans="1:7" x14ac:dyDescent="0.2">
      <c r="A281" s="938" t="s">
        <v>152</v>
      </c>
      <c r="B281" s="939"/>
      <c r="C281" s="260"/>
      <c r="D281" s="261"/>
      <c r="E281" s="261"/>
      <c r="G281" s="255"/>
    </row>
    <row r="282" spans="1:7" x14ac:dyDescent="0.2">
      <c r="A282" s="938" t="s">
        <v>153</v>
      </c>
      <c r="B282" s="939"/>
      <c r="C282" s="262"/>
      <c r="D282" s="261"/>
      <c r="E282" s="261"/>
      <c r="G282" s="255"/>
    </row>
    <row r="283" spans="1:7" x14ac:dyDescent="0.2">
      <c r="A283" s="938" t="s">
        <v>154</v>
      </c>
      <c r="B283" s="939"/>
      <c r="C283" s="263"/>
      <c r="D283" s="226"/>
      <c r="E283" s="226"/>
    </row>
    <row r="284" spans="1:7" ht="13.5" thickBot="1" x14ac:dyDescent="0.25">
      <c r="A284" s="929" t="s">
        <v>16</v>
      </c>
      <c r="B284" s="930"/>
      <c r="C284" s="264"/>
      <c r="D284" s="265"/>
      <c r="E284" s="265"/>
    </row>
    <row r="285" spans="1:7" ht="13.5" thickBot="1" x14ac:dyDescent="0.25">
      <c r="A285" s="931" t="s">
        <v>87</v>
      </c>
      <c r="B285" s="932"/>
      <c r="C285" s="266">
        <f>C276+C277+C279+C283+C280+C281+C282+C284</f>
        <v>0</v>
      </c>
      <c r="D285" s="266">
        <f>D276+D277+D279+D283+D280+D281+D282+D284</f>
        <v>0</v>
      </c>
      <c r="E285" s="267"/>
    </row>
    <row r="286" spans="1:7" ht="15" x14ac:dyDescent="0.2">
      <c r="A286" s="933" t="s">
        <v>155</v>
      </c>
      <c r="B286" s="933"/>
      <c r="C286" s="933"/>
      <c r="D286" s="933"/>
    </row>
    <row r="287" spans="1:7" ht="13.5" thickBot="1" x14ac:dyDescent="0.25">
      <c r="A287" s="202"/>
      <c r="B287" s="203"/>
      <c r="C287" s="204"/>
      <c r="D287" s="204"/>
    </row>
    <row r="288" spans="1:7" ht="13.5" thickBot="1" x14ac:dyDescent="0.25">
      <c r="A288" s="934" t="s">
        <v>563</v>
      </c>
      <c r="B288" s="935"/>
      <c r="C288" s="416" t="s">
        <v>90</v>
      </c>
      <c r="D288" s="403" t="s">
        <v>92</v>
      </c>
    </row>
    <row r="289" spans="1:4" ht="32.25" customHeight="1" thickBot="1" x14ac:dyDescent="0.25">
      <c r="A289" s="747" t="s">
        <v>156</v>
      </c>
      <c r="B289" s="922"/>
      <c r="C289" s="268"/>
      <c r="D289" s="269"/>
    </row>
    <row r="290" spans="1:4" ht="13.5" thickBot="1" x14ac:dyDescent="0.25">
      <c r="A290" s="747" t="s">
        <v>157</v>
      </c>
      <c r="B290" s="922"/>
      <c r="C290" s="268"/>
      <c r="D290" s="269"/>
    </row>
    <row r="291" spans="1:4" ht="13.5" thickBot="1" x14ac:dyDescent="0.25">
      <c r="A291" s="747" t="s">
        <v>158</v>
      </c>
      <c r="B291" s="922"/>
      <c r="C291" s="268"/>
      <c r="D291" s="269"/>
    </row>
    <row r="292" spans="1:4" ht="25.5" customHeight="1" thickBot="1" x14ac:dyDescent="0.25">
      <c r="A292" s="747" t="s">
        <v>564</v>
      </c>
      <c r="B292" s="922"/>
      <c r="C292" s="268"/>
      <c r="D292" s="269"/>
    </row>
    <row r="293" spans="1:4" ht="27" customHeight="1" thickBot="1" x14ac:dyDescent="0.25">
      <c r="A293" s="747" t="s">
        <v>159</v>
      </c>
      <c r="B293" s="922"/>
      <c r="C293" s="268"/>
      <c r="D293" s="269"/>
    </row>
    <row r="294" spans="1:4" ht="13.5" thickBot="1" x14ac:dyDescent="0.25">
      <c r="A294" s="926" t="s">
        <v>160</v>
      </c>
      <c r="B294" s="922"/>
      <c r="C294" s="268"/>
      <c r="D294" s="269"/>
    </row>
    <row r="295" spans="1:4" ht="29.25" customHeight="1" thickBot="1" x14ac:dyDescent="0.25">
      <c r="A295" s="926" t="s">
        <v>565</v>
      </c>
      <c r="B295" s="922"/>
      <c r="C295" s="268"/>
      <c r="D295" s="269"/>
    </row>
    <row r="296" spans="1:4" ht="25.5" customHeight="1" thickBot="1" x14ac:dyDescent="0.25">
      <c r="A296" s="747" t="s">
        <v>605</v>
      </c>
      <c r="B296" s="927"/>
      <c r="C296" s="268">
        <v>3614520</v>
      </c>
      <c r="D296" s="269">
        <v>3614520</v>
      </c>
    </row>
    <row r="297" spans="1:4" ht="13.5" thickBot="1" x14ac:dyDescent="0.25">
      <c r="A297" s="926" t="s">
        <v>566</v>
      </c>
      <c r="B297" s="927"/>
      <c r="C297" s="270">
        <f>SUM(C298:C317)</f>
        <v>3482386.19</v>
      </c>
      <c r="D297" s="271">
        <f>SUM(D298:D317)</f>
        <v>3329868.19</v>
      </c>
    </row>
    <row r="298" spans="1:4" ht="13.5" customHeight="1" x14ac:dyDescent="0.2">
      <c r="A298" s="1092" t="s">
        <v>99</v>
      </c>
      <c r="B298" s="928"/>
      <c r="C298" s="1093">
        <v>2582386.19</v>
      </c>
      <c r="D298" s="1094">
        <v>2270724.19</v>
      </c>
    </row>
    <row r="299" spans="1:4" x14ac:dyDescent="0.2">
      <c r="A299" s="780" t="s">
        <v>100</v>
      </c>
      <c r="B299" s="920"/>
      <c r="C299" s="1095"/>
      <c r="D299" s="1094"/>
    </row>
    <row r="300" spans="1:4" x14ac:dyDescent="0.2">
      <c r="A300" s="827" t="s">
        <v>101</v>
      </c>
      <c r="B300" s="920"/>
      <c r="C300" s="1095"/>
      <c r="D300" s="1094"/>
    </row>
    <row r="301" spans="1:4" ht="39.75" customHeight="1" x14ac:dyDescent="0.2">
      <c r="A301" s="1087" t="s">
        <v>606</v>
      </c>
      <c r="B301" s="920"/>
      <c r="C301" s="1095"/>
      <c r="D301" s="1094"/>
    </row>
    <row r="302" spans="1:4" x14ac:dyDescent="0.2">
      <c r="A302" s="827" t="s">
        <v>102</v>
      </c>
      <c r="B302" s="920"/>
      <c r="C302" s="1095"/>
      <c r="D302" s="1094"/>
    </row>
    <row r="303" spans="1:4" x14ac:dyDescent="0.2">
      <c r="A303" s="827" t="s">
        <v>103</v>
      </c>
      <c r="B303" s="920"/>
      <c r="C303" s="1095"/>
      <c r="D303" s="1094"/>
    </row>
    <row r="304" spans="1:4" x14ac:dyDescent="0.2">
      <c r="A304" s="827" t="s">
        <v>104</v>
      </c>
      <c r="B304" s="920"/>
      <c r="C304" s="1095"/>
      <c r="D304" s="1094"/>
    </row>
    <row r="305" spans="1:4" ht="26.25" customHeight="1" x14ac:dyDescent="0.2">
      <c r="A305" s="827" t="s">
        <v>105</v>
      </c>
      <c r="B305" s="920"/>
      <c r="C305" s="1085"/>
      <c r="D305" s="1096"/>
    </row>
    <row r="306" spans="1:4" x14ac:dyDescent="0.2">
      <c r="A306" s="827" t="s">
        <v>106</v>
      </c>
      <c r="B306" s="920"/>
      <c r="C306" s="1085"/>
      <c r="D306" s="1096"/>
    </row>
    <row r="307" spans="1:4" x14ac:dyDescent="0.2">
      <c r="A307" s="827" t="s">
        <v>107</v>
      </c>
      <c r="B307" s="920"/>
      <c r="C307" s="1085"/>
      <c r="D307" s="1096"/>
    </row>
    <row r="308" spans="1:4" x14ac:dyDescent="0.2">
      <c r="A308" s="827" t="s">
        <v>108</v>
      </c>
      <c r="B308" s="920"/>
      <c r="C308" s="1085"/>
      <c r="D308" s="1096"/>
    </row>
    <row r="309" spans="1:4" x14ac:dyDescent="0.2">
      <c r="A309" s="827" t="s">
        <v>109</v>
      </c>
      <c r="B309" s="920"/>
      <c r="C309" s="1085"/>
      <c r="D309" s="1096"/>
    </row>
    <row r="310" spans="1:4" x14ac:dyDescent="0.2">
      <c r="A310" s="827" t="s">
        <v>110</v>
      </c>
      <c r="B310" s="920"/>
      <c r="C310" s="1085">
        <v>900000</v>
      </c>
      <c r="D310" s="1096">
        <v>1059144</v>
      </c>
    </row>
    <row r="311" spans="1:4" x14ac:dyDescent="0.2">
      <c r="A311" s="1088" t="s">
        <v>111</v>
      </c>
      <c r="B311" s="920"/>
      <c r="C311" s="1085"/>
      <c r="D311" s="1096"/>
    </row>
    <row r="312" spans="1:4" x14ac:dyDescent="0.2">
      <c r="A312" s="1088" t="s">
        <v>112</v>
      </c>
      <c r="B312" s="920"/>
      <c r="C312" s="1085"/>
      <c r="D312" s="1096"/>
    </row>
    <row r="313" spans="1:4" ht="27" customHeight="1" x14ac:dyDescent="0.2">
      <c r="A313" s="1089" t="s">
        <v>113</v>
      </c>
      <c r="B313" s="920"/>
      <c r="C313" s="1085"/>
      <c r="D313" s="1096"/>
    </row>
    <row r="314" spans="1:4" ht="27" customHeight="1" x14ac:dyDescent="0.2">
      <c r="A314" s="1089" t="s">
        <v>114</v>
      </c>
      <c r="B314" s="920"/>
      <c r="C314" s="1085"/>
      <c r="D314" s="1096"/>
    </row>
    <row r="315" spans="1:4" x14ac:dyDescent="0.2">
      <c r="A315" s="1088" t="s">
        <v>115</v>
      </c>
      <c r="B315" s="920"/>
      <c r="C315" s="1085"/>
      <c r="D315" s="1096"/>
    </row>
    <row r="316" spans="1:4" x14ac:dyDescent="0.2">
      <c r="A316" s="1088" t="s">
        <v>116</v>
      </c>
      <c r="B316" s="920"/>
      <c r="C316" s="1085"/>
      <c r="D316" s="1096"/>
    </row>
    <row r="317" spans="1:4" ht="13.5" thickBot="1" x14ac:dyDescent="0.25">
      <c r="A317" s="833" t="s">
        <v>117</v>
      </c>
      <c r="B317" s="921"/>
      <c r="C317" s="1090"/>
      <c r="D317" s="1096"/>
    </row>
    <row r="318" spans="1:4" ht="13.5" thickBot="1" x14ac:dyDescent="0.25">
      <c r="A318" s="917" t="s">
        <v>118</v>
      </c>
      <c r="B318" s="922"/>
      <c r="C318" s="229">
        <f>SUM(C289:C297)</f>
        <v>7096906.1899999995</v>
      </c>
      <c r="D318" s="229">
        <f>SUM(D289:D297)</f>
        <v>6944388.1899999995</v>
      </c>
    </row>
    <row r="319" spans="1:4" x14ac:dyDescent="0.2">
      <c r="A319" s="68"/>
      <c r="B319" s="68"/>
      <c r="C319" s="68"/>
      <c r="D319" s="68"/>
    </row>
    <row r="320" spans="1:4" x14ac:dyDescent="0.2">
      <c r="A320" s="68"/>
      <c r="B320" s="68"/>
      <c r="C320" s="68"/>
      <c r="D320" s="68"/>
    </row>
    <row r="321" spans="1:8" x14ac:dyDescent="0.2">
      <c r="A321" s="923"/>
      <c r="B321" s="924"/>
      <c r="C321" s="924"/>
      <c r="D321" s="68"/>
    </row>
    <row r="324" spans="1:8" ht="15" x14ac:dyDescent="0.2">
      <c r="A324" s="925" t="s">
        <v>161</v>
      </c>
      <c r="B324" s="925"/>
      <c r="C324" s="925"/>
    </row>
    <row r="325" spans="1:8" ht="13.5" thickBot="1" x14ac:dyDescent="0.25">
      <c r="A325" s="272"/>
      <c r="B325" s="204"/>
      <c r="C325" s="204"/>
    </row>
    <row r="326" spans="1:8" ht="13.5" thickBot="1" x14ac:dyDescent="0.25">
      <c r="A326" s="917" t="s">
        <v>162</v>
      </c>
      <c r="B326" s="918"/>
      <c r="C326" s="273" t="s">
        <v>43</v>
      </c>
      <c r="D326" s="403" t="s">
        <v>44</v>
      </c>
      <c r="G326" s="919"/>
      <c r="H326" s="919"/>
    </row>
    <row r="327" spans="1:8" ht="13.5" thickBot="1" x14ac:dyDescent="0.25">
      <c r="A327" s="786" t="s">
        <v>163</v>
      </c>
      <c r="B327" s="787"/>
      <c r="C327" s="266">
        <f>SUM(C328:C337)</f>
        <v>0</v>
      </c>
      <c r="D327" s="274">
        <f>SUM(D328:D337)</f>
        <v>0</v>
      </c>
      <c r="G327" s="919"/>
      <c r="H327" s="919"/>
    </row>
    <row r="328" spans="1:8" ht="55.5" customHeight="1" x14ac:dyDescent="0.2">
      <c r="A328" s="913" t="s">
        <v>164</v>
      </c>
      <c r="B328" s="914"/>
      <c r="C328" s="275"/>
      <c r="D328" s="276"/>
      <c r="G328" s="919"/>
      <c r="H328" s="919"/>
    </row>
    <row r="329" spans="1:8" x14ac:dyDescent="0.2">
      <c r="A329" s="915" t="s">
        <v>165</v>
      </c>
      <c r="B329" s="916"/>
      <c r="C329" s="277"/>
      <c r="D329" s="278"/>
    </row>
    <row r="330" spans="1:8" x14ac:dyDescent="0.2">
      <c r="A330" s="791" t="s">
        <v>166</v>
      </c>
      <c r="B330" s="792"/>
      <c r="C330" s="279"/>
      <c r="D330" s="280"/>
    </row>
    <row r="331" spans="1:8" ht="28.5" customHeight="1" x14ac:dyDescent="0.2">
      <c r="A331" s="780" t="s">
        <v>567</v>
      </c>
      <c r="B331" s="781"/>
      <c r="C331" s="279"/>
      <c r="D331" s="280"/>
    </row>
    <row r="332" spans="1:8" ht="32.25" customHeight="1" x14ac:dyDescent="0.2">
      <c r="A332" s="780" t="s">
        <v>167</v>
      </c>
      <c r="B332" s="781"/>
      <c r="C332" s="279"/>
      <c r="D332" s="280"/>
    </row>
    <row r="333" spans="1:8" x14ac:dyDescent="0.2">
      <c r="A333" s="793" t="s">
        <v>168</v>
      </c>
      <c r="B333" s="794"/>
      <c r="C333" s="279"/>
      <c r="D333" s="280"/>
    </row>
    <row r="334" spans="1:8" x14ac:dyDescent="0.2">
      <c r="A334" s="793" t="s">
        <v>169</v>
      </c>
      <c r="B334" s="794"/>
      <c r="C334" s="279"/>
      <c r="D334" s="280"/>
    </row>
    <row r="335" spans="1:8" x14ac:dyDescent="0.2">
      <c r="A335" s="791" t="s">
        <v>170</v>
      </c>
      <c r="B335" s="792"/>
      <c r="C335" s="258"/>
      <c r="D335" s="281"/>
    </row>
    <row r="336" spans="1:8" x14ac:dyDescent="0.2">
      <c r="A336" s="793" t="s">
        <v>171</v>
      </c>
      <c r="B336" s="794"/>
      <c r="C336" s="258"/>
      <c r="D336" s="281"/>
    </row>
    <row r="337" spans="1:5" ht="13.5" thickBot="1" x14ac:dyDescent="0.25">
      <c r="A337" s="911" t="s">
        <v>16</v>
      </c>
      <c r="B337" s="912"/>
      <c r="C337" s="260"/>
      <c r="D337" s="282"/>
    </row>
    <row r="338" spans="1:5" ht="13.5" thickBot="1" x14ac:dyDescent="0.25">
      <c r="A338" s="786" t="s">
        <v>172</v>
      </c>
      <c r="B338" s="787"/>
      <c r="C338" s="266">
        <f>SUM(C339:C348)</f>
        <v>0</v>
      </c>
      <c r="D338" s="267">
        <f>SUM(D339:D348)</f>
        <v>0</v>
      </c>
    </row>
    <row r="339" spans="1:5" ht="59.25" customHeight="1" x14ac:dyDescent="0.2">
      <c r="A339" s="913" t="s">
        <v>164</v>
      </c>
      <c r="B339" s="914"/>
      <c r="C339" s="277"/>
      <c r="D339" s="278"/>
    </row>
    <row r="340" spans="1:5" x14ac:dyDescent="0.2">
      <c r="A340" s="915" t="s">
        <v>165</v>
      </c>
      <c r="B340" s="916"/>
      <c r="C340" s="277"/>
      <c r="D340" s="278"/>
    </row>
    <row r="341" spans="1:5" x14ac:dyDescent="0.2">
      <c r="A341" s="791" t="s">
        <v>166</v>
      </c>
      <c r="B341" s="792"/>
      <c r="C341" s="279"/>
      <c r="D341" s="280"/>
    </row>
    <row r="342" spans="1:5" ht="27.75" customHeight="1" x14ac:dyDescent="0.2">
      <c r="A342" s="780" t="s">
        <v>567</v>
      </c>
      <c r="B342" s="781"/>
      <c r="C342" s="279"/>
      <c r="D342" s="280"/>
      <c r="E342" s="283"/>
    </row>
    <row r="343" spans="1:5" ht="24.75" customHeight="1" x14ac:dyDescent="0.2">
      <c r="A343" s="780" t="s">
        <v>167</v>
      </c>
      <c r="B343" s="781"/>
      <c r="C343" s="279"/>
      <c r="D343" s="280"/>
    </row>
    <row r="344" spans="1:5" x14ac:dyDescent="0.2">
      <c r="A344" s="780" t="s">
        <v>168</v>
      </c>
      <c r="B344" s="781"/>
      <c r="C344" s="279"/>
      <c r="D344" s="280"/>
    </row>
    <row r="345" spans="1:5" x14ac:dyDescent="0.2">
      <c r="A345" s="793" t="s">
        <v>169</v>
      </c>
      <c r="B345" s="794"/>
      <c r="C345" s="279"/>
      <c r="D345" s="280"/>
    </row>
    <row r="346" spans="1:5" x14ac:dyDescent="0.2">
      <c r="A346" s="793" t="s">
        <v>173</v>
      </c>
      <c r="B346" s="794"/>
      <c r="C346" s="258"/>
      <c r="D346" s="281"/>
    </row>
    <row r="347" spans="1:5" x14ac:dyDescent="0.2">
      <c r="A347" s="793" t="s">
        <v>171</v>
      </c>
      <c r="B347" s="794"/>
      <c r="C347" s="258"/>
      <c r="D347" s="281"/>
    </row>
    <row r="348" spans="1:5" ht="13.5" thickBot="1" x14ac:dyDescent="0.25">
      <c r="A348" s="903" t="s">
        <v>591</v>
      </c>
      <c r="B348" s="904"/>
      <c r="C348" s="284"/>
      <c r="D348" s="285"/>
    </row>
    <row r="349" spans="1:5" ht="13.5" thickBot="1" x14ac:dyDescent="0.25">
      <c r="A349" s="895" t="s">
        <v>12</v>
      </c>
      <c r="B349" s="896"/>
      <c r="C349" s="428">
        <f>C327+C338</f>
        <v>0</v>
      </c>
      <c r="D349" s="200">
        <f>D327+D338</f>
        <v>0</v>
      </c>
    </row>
    <row r="354" spans="1:5" ht="15" x14ac:dyDescent="0.25">
      <c r="A354" s="905" t="s">
        <v>174</v>
      </c>
      <c r="B354" s="905"/>
      <c r="C354" s="905"/>
      <c r="D354" s="906"/>
      <c r="E354" s="906"/>
    </row>
    <row r="355" spans="1:5" ht="13.5" thickBot="1" x14ac:dyDescent="0.25">
      <c r="A355" s="204"/>
      <c r="B355" s="204"/>
      <c r="C355" s="204"/>
      <c r="D355" s="68"/>
    </row>
    <row r="356" spans="1:5" ht="13.5" thickBot="1" x14ac:dyDescent="0.25">
      <c r="A356" s="907" t="s">
        <v>175</v>
      </c>
      <c r="B356" s="908"/>
      <c r="C356" s="404" t="s">
        <v>43</v>
      </c>
      <c r="D356" s="221" t="s">
        <v>92</v>
      </c>
    </row>
    <row r="357" spans="1:5" x14ac:dyDescent="0.2">
      <c r="A357" s="909" t="s">
        <v>176</v>
      </c>
      <c r="B357" s="910"/>
      <c r="C357" s="286">
        <f>SUM(C358:C364)</f>
        <v>8105812.0999999996</v>
      </c>
      <c r="D357" s="286">
        <f>SUM(D358:D364)</f>
        <v>8204176.7599999998</v>
      </c>
    </row>
    <row r="358" spans="1:5" x14ac:dyDescent="0.2">
      <c r="A358" s="821" t="s">
        <v>177</v>
      </c>
      <c r="B358" s="823"/>
      <c r="C358" s="338">
        <v>8105812.0999999996</v>
      </c>
      <c r="D358" s="339">
        <v>8204176.7599999998</v>
      </c>
    </row>
    <row r="359" spans="1:5" x14ac:dyDescent="0.2">
      <c r="A359" s="821" t="s">
        <v>178</v>
      </c>
      <c r="B359" s="823"/>
      <c r="C359" s="338"/>
      <c r="D359" s="339"/>
    </row>
    <row r="360" spans="1:5" ht="27.75" customHeight="1" x14ac:dyDescent="0.2">
      <c r="A360" s="827" t="s">
        <v>179</v>
      </c>
      <c r="B360" s="829"/>
      <c r="C360" s="338"/>
      <c r="D360" s="339"/>
    </row>
    <row r="361" spans="1:5" x14ac:dyDescent="0.2">
      <c r="A361" s="827" t="s">
        <v>180</v>
      </c>
      <c r="B361" s="829"/>
      <c r="C361" s="338"/>
      <c r="D361" s="339"/>
    </row>
    <row r="362" spans="1:5" x14ac:dyDescent="0.2">
      <c r="A362" s="827" t="s">
        <v>181</v>
      </c>
      <c r="B362" s="829"/>
      <c r="C362" s="338"/>
      <c r="D362" s="339"/>
    </row>
    <row r="363" spans="1:5" x14ac:dyDescent="0.2">
      <c r="A363" s="827" t="s">
        <v>182</v>
      </c>
      <c r="B363" s="829"/>
      <c r="C363" s="338"/>
      <c r="D363" s="339"/>
    </row>
    <row r="364" spans="1:5" x14ac:dyDescent="0.2">
      <c r="A364" s="827" t="s">
        <v>117</v>
      </c>
      <c r="B364" s="829"/>
      <c r="C364" s="338"/>
      <c r="D364" s="339"/>
    </row>
    <row r="365" spans="1:5" x14ac:dyDescent="0.2">
      <c r="A365" s="763" t="s">
        <v>183</v>
      </c>
      <c r="B365" s="765"/>
      <c r="C365" s="286">
        <f>C366+C367+C369</f>
        <v>0</v>
      </c>
      <c r="D365" s="287">
        <f>D366+D367+D369</f>
        <v>0</v>
      </c>
    </row>
    <row r="366" spans="1:5" x14ac:dyDescent="0.2">
      <c r="A366" s="793" t="s">
        <v>184</v>
      </c>
      <c r="B366" s="794"/>
      <c r="C366" s="281"/>
      <c r="D366" s="1097"/>
    </row>
    <row r="367" spans="1:5" x14ac:dyDescent="0.2">
      <c r="A367" s="793" t="s">
        <v>185</v>
      </c>
      <c r="B367" s="794"/>
      <c r="C367" s="281"/>
      <c r="D367" s="1097"/>
    </row>
    <row r="368" spans="1:5" x14ac:dyDescent="0.2">
      <c r="A368" s="1098" t="s">
        <v>186</v>
      </c>
      <c r="B368" s="1099"/>
      <c r="C368" s="281"/>
      <c r="D368" s="1097"/>
    </row>
    <row r="369" spans="1:5" ht="13.5" thickBot="1" x14ac:dyDescent="0.25">
      <c r="A369" s="1100" t="s">
        <v>117</v>
      </c>
      <c r="B369" s="1101"/>
      <c r="C369" s="281"/>
      <c r="D369" s="1097"/>
    </row>
    <row r="370" spans="1:5" ht="13.5" thickBot="1" x14ac:dyDescent="0.25">
      <c r="A370" s="895" t="s">
        <v>12</v>
      </c>
      <c r="B370" s="896"/>
      <c r="C370" s="288">
        <f>C357+C365</f>
        <v>8105812.0999999996</v>
      </c>
      <c r="D370" s="288">
        <f>D357+D365</f>
        <v>8204176.7599999998</v>
      </c>
    </row>
    <row r="373" spans="1:5" ht="26.25" customHeight="1" x14ac:dyDescent="0.2">
      <c r="A373" s="897" t="s">
        <v>187</v>
      </c>
      <c r="B373" s="898"/>
      <c r="C373" s="898"/>
      <c r="D373" s="898"/>
    </row>
    <row r="374" spans="1:5" ht="13.5" thickBot="1" x14ac:dyDescent="0.25">
      <c r="B374" s="254"/>
    </row>
    <row r="375" spans="1:5" ht="13.5" thickBot="1" x14ac:dyDescent="0.25">
      <c r="A375" s="899"/>
      <c r="B375" s="900"/>
      <c r="C375" s="410" t="s">
        <v>90</v>
      </c>
      <c r="D375" s="231" t="s">
        <v>44</v>
      </c>
    </row>
    <row r="376" spans="1:5" ht="13.5" thickBot="1" x14ac:dyDescent="0.25">
      <c r="A376" s="901" t="s">
        <v>188</v>
      </c>
      <c r="B376" s="902"/>
      <c r="C376" s="258">
        <v>9378391.0899999999</v>
      </c>
      <c r="D376" s="226">
        <v>8416561.9299999997</v>
      </c>
    </row>
    <row r="377" spans="1:5" ht="13.5" thickBot="1" x14ac:dyDescent="0.25">
      <c r="A377" s="786" t="s">
        <v>87</v>
      </c>
      <c r="B377" s="787"/>
      <c r="C377" s="267">
        <f>SUM(C376:C376)</f>
        <v>9378391.0899999999</v>
      </c>
      <c r="D377" s="267">
        <f>SUM(D376:D376)</f>
        <v>8416561.9299999997</v>
      </c>
    </row>
    <row r="380" spans="1:5" ht="14.45" customHeight="1" x14ac:dyDescent="0.2">
      <c r="A380" s="897" t="s">
        <v>189</v>
      </c>
      <c r="B380" s="897"/>
      <c r="C380" s="897"/>
      <c r="D380" s="897"/>
      <c r="E380" s="897"/>
    </row>
    <row r="381" spans="1:5" ht="13.5" thickBot="1" x14ac:dyDescent="0.25">
      <c r="E381" s="68"/>
    </row>
    <row r="382" spans="1:5" ht="26.25" thickBot="1" x14ac:dyDescent="0.25">
      <c r="A382" s="723" t="s">
        <v>30</v>
      </c>
      <c r="B382" s="886"/>
      <c r="C382" s="152" t="s">
        <v>190</v>
      </c>
      <c r="D382" s="152" t="s">
        <v>191</v>
      </c>
      <c r="E382" s="68"/>
    </row>
    <row r="383" spans="1:5" ht="13.5" thickBot="1" x14ac:dyDescent="0.25">
      <c r="A383" s="887" t="s">
        <v>192</v>
      </c>
      <c r="B383" s="888"/>
      <c r="C383" s="289">
        <v>1635182.14</v>
      </c>
      <c r="D383" s="290">
        <v>1291179.4099999999</v>
      </c>
      <c r="E383" s="68"/>
    </row>
    <row r="384" spans="1:5" x14ac:dyDescent="0.2">
      <c r="A384" s="68"/>
      <c r="B384" s="68"/>
      <c r="C384" s="68"/>
      <c r="D384" s="68"/>
      <c r="E384" s="68"/>
    </row>
    <row r="385" spans="1:9" ht="29.25" customHeight="1" x14ac:dyDescent="0.2">
      <c r="A385" s="889" t="s">
        <v>193</v>
      </c>
      <c r="B385" s="889"/>
      <c r="C385" s="889"/>
      <c r="D385" s="890"/>
      <c r="E385" s="890"/>
    </row>
    <row r="390" spans="1:9" ht="15" x14ac:dyDescent="0.2">
      <c r="A390" s="891" t="s">
        <v>194</v>
      </c>
      <c r="B390" s="891"/>
      <c r="C390" s="891"/>
      <c r="D390" s="891"/>
      <c r="E390" s="891"/>
      <c r="F390" s="891"/>
      <c r="G390" s="891"/>
      <c r="H390" s="891"/>
      <c r="I390" s="891"/>
    </row>
    <row r="392" spans="1:9" ht="15" x14ac:dyDescent="0.2">
      <c r="A392" s="891" t="s">
        <v>195</v>
      </c>
      <c r="B392" s="891"/>
      <c r="C392" s="891"/>
      <c r="D392" s="891"/>
      <c r="E392" s="891"/>
      <c r="F392" s="891"/>
      <c r="G392" s="891"/>
      <c r="H392" s="891"/>
      <c r="I392" s="891"/>
    </row>
    <row r="393" spans="1:9" ht="13.5" thickBot="1" x14ac:dyDescent="0.25">
      <c r="A393" s="291"/>
      <c r="B393" s="291"/>
      <c r="C393" s="291"/>
      <c r="D393" s="291"/>
      <c r="E393" s="291"/>
      <c r="F393" s="291"/>
      <c r="G393" s="291"/>
      <c r="H393" s="291"/>
      <c r="I393" s="292"/>
    </row>
    <row r="394" spans="1:9" ht="26.25" thickBot="1" x14ac:dyDescent="0.25">
      <c r="A394" s="892" t="s">
        <v>196</v>
      </c>
      <c r="B394" s="878" t="s">
        <v>197</v>
      </c>
      <c r="C394" s="894"/>
      <c r="D394" s="879"/>
      <c r="E394" s="206" t="s">
        <v>55</v>
      </c>
      <c r="F394" s="878" t="s">
        <v>198</v>
      </c>
      <c r="G394" s="894"/>
      <c r="H394" s="879"/>
      <c r="I394" s="405" t="s">
        <v>78</v>
      </c>
    </row>
    <row r="395" spans="1:9" ht="64.5" thickBot="1" x14ac:dyDescent="0.25">
      <c r="A395" s="893"/>
      <c r="B395" s="293" t="s">
        <v>199</v>
      </c>
      <c r="C395" s="294" t="s">
        <v>200</v>
      </c>
      <c r="D395" s="295" t="s">
        <v>59</v>
      </c>
      <c r="E395" s="296" t="s">
        <v>201</v>
      </c>
      <c r="F395" s="293" t="s">
        <v>199</v>
      </c>
      <c r="G395" s="294" t="s">
        <v>202</v>
      </c>
      <c r="H395" s="295" t="s">
        <v>203</v>
      </c>
      <c r="I395" s="406"/>
    </row>
    <row r="396" spans="1:9" ht="26.25" thickBot="1" x14ac:dyDescent="0.25">
      <c r="A396" s="391" t="s">
        <v>590</v>
      </c>
      <c r="B396" s="297"/>
      <c r="C396" s="298"/>
      <c r="D396" s="299"/>
      <c r="E396" s="270"/>
      <c r="F396" s="297"/>
      <c r="G396" s="300"/>
      <c r="H396" s="299"/>
      <c r="I396" s="270">
        <f>SUM(B396:H396)</f>
        <v>0</v>
      </c>
    </row>
    <row r="397" spans="1:9" ht="13.5" thickBot="1" x14ac:dyDescent="0.25">
      <c r="A397" s="301" t="s">
        <v>23</v>
      </c>
      <c r="B397" s="302">
        <f t="shared" ref="B397:I397" si="12">SUM(B398:B400)</f>
        <v>0</v>
      </c>
      <c r="C397" s="303">
        <f t="shared" si="12"/>
        <v>0</v>
      </c>
      <c r="D397" s="304">
        <f t="shared" si="12"/>
        <v>0</v>
      </c>
      <c r="E397" s="301">
        <f t="shared" si="12"/>
        <v>0</v>
      </c>
      <c r="F397" s="302">
        <f t="shared" si="12"/>
        <v>0</v>
      </c>
      <c r="G397" s="302">
        <f t="shared" si="12"/>
        <v>0</v>
      </c>
      <c r="H397" s="301">
        <f t="shared" si="12"/>
        <v>0</v>
      </c>
      <c r="I397" s="301">
        <f t="shared" si="12"/>
        <v>0</v>
      </c>
    </row>
    <row r="398" spans="1:9" x14ac:dyDescent="0.2">
      <c r="A398" s="1102" t="s">
        <v>204</v>
      </c>
      <c r="B398" s="1103"/>
      <c r="C398" s="1104"/>
      <c r="D398" s="1105"/>
      <c r="E398" s="1106"/>
      <c r="F398" s="1103"/>
      <c r="G398" s="1107"/>
      <c r="H398" s="1105"/>
      <c r="I398" s="1108">
        <f>SUM(B398:H398)</f>
        <v>0</v>
      </c>
    </row>
    <row r="399" spans="1:9" x14ac:dyDescent="0.2">
      <c r="A399" s="1109" t="s">
        <v>205</v>
      </c>
      <c r="B399" s="1110"/>
      <c r="C399" s="1086"/>
      <c r="D399" s="1111"/>
      <c r="E399" s="315"/>
      <c r="F399" s="1110"/>
      <c r="G399" s="1112"/>
      <c r="H399" s="1111"/>
      <c r="I399" s="1108">
        <f>SUM(B399:H399)</f>
        <v>0</v>
      </c>
    </row>
    <row r="400" spans="1:9" ht="13.5" thickBot="1" x14ac:dyDescent="0.25">
      <c r="A400" s="1113" t="s">
        <v>206</v>
      </c>
      <c r="B400" s="1110"/>
      <c r="C400" s="1086"/>
      <c r="D400" s="1111"/>
      <c r="E400" s="315"/>
      <c r="F400" s="1110"/>
      <c r="G400" s="1112"/>
      <c r="H400" s="1111"/>
      <c r="I400" s="1108">
        <f>SUM(B400:H400)</f>
        <v>0</v>
      </c>
    </row>
    <row r="401" spans="1:9" ht="13.5" thickBot="1" x14ac:dyDescent="0.25">
      <c r="A401" s="301" t="s">
        <v>24</v>
      </c>
      <c r="B401" s="297">
        <f t="shared" ref="B401:I401" si="13">SUM(B402:B405)</f>
        <v>0</v>
      </c>
      <c r="C401" s="298">
        <f t="shared" si="13"/>
        <v>0</v>
      </c>
      <c r="D401" s="300">
        <f t="shared" si="13"/>
        <v>0</v>
      </c>
      <c r="E401" s="270">
        <f t="shared" si="13"/>
        <v>0</v>
      </c>
      <c r="F401" s="297">
        <f t="shared" si="13"/>
        <v>0</v>
      </c>
      <c r="G401" s="297">
        <f t="shared" si="13"/>
        <v>0</v>
      </c>
      <c r="H401" s="270">
        <f t="shared" si="13"/>
        <v>0</v>
      </c>
      <c r="I401" s="270">
        <f t="shared" si="13"/>
        <v>0</v>
      </c>
    </row>
    <row r="402" spans="1:9" ht="13.5" customHeight="1" x14ac:dyDescent="0.2">
      <c r="A402" s="1114" t="s">
        <v>207</v>
      </c>
      <c r="B402" s="1110"/>
      <c r="C402" s="1086"/>
      <c r="D402" s="1111"/>
      <c r="E402" s="315"/>
      <c r="F402" s="1110"/>
      <c r="G402" s="1112"/>
      <c r="H402" s="1111"/>
      <c r="I402" s="1108">
        <f>SUM(B402:H402)</f>
        <v>0</v>
      </c>
    </row>
    <row r="403" spans="1:9" x14ac:dyDescent="0.2">
      <c r="A403" s="1114" t="s">
        <v>208</v>
      </c>
      <c r="B403" s="1110"/>
      <c r="C403" s="1086"/>
      <c r="D403" s="1111"/>
      <c r="E403" s="315"/>
      <c r="F403" s="1110"/>
      <c r="G403" s="1112"/>
      <c r="H403" s="1111"/>
      <c r="I403" s="1108">
        <f>SUM(B403:H403)</f>
        <v>0</v>
      </c>
    </row>
    <row r="404" spans="1:9" x14ac:dyDescent="0.2">
      <c r="A404" s="1114" t="s">
        <v>209</v>
      </c>
      <c r="B404" s="1110"/>
      <c r="C404" s="1086"/>
      <c r="D404" s="1111"/>
      <c r="E404" s="315"/>
      <c r="F404" s="1110"/>
      <c r="G404" s="1112"/>
      <c r="H404" s="1111"/>
      <c r="I404" s="1108">
        <f>SUM(B404:H404)</f>
        <v>0</v>
      </c>
    </row>
    <row r="405" spans="1:9" ht="13.5" thickBot="1" x14ac:dyDescent="0.25">
      <c r="A405" s="1115" t="s">
        <v>210</v>
      </c>
      <c r="B405" s="1110"/>
      <c r="C405" s="1086"/>
      <c r="D405" s="1111"/>
      <c r="E405" s="315"/>
      <c r="F405" s="1110"/>
      <c r="G405" s="1112"/>
      <c r="H405" s="1111"/>
      <c r="I405" s="1108">
        <f>SUM(B405:H405)</f>
        <v>0</v>
      </c>
    </row>
    <row r="406" spans="1:9" ht="26.25" customHeight="1" thickBot="1" x14ac:dyDescent="0.25">
      <c r="A406" s="392" t="s">
        <v>568</v>
      </c>
      <c r="B406" s="393">
        <f t="shared" ref="B406:I406" si="14">B396+B397-B401</f>
        <v>0</v>
      </c>
      <c r="C406" s="393">
        <f t="shared" si="14"/>
        <v>0</v>
      </c>
      <c r="D406" s="393">
        <f t="shared" si="14"/>
        <v>0</v>
      </c>
      <c r="E406" s="394">
        <f t="shared" si="14"/>
        <v>0</v>
      </c>
      <c r="F406" s="393">
        <f t="shared" si="14"/>
        <v>0</v>
      </c>
      <c r="G406" s="393">
        <f t="shared" si="14"/>
        <v>0</v>
      </c>
      <c r="H406" s="394">
        <f t="shared" si="14"/>
        <v>0</v>
      </c>
      <c r="I406" s="394">
        <f t="shared" si="14"/>
        <v>0</v>
      </c>
    </row>
    <row r="407" spans="1:9" ht="40.5" customHeight="1" thickBot="1" x14ac:dyDescent="0.25">
      <c r="A407" s="391" t="s">
        <v>569</v>
      </c>
      <c r="B407" s="395"/>
      <c r="C407" s="396"/>
      <c r="D407" s="397"/>
      <c r="E407" s="398"/>
      <c r="F407" s="395"/>
      <c r="G407" s="399"/>
      <c r="H407" s="397"/>
      <c r="I407" s="398">
        <f>SUM(B407:H407)</f>
        <v>0</v>
      </c>
    </row>
    <row r="408" spans="1:9" x14ac:dyDescent="0.2">
      <c r="A408" s="1116" t="s">
        <v>23</v>
      </c>
      <c r="B408" s="1117"/>
      <c r="C408" s="1118"/>
      <c r="D408" s="1119"/>
      <c r="E408" s="1120"/>
      <c r="F408" s="1117"/>
      <c r="G408" s="1121"/>
      <c r="H408" s="1119"/>
      <c r="I408" s="1120">
        <f>SUM(B408:H408)</f>
        <v>0</v>
      </c>
    </row>
    <row r="409" spans="1:9" ht="13.5" thickBot="1" x14ac:dyDescent="0.25">
      <c r="A409" s="1122" t="s">
        <v>24</v>
      </c>
      <c r="B409" s="1123"/>
      <c r="C409" s="1124"/>
      <c r="D409" s="1125"/>
      <c r="E409" s="1126"/>
      <c r="F409" s="1123"/>
      <c r="G409" s="1127"/>
      <c r="H409" s="1125"/>
      <c r="I409" s="1126">
        <f>SUM(B409:H409)</f>
        <v>0</v>
      </c>
    </row>
    <row r="410" spans="1:9" ht="41.25" customHeight="1" thickBot="1" x14ac:dyDescent="0.25">
      <c r="A410" s="400" t="s">
        <v>570</v>
      </c>
      <c r="B410" s="395">
        <f>B407+B408-B409</f>
        <v>0</v>
      </c>
      <c r="C410" s="396">
        <f t="shared" ref="C410:I410" si="15">C407+C408-C409</f>
        <v>0</v>
      </c>
      <c r="D410" s="397">
        <f t="shared" si="15"/>
        <v>0</v>
      </c>
      <c r="E410" s="398">
        <f t="shared" si="15"/>
        <v>0</v>
      </c>
      <c r="F410" s="395">
        <f t="shared" si="15"/>
        <v>0</v>
      </c>
      <c r="G410" s="399">
        <f t="shared" si="15"/>
        <v>0</v>
      </c>
      <c r="H410" s="397">
        <f t="shared" si="15"/>
        <v>0</v>
      </c>
      <c r="I410" s="398">
        <f t="shared" si="15"/>
        <v>0</v>
      </c>
    </row>
    <row r="411" spans="1:9" ht="26.25" customHeight="1" thickBot="1" x14ac:dyDescent="0.25">
      <c r="A411" s="1067" t="s">
        <v>607</v>
      </c>
      <c r="B411" s="229">
        <f t="shared" ref="B411:I411" si="16">B396-B407</f>
        <v>0</v>
      </c>
      <c r="C411" s="229">
        <f t="shared" si="16"/>
        <v>0</v>
      </c>
      <c r="D411" s="229">
        <f t="shared" si="16"/>
        <v>0</v>
      </c>
      <c r="E411" s="229">
        <f t="shared" si="16"/>
        <v>0</v>
      </c>
      <c r="F411" s="229">
        <f t="shared" si="16"/>
        <v>0</v>
      </c>
      <c r="G411" s="229">
        <f t="shared" si="16"/>
        <v>0</v>
      </c>
      <c r="H411" s="229">
        <f t="shared" si="16"/>
        <v>0</v>
      </c>
      <c r="I411" s="229">
        <f t="shared" si="16"/>
        <v>0</v>
      </c>
    </row>
    <row r="412" spans="1:9" ht="26.25" customHeight="1" thickBot="1" x14ac:dyDescent="0.25">
      <c r="A412" s="1128" t="s">
        <v>592</v>
      </c>
      <c r="B412" s="229">
        <f>B406-B410</f>
        <v>0</v>
      </c>
      <c r="C412" s="229">
        <f t="shared" ref="C412:I412" si="17">C406-C410</f>
        <v>0</v>
      </c>
      <c r="D412" s="229">
        <f t="shared" si="17"/>
        <v>0</v>
      </c>
      <c r="E412" s="229">
        <f t="shared" si="17"/>
        <v>0</v>
      </c>
      <c r="F412" s="229">
        <f t="shared" si="17"/>
        <v>0</v>
      </c>
      <c r="G412" s="229">
        <f t="shared" si="17"/>
        <v>0</v>
      </c>
      <c r="H412" s="229">
        <f t="shared" si="17"/>
        <v>0</v>
      </c>
      <c r="I412" s="229">
        <f t="shared" si="17"/>
        <v>0</v>
      </c>
    </row>
    <row r="413" spans="1:9" ht="26.25" customHeight="1" x14ac:dyDescent="0.2">
      <c r="A413" s="305"/>
      <c r="B413" s="306"/>
      <c r="C413" s="306"/>
      <c r="D413" s="306"/>
      <c r="E413" s="306"/>
      <c r="F413" s="306"/>
      <c r="G413" s="306"/>
      <c r="H413" s="306"/>
      <c r="I413" s="306"/>
    </row>
    <row r="415" spans="1:9" ht="15" x14ac:dyDescent="0.2">
      <c r="A415" s="876" t="s">
        <v>211</v>
      </c>
      <c r="B415" s="877"/>
      <c r="C415" s="877"/>
    </row>
    <row r="416" spans="1:9" ht="13.5" thickBot="1" x14ac:dyDescent="0.25">
      <c r="A416" s="204"/>
      <c r="B416" s="307"/>
      <c r="C416" s="307"/>
      <c r="E416" s="432"/>
      <c r="F416" s="432"/>
      <c r="G416" s="432"/>
      <c r="H416" s="432"/>
      <c r="I416" s="432"/>
    </row>
    <row r="417" spans="1:9" ht="13.5" thickBot="1" x14ac:dyDescent="0.25">
      <c r="A417" s="878" t="s">
        <v>89</v>
      </c>
      <c r="B417" s="879"/>
      <c r="C417" s="308" t="s">
        <v>43</v>
      </c>
      <c r="D417" s="403" t="s">
        <v>92</v>
      </c>
    </row>
    <row r="418" spans="1:9" x14ac:dyDescent="0.2">
      <c r="A418" s="880" t="s">
        <v>212</v>
      </c>
      <c r="B418" s="881"/>
      <c r="C418" s="309">
        <v>194.81</v>
      </c>
      <c r="D418" s="309">
        <v>23.27</v>
      </c>
      <c r="E418" s="310"/>
      <c r="F418" s="310"/>
      <c r="G418" s="310"/>
      <c r="H418" s="310"/>
      <c r="I418" s="310"/>
    </row>
    <row r="419" spans="1:9" x14ac:dyDescent="0.2">
      <c r="A419" s="882" t="s">
        <v>213</v>
      </c>
      <c r="B419" s="883"/>
      <c r="C419" s="311">
        <v>12878.48</v>
      </c>
      <c r="D419" s="311">
        <v>16376.73</v>
      </c>
      <c r="E419" s="312"/>
      <c r="F419" s="312"/>
      <c r="G419" s="312"/>
      <c r="H419" s="312"/>
      <c r="I419" s="312"/>
    </row>
    <row r="420" spans="1:9" x14ac:dyDescent="0.2">
      <c r="A420" s="882" t="s">
        <v>214</v>
      </c>
      <c r="B420" s="883"/>
      <c r="C420" s="311"/>
      <c r="D420" s="311"/>
      <c r="E420" s="313"/>
      <c r="F420" s="313"/>
      <c r="G420" s="313"/>
      <c r="H420" s="313"/>
      <c r="I420" s="313"/>
    </row>
    <row r="421" spans="1:9" x14ac:dyDescent="0.2">
      <c r="A421" s="884" t="s">
        <v>215</v>
      </c>
      <c r="B421" s="885"/>
      <c r="C421" s="314">
        <f>C422+C425+C426+C427+C428</f>
        <v>98773065.649999991</v>
      </c>
      <c r="D421" s="314">
        <f>D422+D425+D426+D427+D428</f>
        <v>68976523.539999992</v>
      </c>
    </row>
    <row r="422" spans="1:9" ht="27" customHeight="1" x14ac:dyDescent="0.2">
      <c r="A422" s="780" t="s">
        <v>216</v>
      </c>
      <c r="B422" s="781"/>
      <c r="C422" s="315">
        <f>C423-C424</f>
        <v>0</v>
      </c>
      <c r="D422" s="315">
        <f>D423-D424</f>
        <v>0</v>
      </c>
    </row>
    <row r="423" spans="1:9" x14ac:dyDescent="0.2">
      <c r="A423" s="1129" t="s">
        <v>217</v>
      </c>
      <c r="B423" s="1130"/>
      <c r="C423" s="315">
        <v>31332659.329999998</v>
      </c>
      <c r="D423" s="315">
        <v>30872979.739999998</v>
      </c>
    </row>
    <row r="424" spans="1:9" ht="25.5" customHeight="1" x14ac:dyDescent="0.2">
      <c r="A424" s="1129" t="s">
        <v>218</v>
      </c>
      <c r="B424" s="1130"/>
      <c r="C424" s="315">
        <v>31332659.329999998</v>
      </c>
      <c r="D424" s="315">
        <v>30872979.739999998</v>
      </c>
    </row>
    <row r="425" spans="1:9" x14ac:dyDescent="0.2">
      <c r="A425" s="782" t="s">
        <v>219</v>
      </c>
      <c r="B425" s="783"/>
      <c r="C425" s="226">
        <v>246981</v>
      </c>
      <c r="D425" s="226">
        <v>309206.65999999997</v>
      </c>
    </row>
    <row r="426" spans="1:9" x14ac:dyDescent="0.2">
      <c r="A426" s="782" t="s">
        <v>220</v>
      </c>
      <c r="B426" s="783"/>
      <c r="C426" s="226">
        <v>13011259.380000001</v>
      </c>
      <c r="D426" s="226">
        <v>12149371.33</v>
      </c>
    </row>
    <row r="427" spans="1:9" x14ac:dyDescent="0.2">
      <c r="A427" s="782" t="s">
        <v>221</v>
      </c>
      <c r="B427" s="783"/>
      <c r="C427" s="226"/>
      <c r="D427" s="226"/>
    </row>
    <row r="428" spans="1:9" x14ac:dyDescent="0.2">
      <c r="A428" s="782" t="s">
        <v>260</v>
      </c>
      <c r="B428" s="783"/>
      <c r="C428" s="226">
        <v>85514825.269999996</v>
      </c>
      <c r="D428" s="226">
        <v>56517945.549999997</v>
      </c>
    </row>
    <row r="429" spans="1:9" ht="24.75" customHeight="1" thickBot="1" x14ac:dyDescent="0.25">
      <c r="A429" s="867" t="s">
        <v>222</v>
      </c>
      <c r="B429" s="868"/>
      <c r="C429" s="311"/>
      <c r="D429" s="311"/>
    </row>
    <row r="430" spans="1:9" ht="13.5" thickBot="1" x14ac:dyDescent="0.25">
      <c r="A430" s="869" t="s">
        <v>87</v>
      </c>
      <c r="B430" s="870"/>
      <c r="C430" s="229">
        <f>SUM(C418+C419+C420+C421+C429)</f>
        <v>98786138.939999998</v>
      </c>
      <c r="D430" s="229">
        <f>SUM(D418+D419+D420+D421+D429)</f>
        <v>68992923.539999992</v>
      </c>
    </row>
    <row r="433" spans="1:4" ht="15" x14ac:dyDescent="0.2">
      <c r="A433" s="316" t="s">
        <v>224</v>
      </c>
      <c r="B433" s="432"/>
      <c r="C433" s="432"/>
      <c r="D433" s="432"/>
    </row>
    <row r="434" spans="1:4" ht="13.5" thickBot="1" x14ac:dyDescent="0.25"/>
    <row r="435" spans="1:4" ht="13.5" thickBot="1" x14ac:dyDescent="0.25">
      <c r="A435" s="317" t="s">
        <v>225</v>
      </c>
      <c r="B435" s="318"/>
      <c r="C435" s="318"/>
      <c r="D435" s="319"/>
    </row>
    <row r="436" spans="1:4" ht="13.5" thickBot="1" x14ac:dyDescent="0.25">
      <c r="A436" s="871" t="s">
        <v>43</v>
      </c>
      <c r="B436" s="872"/>
      <c r="C436" s="873" t="s">
        <v>92</v>
      </c>
      <c r="D436" s="874"/>
    </row>
    <row r="437" spans="1:4" ht="13.5" thickBot="1" x14ac:dyDescent="0.25">
      <c r="A437" s="842">
        <v>0</v>
      </c>
      <c r="B437" s="875"/>
      <c r="C437" s="842">
        <v>0</v>
      </c>
      <c r="D437" s="875"/>
    </row>
    <row r="440" spans="1:4" ht="15" x14ac:dyDescent="0.2">
      <c r="A440" s="857" t="s">
        <v>571</v>
      </c>
      <c r="B440" s="857"/>
      <c r="C440" s="857"/>
      <c r="D440" s="858"/>
    </row>
    <row r="441" spans="1:4" ht="14.25" customHeight="1" x14ac:dyDescent="0.2">
      <c r="A441" s="859" t="s">
        <v>226</v>
      </c>
      <c r="B441" s="859"/>
      <c r="C441" s="859"/>
    </row>
    <row r="442" spans="1:4" ht="13.5" thickBot="1" x14ac:dyDescent="0.25">
      <c r="A442" s="320"/>
      <c r="B442" s="321"/>
      <c r="C442" s="321"/>
    </row>
    <row r="443" spans="1:4" ht="13.5" thickBot="1" x14ac:dyDescent="0.25">
      <c r="A443" s="860" t="s">
        <v>42</v>
      </c>
      <c r="B443" s="1131"/>
      <c r="C443" s="240" t="s">
        <v>227</v>
      </c>
      <c r="D443" s="240" t="s">
        <v>593</v>
      </c>
    </row>
    <row r="444" spans="1:4" ht="28.15" customHeight="1" x14ac:dyDescent="0.2">
      <c r="A444" s="861" t="s">
        <v>572</v>
      </c>
      <c r="B444" s="862"/>
      <c r="C444" s="322">
        <v>0</v>
      </c>
      <c r="D444" s="323">
        <v>0</v>
      </c>
    </row>
    <row r="445" spans="1:4" x14ac:dyDescent="0.2">
      <c r="A445" s="863" t="s">
        <v>573</v>
      </c>
      <c r="B445" s="864"/>
      <c r="C445" s="324">
        <v>0</v>
      </c>
      <c r="D445" s="325">
        <v>0</v>
      </c>
    </row>
    <row r="446" spans="1:4" x14ac:dyDescent="0.2">
      <c r="A446" s="865" t="s">
        <v>228</v>
      </c>
      <c r="B446" s="866"/>
      <c r="C446" s="326"/>
      <c r="D446" s="327"/>
    </row>
    <row r="447" spans="1:4" x14ac:dyDescent="0.2">
      <c r="A447" s="846" t="s">
        <v>229</v>
      </c>
      <c r="B447" s="847"/>
      <c r="C447" s="324"/>
      <c r="D447" s="325"/>
    </row>
    <row r="448" spans="1:4" ht="13.5" customHeight="1" thickBot="1" x14ac:dyDescent="0.25">
      <c r="A448" s="848" t="s">
        <v>230</v>
      </c>
      <c r="B448" s="849"/>
      <c r="C448" s="328">
        <v>0</v>
      </c>
      <c r="D448" s="329">
        <v>0</v>
      </c>
    </row>
    <row r="452" spans="1:3" x14ac:dyDescent="0.2">
      <c r="A452" s="417" t="s">
        <v>231</v>
      </c>
      <c r="B452" s="417"/>
      <c r="C452" s="417"/>
    </row>
    <row r="453" spans="1:3" ht="13.5" thickBot="1" x14ac:dyDescent="0.25">
      <c r="A453" s="204"/>
      <c r="B453" s="204"/>
      <c r="C453" s="204"/>
    </row>
    <row r="454" spans="1:3" ht="26.25" thickBot="1" x14ac:dyDescent="0.25">
      <c r="A454" s="407"/>
      <c r="B454" s="308" t="s">
        <v>232</v>
      </c>
      <c r="C454" s="221" t="s">
        <v>233</v>
      </c>
    </row>
    <row r="455" spans="1:3" ht="13.5" thickBot="1" x14ac:dyDescent="0.25">
      <c r="A455" s="408" t="s">
        <v>234</v>
      </c>
      <c r="B455" s="330">
        <f>B456+B461</f>
        <v>0</v>
      </c>
      <c r="C455" s="330">
        <f>C456+C461</f>
        <v>0</v>
      </c>
    </row>
    <row r="456" spans="1:3" x14ac:dyDescent="0.2">
      <c r="A456" s="1132" t="s">
        <v>235</v>
      </c>
      <c r="B456" s="331">
        <f>SUM(B458:B460)</f>
        <v>0</v>
      </c>
      <c r="C456" s="331">
        <f>SUM(C458:C460)</f>
        <v>0</v>
      </c>
    </row>
    <row r="457" spans="1:3" x14ac:dyDescent="0.2">
      <c r="A457" s="363" t="s">
        <v>47</v>
      </c>
      <c r="B457" s="333"/>
      <c r="C457" s="334"/>
    </row>
    <row r="458" spans="1:3" x14ac:dyDescent="0.2">
      <c r="A458" s="332"/>
      <c r="B458" s="333"/>
      <c r="C458" s="334"/>
    </row>
    <row r="459" spans="1:3" x14ac:dyDescent="0.2">
      <c r="A459" s="332"/>
      <c r="B459" s="333"/>
      <c r="C459" s="334"/>
    </row>
    <row r="460" spans="1:3" ht="13.5" thickBot="1" x14ac:dyDescent="0.25">
      <c r="A460" s="335"/>
      <c r="B460" s="336"/>
      <c r="C460" s="337"/>
    </row>
    <row r="461" spans="1:3" x14ac:dyDescent="0.2">
      <c r="A461" s="1132" t="s">
        <v>236</v>
      </c>
      <c r="B461" s="331">
        <f>SUM(B463:B465)</f>
        <v>0</v>
      </c>
      <c r="C461" s="331">
        <f>SUM(C463:C465)</f>
        <v>0</v>
      </c>
    </row>
    <row r="462" spans="1:3" x14ac:dyDescent="0.2">
      <c r="A462" s="363" t="s">
        <v>47</v>
      </c>
      <c r="B462" s="338"/>
      <c r="C462" s="339"/>
    </row>
    <row r="463" spans="1:3" x14ac:dyDescent="0.2">
      <c r="A463" s="429"/>
      <c r="B463" s="338"/>
      <c r="C463" s="339"/>
    </row>
    <row r="464" spans="1:3" x14ac:dyDescent="0.2">
      <c r="A464" s="429"/>
      <c r="B464" s="333"/>
      <c r="C464" s="334"/>
    </row>
    <row r="465" spans="1:9" ht="13.5" thickBot="1" x14ac:dyDescent="0.25">
      <c r="A465" s="431"/>
      <c r="B465" s="336"/>
      <c r="C465" s="337"/>
    </row>
    <row r="466" spans="1:9" ht="13.5" thickBot="1" x14ac:dyDescent="0.25">
      <c r="A466" s="408" t="s">
        <v>237</v>
      </c>
      <c r="B466" s="330">
        <f>B467+B472</f>
        <v>74801.150000000009</v>
      </c>
      <c r="C466" s="330">
        <f>C467+C472</f>
        <v>26684243.09</v>
      </c>
    </row>
    <row r="467" spans="1:9" x14ac:dyDescent="0.2">
      <c r="A467" s="1133" t="s">
        <v>235</v>
      </c>
      <c r="B467" s="338">
        <f>SUM(B469:B471)</f>
        <v>0</v>
      </c>
      <c r="C467" s="338">
        <f>SUM(C469:C471)</f>
        <v>0</v>
      </c>
    </row>
    <row r="468" spans="1:9" x14ac:dyDescent="0.2">
      <c r="A468" s="424" t="s">
        <v>47</v>
      </c>
      <c r="B468" s="333"/>
      <c r="C468" s="334"/>
    </row>
    <row r="469" spans="1:9" x14ac:dyDescent="0.2">
      <c r="A469" s="429"/>
      <c r="B469" s="333"/>
      <c r="C469" s="334"/>
    </row>
    <row r="470" spans="1:9" x14ac:dyDescent="0.2">
      <c r="A470" s="429"/>
      <c r="B470" s="333"/>
      <c r="C470" s="334"/>
    </row>
    <row r="471" spans="1:9" ht="13.5" thickBot="1" x14ac:dyDescent="0.25">
      <c r="A471" s="431"/>
      <c r="B471" s="336"/>
      <c r="C471" s="337"/>
    </row>
    <row r="472" spans="1:9" x14ac:dyDescent="0.2">
      <c r="A472" s="1134" t="s">
        <v>236</v>
      </c>
      <c r="B472" s="340">
        <f>SUM(B474:B477)</f>
        <v>74801.150000000009</v>
      </c>
      <c r="C472" s="340">
        <f>SUM(C474:C477)</f>
        <v>26684243.09</v>
      </c>
    </row>
    <row r="473" spans="1:9" x14ac:dyDescent="0.2">
      <c r="A473" s="424" t="s">
        <v>47</v>
      </c>
      <c r="B473" s="333"/>
      <c r="C473" s="333"/>
    </row>
    <row r="474" spans="1:9" ht="89.25" x14ac:dyDescent="0.2">
      <c r="A474" s="341" t="s">
        <v>574</v>
      </c>
      <c r="B474" s="333">
        <v>26732.29</v>
      </c>
      <c r="C474" s="333">
        <v>0</v>
      </c>
    </row>
    <row r="475" spans="1:9" ht="52.5" customHeight="1" x14ac:dyDescent="0.2">
      <c r="A475" s="341" t="s">
        <v>575</v>
      </c>
      <c r="B475" s="333">
        <v>31693.7</v>
      </c>
      <c r="C475" s="333">
        <v>0</v>
      </c>
    </row>
    <row r="476" spans="1:9" x14ac:dyDescent="0.2">
      <c r="A476" s="1135" t="s">
        <v>576</v>
      </c>
      <c r="B476" s="342">
        <v>16375.16</v>
      </c>
      <c r="C476" s="342">
        <v>0</v>
      </c>
    </row>
    <row r="477" spans="1:9" ht="13.5" thickBot="1" x14ac:dyDescent="0.25">
      <c r="A477" s="1136" t="s">
        <v>608</v>
      </c>
      <c r="B477" s="343">
        <v>0</v>
      </c>
      <c r="C477" s="344">
        <v>26684243.09</v>
      </c>
    </row>
    <row r="478" spans="1:9" x14ac:dyDescent="0.2">
      <c r="A478" s="417"/>
      <c r="B478" s="417"/>
      <c r="C478" s="417"/>
    </row>
    <row r="479" spans="1:9" x14ac:dyDescent="0.2">
      <c r="A479" s="417"/>
      <c r="B479" s="417"/>
      <c r="C479" s="417"/>
    </row>
    <row r="480" spans="1:9" ht="43.5" customHeight="1" x14ac:dyDescent="0.2">
      <c r="A480" s="737" t="s">
        <v>577</v>
      </c>
      <c r="B480" s="737"/>
      <c r="C480" s="737"/>
      <c r="D480" s="737"/>
      <c r="E480" s="850"/>
      <c r="F480" s="850"/>
      <c r="G480" s="850"/>
      <c r="H480" s="850"/>
      <c r="I480" s="850"/>
    </row>
    <row r="481" spans="1:9" ht="13.5" thickBot="1" x14ac:dyDescent="0.25">
      <c r="A481" s="418"/>
      <c r="B481" s="418"/>
      <c r="C481" s="418"/>
      <c r="D481" s="418"/>
      <c r="E481" s="419"/>
      <c r="F481" s="419"/>
      <c r="G481" s="419"/>
      <c r="H481" s="419"/>
      <c r="I481" s="419"/>
    </row>
    <row r="482" spans="1:9" ht="55.5" customHeight="1" thickBot="1" x14ac:dyDescent="0.25">
      <c r="A482" s="851" t="s">
        <v>609</v>
      </c>
      <c r="B482" s="852"/>
      <c r="C482" s="852"/>
      <c r="D482" s="852"/>
      <c r="E482" s="853"/>
    </row>
    <row r="483" spans="1:9" ht="24.75" customHeight="1" thickBot="1" x14ac:dyDescent="0.25">
      <c r="A483" s="745" t="s">
        <v>43</v>
      </c>
      <c r="B483" s="854"/>
      <c r="C483" s="855" t="s">
        <v>44</v>
      </c>
      <c r="D483" s="856"/>
      <c r="E483" s="345" t="s">
        <v>45</v>
      </c>
    </row>
    <row r="484" spans="1:9" ht="20.25" customHeight="1" thickBot="1" x14ac:dyDescent="0.25">
      <c r="A484" s="842">
        <v>0</v>
      </c>
      <c r="B484" s="843"/>
      <c r="C484" s="844">
        <v>0</v>
      </c>
      <c r="D484" s="845"/>
      <c r="E484" s="346"/>
    </row>
    <row r="485" spans="1:9" x14ac:dyDescent="0.2">
      <c r="A485" s="417"/>
      <c r="B485" s="417"/>
      <c r="C485" s="417"/>
    </row>
    <row r="486" spans="1:9" x14ac:dyDescent="0.2">
      <c r="A486" s="417"/>
      <c r="B486" s="417"/>
      <c r="C486" s="417"/>
    </row>
    <row r="487" spans="1:9" x14ac:dyDescent="0.2">
      <c r="A487" s="417" t="s">
        <v>238</v>
      </c>
      <c r="B487" s="417"/>
      <c r="C487" s="417"/>
    </row>
    <row r="488" spans="1:9" x14ac:dyDescent="0.2">
      <c r="A488" s="750" t="s">
        <v>239</v>
      </c>
      <c r="B488" s="750"/>
      <c r="C488" s="750"/>
    </row>
    <row r="489" spans="1:9" ht="13.5" thickBot="1" x14ac:dyDescent="0.25">
      <c r="A489" s="417"/>
      <c r="B489" s="417"/>
      <c r="C489" s="417"/>
    </row>
    <row r="490" spans="1:9" ht="26.25" thickBot="1" x14ac:dyDescent="0.25">
      <c r="A490" s="751" t="s">
        <v>578</v>
      </c>
      <c r="B490" s="752"/>
      <c r="C490" s="752"/>
      <c r="D490" s="753"/>
      <c r="E490" s="308" t="s">
        <v>232</v>
      </c>
      <c r="F490" s="221" t="s">
        <v>233</v>
      </c>
      <c r="G490" s="347"/>
    </row>
    <row r="491" spans="1:9" ht="14.25" customHeight="1" thickBot="1" x14ac:dyDescent="0.25">
      <c r="A491" s="747" t="s">
        <v>579</v>
      </c>
      <c r="B491" s="748"/>
      <c r="C491" s="748"/>
      <c r="D491" s="749"/>
      <c r="E491" s="330">
        <f>SUM(E492:E499)</f>
        <v>91150016.850000009</v>
      </c>
      <c r="F491" s="330">
        <f>SUM(F492:F499)</f>
        <v>82811559.420000017</v>
      </c>
      <c r="G491" s="348"/>
    </row>
    <row r="492" spans="1:9" x14ac:dyDescent="0.2">
      <c r="A492" s="830" t="s">
        <v>240</v>
      </c>
      <c r="B492" s="831"/>
      <c r="C492" s="831"/>
      <c r="D492" s="832"/>
      <c r="E492" s="338">
        <v>23080609.210000001</v>
      </c>
      <c r="F492" s="339">
        <v>24848235.23</v>
      </c>
      <c r="G492" s="184"/>
    </row>
    <row r="493" spans="1:9" x14ac:dyDescent="0.2">
      <c r="A493" s="821" t="s">
        <v>241</v>
      </c>
      <c r="B493" s="822"/>
      <c r="C493" s="822"/>
      <c r="D493" s="823"/>
      <c r="E493" s="333">
        <v>62967589.5</v>
      </c>
      <c r="F493" s="334">
        <v>56065423.420000002</v>
      </c>
      <c r="G493" s="184"/>
    </row>
    <row r="494" spans="1:9" x14ac:dyDescent="0.2">
      <c r="A494" s="821" t="s">
        <v>242</v>
      </c>
      <c r="B494" s="822"/>
      <c r="C494" s="822"/>
      <c r="D494" s="823"/>
      <c r="E494" s="333">
        <v>361194.37</v>
      </c>
      <c r="F494" s="334">
        <v>234676.06</v>
      </c>
      <c r="G494" s="184"/>
    </row>
    <row r="495" spans="1:9" x14ac:dyDescent="0.2">
      <c r="A495" s="839" t="s">
        <v>243</v>
      </c>
      <c r="B495" s="840"/>
      <c r="C495" s="840"/>
      <c r="D495" s="841"/>
      <c r="E495" s="333"/>
      <c r="F495" s="334"/>
      <c r="G495" s="184"/>
    </row>
    <row r="496" spans="1:9" x14ac:dyDescent="0.2">
      <c r="A496" s="821" t="s">
        <v>244</v>
      </c>
      <c r="B496" s="822"/>
      <c r="C496" s="822"/>
      <c r="D496" s="823"/>
      <c r="E496" s="333"/>
      <c r="F496" s="334"/>
      <c r="G496" s="184"/>
    </row>
    <row r="497" spans="1:7" ht="24.75" customHeight="1" x14ac:dyDescent="0.2">
      <c r="A497" s="827" t="s">
        <v>245</v>
      </c>
      <c r="B497" s="828"/>
      <c r="C497" s="828"/>
      <c r="D497" s="829"/>
      <c r="E497" s="333"/>
      <c r="F497" s="334"/>
      <c r="G497" s="184"/>
    </row>
    <row r="498" spans="1:7" x14ac:dyDescent="0.2">
      <c r="A498" s="827" t="s">
        <v>246</v>
      </c>
      <c r="B498" s="828"/>
      <c r="C498" s="828"/>
      <c r="D498" s="829"/>
      <c r="E498" s="333">
        <v>881305.16</v>
      </c>
      <c r="F498" s="334">
        <v>868572.26</v>
      </c>
      <c r="G498" s="184"/>
    </row>
    <row r="499" spans="1:7" ht="13.5" thickBot="1" x14ac:dyDescent="0.25">
      <c r="A499" s="833" t="s">
        <v>247</v>
      </c>
      <c r="B499" s="834"/>
      <c r="C499" s="834"/>
      <c r="D499" s="835"/>
      <c r="E499" s="349">
        <v>3859318.61</v>
      </c>
      <c r="F499" s="350">
        <v>794652.45</v>
      </c>
      <c r="G499" s="184"/>
    </row>
    <row r="500" spans="1:7" ht="13.5" thickBot="1" x14ac:dyDescent="0.25">
      <c r="A500" s="747" t="s">
        <v>248</v>
      </c>
      <c r="B500" s="748"/>
      <c r="C500" s="748"/>
      <c r="D500" s="749"/>
      <c r="E500" s="351"/>
      <c r="F500" s="352"/>
      <c r="G500" s="353"/>
    </row>
    <row r="501" spans="1:7" ht="13.5" thickBot="1" x14ac:dyDescent="0.25">
      <c r="A501" s="766" t="s">
        <v>249</v>
      </c>
      <c r="B501" s="767"/>
      <c r="C501" s="767"/>
      <c r="D501" s="768"/>
      <c r="E501" s="354"/>
      <c r="F501" s="355"/>
      <c r="G501" s="353"/>
    </row>
    <row r="502" spans="1:7" ht="13.5" thickBot="1" x14ac:dyDescent="0.25">
      <c r="A502" s="766" t="s">
        <v>250</v>
      </c>
      <c r="B502" s="767"/>
      <c r="C502" s="767"/>
      <c r="D502" s="768"/>
      <c r="E502" s="351"/>
      <c r="F502" s="352"/>
      <c r="G502" s="353"/>
    </row>
    <row r="503" spans="1:7" ht="13.5" thickBot="1" x14ac:dyDescent="0.25">
      <c r="A503" s="836" t="s">
        <v>251</v>
      </c>
      <c r="B503" s="837"/>
      <c r="C503" s="837"/>
      <c r="D503" s="838"/>
      <c r="E503" s="351"/>
      <c r="F503" s="352"/>
      <c r="G503" s="353"/>
    </row>
    <row r="504" spans="1:7" ht="13.5" thickBot="1" x14ac:dyDescent="0.25">
      <c r="A504" s="836" t="s">
        <v>252</v>
      </c>
      <c r="B504" s="837"/>
      <c r="C504" s="837"/>
      <c r="D504" s="838"/>
      <c r="E504" s="330">
        <f>E505+E513+E516+E519</f>
        <v>4024102.2</v>
      </c>
      <c r="F504" s="330">
        <f>SUM(F505+F513+F516+F519)</f>
        <v>4075150.1399999997</v>
      </c>
      <c r="G504" s="348"/>
    </row>
    <row r="505" spans="1:7" x14ac:dyDescent="0.2">
      <c r="A505" s="830" t="s">
        <v>253</v>
      </c>
      <c r="B505" s="831"/>
      <c r="C505" s="831"/>
      <c r="D505" s="832"/>
      <c r="E505" s="356">
        <f>SUM(E506:E512)</f>
        <v>0</v>
      </c>
      <c r="F505" s="356">
        <f>SUM(F506:F512)</f>
        <v>0</v>
      </c>
      <c r="G505" s="357"/>
    </row>
    <row r="506" spans="1:7" x14ac:dyDescent="0.2">
      <c r="A506" s="818" t="s">
        <v>254</v>
      </c>
      <c r="B506" s="819"/>
      <c r="C506" s="819"/>
      <c r="D506" s="820"/>
      <c r="E506" s="358"/>
      <c r="F506" s="359"/>
      <c r="G506" s="360"/>
    </row>
    <row r="507" spans="1:7" x14ac:dyDescent="0.2">
      <c r="A507" s="818" t="s">
        <v>255</v>
      </c>
      <c r="B507" s="819"/>
      <c r="C507" s="819"/>
      <c r="D507" s="820"/>
      <c r="E507" s="358"/>
      <c r="F507" s="359"/>
      <c r="G507" s="360"/>
    </row>
    <row r="508" spans="1:7" x14ac:dyDescent="0.2">
      <c r="A508" s="818" t="s">
        <v>256</v>
      </c>
      <c r="B508" s="819"/>
      <c r="C508" s="819"/>
      <c r="D508" s="820"/>
      <c r="E508" s="358"/>
      <c r="F508" s="359"/>
      <c r="G508" s="360"/>
    </row>
    <row r="509" spans="1:7" x14ac:dyDescent="0.2">
      <c r="A509" s="818" t="s">
        <v>257</v>
      </c>
      <c r="B509" s="819"/>
      <c r="C509" s="819"/>
      <c r="D509" s="820"/>
      <c r="E509" s="358"/>
      <c r="F509" s="359"/>
      <c r="G509" s="360"/>
    </row>
    <row r="510" spans="1:7" x14ac:dyDescent="0.2">
      <c r="A510" s="818" t="s">
        <v>258</v>
      </c>
      <c r="B510" s="819"/>
      <c r="C510" s="819"/>
      <c r="D510" s="820"/>
      <c r="E510" s="358"/>
      <c r="F510" s="359"/>
      <c r="G510" s="360"/>
    </row>
    <row r="511" spans="1:7" x14ac:dyDescent="0.2">
      <c r="A511" s="818" t="s">
        <v>259</v>
      </c>
      <c r="B511" s="819"/>
      <c r="C511" s="819"/>
      <c r="D511" s="820"/>
      <c r="E511" s="358"/>
      <c r="F511" s="359"/>
      <c r="G511" s="360"/>
    </row>
    <row r="512" spans="1:7" x14ac:dyDescent="0.2">
      <c r="A512" s="818" t="s">
        <v>260</v>
      </c>
      <c r="B512" s="819"/>
      <c r="C512" s="819"/>
      <c r="D512" s="820"/>
      <c r="E512" s="358"/>
      <c r="F512" s="359"/>
      <c r="G512" s="360"/>
    </row>
    <row r="513" spans="1:7" x14ac:dyDescent="0.2">
      <c r="A513" s="827" t="s">
        <v>261</v>
      </c>
      <c r="B513" s="828"/>
      <c r="C513" s="828"/>
      <c r="D513" s="829"/>
      <c r="E513" s="361">
        <f>SUM(E514:E515)</f>
        <v>0</v>
      </c>
      <c r="F513" s="361">
        <f>SUM(F514:F515)</f>
        <v>0</v>
      </c>
      <c r="G513" s="357"/>
    </row>
    <row r="514" spans="1:7" x14ac:dyDescent="0.2">
      <c r="A514" s="818" t="s">
        <v>262</v>
      </c>
      <c r="B514" s="819"/>
      <c r="C514" s="819"/>
      <c r="D514" s="820"/>
      <c r="E514" s="358"/>
      <c r="F514" s="359"/>
      <c r="G514" s="360"/>
    </row>
    <row r="515" spans="1:7" x14ac:dyDescent="0.2">
      <c r="A515" s="818" t="s">
        <v>263</v>
      </c>
      <c r="B515" s="819"/>
      <c r="C515" s="819"/>
      <c r="D515" s="820"/>
      <c r="E515" s="358"/>
      <c r="F515" s="359"/>
      <c r="G515" s="360"/>
    </row>
    <row r="516" spans="1:7" x14ac:dyDescent="0.2">
      <c r="A516" s="821" t="s">
        <v>264</v>
      </c>
      <c r="B516" s="822"/>
      <c r="C516" s="822"/>
      <c r="D516" s="823"/>
      <c r="E516" s="361">
        <f>SUM(E517:E518)</f>
        <v>0</v>
      </c>
      <c r="F516" s="361">
        <f>SUM(F517:F518)</f>
        <v>0</v>
      </c>
      <c r="G516" s="357"/>
    </row>
    <row r="517" spans="1:7" x14ac:dyDescent="0.2">
      <c r="A517" s="818" t="s">
        <v>265</v>
      </c>
      <c r="B517" s="819"/>
      <c r="C517" s="819"/>
      <c r="D517" s="820"/>
      <c r="E517" s="358"/>
      <c r="F517" s="359"/>
      <c r="G517" s="360"/>
    </row>
    <row r="518" spans="1:7" x14ac:dyDescent="0.2">
      <c r="A518" s="818" t="s">
        <v>266</v>
      </c>
      <c r="B518" s="819"/>
      <c r="C518" s="819"/>
      <c r="D518" s="820"/>
      <c r="E518" s="358"/>
      <c r="F518" s="359"/>
      <c r="G518" s="360"/>
    </row>
    <row r="519" spans="1:7" x14ac:dyDescent="0.2">
      <c r="A519" s="821" t="s">
        <v>267</v>
      </c>
      <c r="B519" s="822"/>
      <c r="C519" s="822"/>
      <c r="D519" s="823"/>
      <c r="E519" s="361">
        <f>SUM(E520:E533)</f>
        <v>4024102.2</v>
      </c>
      <c r="F519" s="361">
        <f>SUM(F520:F533)</f>
        <v>4075150.1399999997</v>
      </c>
      <c r="G519" s="357"/>
    </row>
    <row r="520" spans="1:7" x14ac:dyDescent="0.2">
      <c r="A520" s="818" t="s">
        <v>268</v>
      </c>
      <c r="B520" s="819"/>
      <c r="C520" s="819"/>
      <c r="D520" s="820"/>
      <c r="E520" s="333">
        <v>1772363.69</v>
      </c>
      <c r="F520" s="334">
        <v>1213477.8</v>
      </c>
      <c r="G520" s="184"/>
    </row>
    <row r="521" spans="1:7" x14ac:dyDescent="0.2">
      <c r="A521" s="818" t="s">
        <v>269</v>
      </c>
      <c r="B521" s="819"/>
      <c r="C521" s="819"/>
      <c r="D521" s="820"/>
      <c r="E521" s="333"/>
      <c r="F521" s="334"/>
      <c r="G521" s="184"/>
    </row>
    <row r="522" spans="1:7" x14ac:dyDescent="0.2">
      <c r="A522" s="824" t="s">
        <v>270</v>
      </c>
      <c r="B522" s="825"/>
      <c r="C522" s="825"/>
      <c r="D522" s="826"/>
      <c r="E522" s="196"/>
      <c r="F522" s="423"/>
      <c r="G522" s="362"/>
    </row>
    <row r="523" spans="1:7" x14ac:dyDescent="0.2">
      <c r="A523" s="818" t="s">
        <v>271</v>
      </c>
      <c r="B523" s="819"/>
      <c r="C523" s="819"/>
      <c r="D523" s="820"/>
      <c r="E523" s="333"/>
      <c r="F523" s="334"/>
      <c r="G523" s="184"/>
    </row>
    <row r="524" spans="1:7" x14ac:dyDescent="0.2">
      <c r="A524" s="818" t="s">
        <v>272</v>
      </c>
      <c r="B524" s="819"/>
      <c r="C524" s="819"/>
      <c r="D524" s="820"/>
      <c r="E524" s="333"/>
      <c r="F524" s="334"/>
      <c r="G524" s="184"/>
    </row>
    <row r="525" spans="1:7" x14ac:dyDescent="0.2">
      <c r="A525" s="818" t="s">
        <v>273</v>
      </c>
      <c r="B525" s="819"/>
      <c r="C525" s="819"/>
      <c r="D525" s="820"/>
      <c r="E525" s="333"/>
      <c r="F525" s="334"/>
      <c r="G525" s="184"/>
    </row>
    <row r="526" spans="1:7" x14ac:dyDescent="0.2">
      <c r="A526" s="818" t="s">
        <v>274</v>
      </c>
      <c r="B526" s="819"/>
      <c r="C526" s="819"/>
      <c r="D526" s="820"/>
      <c r="E526" s="333"/>
      <c r="F526" s="334"/>
      <c r="G526" s="184"/>
    </row>
    <row r="527" spans="1:7" x14ac:dyDescent="0.2">
      <c r="A527" s="818" t="s">
        <v>275</v>
      </c>
      <c r="B527" s="819"/>
      <c r="C527" s="819"/>
      <c r="D527" s="820"/>
      <c r="E527" s="333"/>
      <c r="F527" s="334"/>
      <c r="G527" s="184"/>
    </row>
    <row r="528" spans="1:7" x14ac:dyDescent="0.2">
      <c r="A528" s="818" t="s">
        <v>276</v>
      </c>
      <c r="B528" s="819"/>
      <c r="C528" s="819"/>
      <c r="D528" s="820"/>
      <c r="E528" s="333"/>
      <c r="F528" s="334"/>
      <c r="G528" s="184"/>
    </row>
    <row r="529" spans="1:9" x14ac:dyDescent="0.2">
      <c r="A529" s="806" t="s">
        <v>277</v>
      </c>
      <c r="B529" s="807"/>
      <c r="C529" s="807"/>
      <c r="D529" s="808"/>
      <c r="E529" s="333">
        <v>2105830.02</v>
      </c>
      <c r="F529" s="334">
        <v>2707561.38</v>
      </c>
      <c r="G529" s="184"/>
    </row>
    <row r="530" spans="1:9" x14ac:dyDescent="0.2">
      <c r="A530" s="806" t="s">
        <v>278</v>
      </c>
      <c r="B530" s="807"/>
      <c r="C530" s="807"/>
      <c r="D530" s="808"/>
      <c r="E530" s="333"/>
      <c r="F530" s="334"/>
      <c r="G530" s="184"/>
    </row>
    <row r="531" spans="1:9" x14ac:dyDescent="0.2">
      <c r="A531" s="806" t="s">
        <v>279</v>
      </c>
      <c r="B531" s="807"/>
      <c r="C531" s="807"/>
      <c r="D531" s="808"/>
      <c r="E531" s="333"/>
      <c r="F531" s="334"/>
      <c r="G531" s="184"/>
    </row>
    <row r="532" spans="1:9" x14ac:dyDescent="0.2">
      <c r="A532" s="809" t="s">
        <v>280</v>
      </c>
      <c r="B532" s="810"/>
      <c r="C532" s="810"/>
      <c r="D532" s="811"/>
      <c r="E532" s="333"/>
      <c r="F532" s="334"/>
      <c r="G532" s="184"/>
    </row>
    <row r="533" spans="1:9" ht="15.75" customHeight="1" thickBot="1" x14ac:dyDescent="0.25">
      <c r="A533" s="812" t="s">
        <v>610</v>
      </c>
      <c r="B533" s="813"/>
      <c r="C533" s="813"/>
      <c r="D533" s="814"/>
      <c r="E533" s="333">
        <v>145908.49</v>
      </c>
      <c r="F533" s="334">
        <v>154110.96</v>
      </c>
      <c r="G533" s="184"/>
      <c r="I533" s="362"/>
    </row>
    <row r="534" spans="1:9" ht="13.5" thickBot="1" x14ac:dyDescent="0.25">
      <c r="A534" s="815" t="s">
        <v>281</v>
      </c>
      <c r="B534" s="816"/>
      <c r="C534" s="816"/>
      <c r="D534" s="817"/>
      <c r="E534" s="288">
        <f>SUM(E491+E500+E501+E502+E503+E504)</f>
        <v>95174119.050000012</v>
      </c>
      <c r="F534" s="288">
        <f>SUM(F491+F500+F501+F502+F503+F504)</f>
        <v>86886709.560000017</v>
      </c>
      <c r="G534" s="348"/>
    </row>
    <row r="536" spans="1:9" x14ac:dyDescent="0.2">
      <c r="A536" s="775" t="s">
        <v>282</v>
      </c>
      <c r="B536" s="776"/>
      <c r="C536" s="776"/>
      <c r="D536" s="776"/>
    </row>
    <row r="537" spans="1:9" ht="13.5" thickBot="1" x14ac:dyDescent="0.25">
      <c r="A537" s="417"/>
      <c r="B537" s="417"/>
      <c r="C537" s="220"/>
    </row>
    <row r="538" spans="1:9" x14ac:dyDescent="0.2">
      <c r="A538" s="797" t="s">
        <v>283</v>
      </c>
      <c r="B538" s="798"/>
      <c r="C538" s="799" t="s">
        <v>232</v>
      </c>
      <c r="D538" s="799" t="s">
        <v>233</v>
      </c>
    </row>
    <row r="539" spans="1:9" ht="13.5" thickBot="1" x14ac:dyDescent="0.25">
      <c r="A539" s="802"/>
      <c r="B539" s="803"/>
      <c r="C539" s="800"/>
      <c r="D539" s="801"/>
    </row>
    <row r="540" spans="1:9" x14ac:dyDescent="0.2">
      <c r="A540" s="804" t="s">
        <v>284</v>
      </c>
      <c r="B540" s="805"/>
      <c r="C540" s="338">
        <v>9314287.9299999997</v>
      </c>
      <c r="D540" s="339">
        <v>10272714.970000001</v>
      </c>
    </row>
    <row r="541" spans="1:9" x14ac:dyDescent="0.2">
      <c r="A541" s="791" t="s">
        <v>285</v>
      </c>
      <c r="B541" s="792"/>
      <c r="C541" s="333"/>
      <c r="D541" s="334"/>
    </row>
    <row r="542" spans="1:9" x14ac:dyDescent="0.2">
      <c r="A542" s="793" t="s">
        <v>286</v>
      </c>
      <c r="B542" s="794"/>
      <c r="C542" s="333">
        <v>14815599.970000001</v>
      </c>
      <c r="D542" s="334">
        <v>17429912.969999999</v>
      </c>
    </row>
    <row r="543" spans="1:9" ht="30" customHeight="1" x14ac:dyDescent="0.2">
      <c r="A543" s="782" t="s">
        <v>287</v>
      </c>
      <c r="B543" s="783"/>
      <c r="C543" s="333"/>
      <c r="D543" s="334"/>
    </row>
    <row r="544" spans="1:9" ht="43.9" customHeight="1" x14ac:dyDescent="0.2">
      <c r="A544" s="780" t="s">
        <v>288</v>
      </c>
      <c r="B544" s="781"/>
      <c r="C544" s="333"/>
      <c r="D544" s="334"/>
    </row>
    <row r="545" spans="1:6" ht="27" customHeight="1" x14ac:dyDescent="0.2">
      <c r="A545" s="780" t="s">
        <v>289</v>
      </c>
      <c r="B545" s="781"/>
      <c r="C545" s="333">
        <v>16421.63</v>
      </c>
      <c r="D545" s="334">
        <v>16001.38</v>
      </c>
    </row>
    <row r="546" spans="1:6" x14ac:dyDescent="0.2">
      <c r="A546" s="795" t="s">
        <v>290</v>
      </c>
      <c r="B546" s="796"/>
      <c r="C546" s="363"/>
      <c r="D546" s="425"/>
      <c r="E546" s="362"/>
    </row>
    <row r="547" spans="1:6" ht="28.9" customHeight="1" x14ac:dyDescent="0.2">
      <c r="A547" s="780" t="s">
        <v>291</v>
      </c>
      <c r="B547" s="781"/>
      <c r="C547" s="333">
        <v>174981.88</v>
      </c>
      <c r="D547" s="334">
        <v>156118.9</v>
      </c>
    </row>
    <row r="548" spans="1:6" ht="35.450000000000003" customHeight="1" x14ac:dyDescent="0.2">
      <c r="A548" s="782" t="s">
        <v>292</v>
      </c>
      <c r="B548" s="783"/>
      <c r="C548" s="364">
        <v>6000</v>
      </c>
      <c r="D548" s="334">
        <v>470714.7</v>
      </c>
    </row>
    <row r="549" spans="1:6" ht="13.5" thickBot="1" x14ac:dyDescent="0.25">
      <c r="A549" s="784" t="s">
        <v>16</v>
      </c>
      <c r="B549" s="785"/>
      <c r="C549" s="342">
        <v>0</v>
      </c>
      <c r="D549" s="365">
        <v>59818</v>
      </c>
    </row>
    <row r="550" spans="1:6" ht="13.5" thickBot="1" x14ac:dyDescent="0.25">
      <c r="A550" s="786" t="s">
        <v>78</v>
      </c>
      <c r="B550" s="787"/>
      <c r="C550" s="288">
        <f>SUM(C540:C549)</f>
        <v>24327291.409999996</v>
      </c>
      <c r="D550" s="288">
        <f>SUM(D540:D549)</f>
        <v>28405280.919999994</v>
      </c>
    </row>
    <row r="553" spans="1:6" x14ac:dyDescent="0.2">
      <c r="A553" s="750" t="s">
        <v>293</v>
      </c>
      <c r="B553" s="750"/>
      <c r="C553" s="750"/>
    </row>
    <row r="554" spans="1:6" ht="7.9" customHeight="1" thickBot="1" x14ac:dyDescent="0.25">
      <c r="A554" s="417"/>
      <c r="B554" s="417"/>
      <c r="C554" s="417"/>
    </row>
    <row r="555" spans="1:6" ht="26.25" thickBot="1" x14ac:dyDescent="0.25">
      <c r="A555" s="788" t="s">
        <v>294</v>
      </c>
      <c r="B555" s="789"/>
      <c r="C555" s="789"/>
      <c r="D555" s="790"/>
      <c r="E555" s="308" t="s">
        <v>232</v>
      </c>
      <c r="F555" s="221" t="s">
        <v>233</v>
      </c>
    </row>
    <row r="556" spans="1:6" ht="13.5" thickBot="1" x14ac:dyDescent="0.25">
      <c r="A556" s="747" t="s">
        <v>295</v>
      </c>
      <c r="B556" s="748"/>
      <c r="C556" s="748"/>
      <c r="D556" s="749"/>
      <c r="E556" s="366">
        <f>E557+E558+E559</f>
        <v>34326795.090000004</v>
      </c>
      <c r="F556" s="366">
        <f>F557+F558+F559</f>
        <v>114476180.62</v>
      </c>
    </row>
    <row r="557" spans="1:6" x14ac:dyDescent="0.2">
      <c r="A557" s="1137" t="s">
        <v>296</v>
      </c>
      <c r="B557" s="1138"/>
      <c r="C557" s="1138"/>
      <c r="D557" s="1139"/>
      <c r="E557" s="331">
        <v>15855552.539999999</v>
      </c>
      <c r="F557" s="375">
        <v>98877100</v>
      </c>
    </row>
    <row r="558" spans="1:6" x14ac:dyDescent="0.2">
      <c r="A558" s="1140" t="s">
        <v>297</v>
      </c>
      <c r="B558" s="1141"/>
      <c r="C558" s="1141"/>
      <c r="D558" s="1142"/>
      <c r="E558" s="333"/>
      <c r="F558" s="334"/>
    </row>
    <row r="559" spans="1:6" ht="13.5" thickBot="1" x14ac:dyDescent="0.25">
      <c r="A559" s="1143" t="s">
        <v>580</v>
      </c>
      <c r="B559" s="1144"/>
      <c r="C559" s="1144"/>
      <c r="D559" s="1145"/>
      <c r="E559" s="336">
        <v>18471242.550000001</v>
      </c>
      <c r="F559" s="337">
        <v>15599080.619999999</v>
      </c>
    </row>
    <row r="560" spans="1:6" ht="13.5" thickBot="1" x14ac:dyDescent="0.25">
      <c r="A560" s="757" t="s">
        <v>298</v>
      </c>
      <c r="B560" s="758"/>
      <c r="C560" s="758"/>
      <c r="D560" s="759"/>
      <c r="E560" s="366">
        <v>0</v>
      </c>
      <c r="F560" s="367">
        <v>0</v>
      </c>
    </row>
    <row r="561" spans="1:6" ht="13.5" thickBot="1" x14ac:dyDescent="0.25">
      <c r="A561" s="777" t="s">
        <v>299</v>
      </c>
      <c r="B561" s="778"/>
      <c r="C561" s="778"/>
      <c r="D561" s="779"/>
      <c r="E561" s="368">
        <f>SUM(E562:E571)</f>
        <v>15525599.58</v>
      </c>
      <c r="F561" s="368">
        <f>SUM(F562:F571)</f>
        <v>9034883.3000000007</v>
      </c>
    </row>
    <row r="562" spans="1:6" x14ac:dyDescent="0.2">
      <c r="A562" s="1146" t="s">
        <v>611</v>
      </c>
      <c r="B562" s="1147"/>
      <c r="C562" s="1147"/>
      <c r="D562" s="1148"/>
      <c r="E562" s="1149"/>
      <c r="F562" s="1149"/>
    </row>
    <row r="563" spans="1:6" x14ac:dyDescent="0.2">
      <c r="A563" s="839" t="s">
        <v>612</v>
      </c>
      <c r="B563" s="840"/>
      <c r="C563" s="840"/>
      <c r="D563" s="841"/>
      <c r="E563" s="361"/>
      <c r="F563" s="361"/>
    </row>
    <row r="564" spans="1:6" x14ac:dyDescent="0.2">
      <c r="A564" s="839" t="s">
        <v>300</v>
      </c>
      <c r="B564" s="840"/>
      <c r="C564" s="840"/>
      <c r="D564" s="841"/>
      <c r="E564" s="333">
        <v>12407761.300000001</v>
      </c>
      <c r="F564" s="333">
        <v>3317760.31</v>
      </c>
    </row>
    <row r="565" spans="1:6" x14ac:dyDescent="0.2">
      <c r="A565" s="839" t="s">
        <v>581</v>
      </c>
      <c r="B565" s="840"/>
      <c r="C565" s="840"/>
      <c r="D565" s="841"/>
      <c r="E565" s="333"/>
      <c r="F565" s="334"/>
    </row>
    <row r="566" spans="1:6" x14ac:dyDescent="0.2">
      <c r="A566" s="839" t="s">
        <v>301</v>
      </c>
      <c r="B566" s="840"/>
      <c r="C566" s="840"/>
      <c r="D566" s="841"/>
      <c r="E566" s="333"/>
      <c r="F566" s="334"/>
    </row>
    <row r="567" spans="1:6" x14ac:dyDescent="0.2">
      <c r="A567" s="839" t="s">
        <v>302</v>
      </c>
      <c r="B567" s="840"/>
      <c r="C567" s="840"/>
      <c r="D567" s="841"/>
      <c r="E567" s="342">
        <v>147297.51</v>
      </c>
      <c r="F567" s="365">
        <v>3013512.83</v>
      </c>
    </row>
    <row r="568" spans="1:6" x14ac:dyDescent="0.2">
      <c r="A568" s="839" t="s">
        <v>303</v>
      </c>
      <c r="B568" s="840"/>
      <c r="C568" s="840"/>
      <c r="D568" s="841"/>
      <c r="E568" s="342">
        <v>662380.11</v>
      </c>
      <c r="F568" s="365">
        <v>70451.649999999994</v>
      </c>
    </row>
    <row r="569" spans="1:6" ht="31.15" customHeight="1" x14ac:dyDescent="0.2">
      <c r="A569" s="1140" t="s">
        <v>613</v>
      </c>
      <c r="B569" s="1141"/>
      <c r="C569" s="1141"/>
      <c r="D569" s="1142"/>
      <c r="E569" s="333"/>
      <c r="F569" s="334"/>
    </row>
    <row r="570" spans="1:6" ht="54.6" customHeight="1" x14ac:dyDescent="0.2">
      <c r="A570" s="1140" t="s">
        <v>304</v>
      </c>
      <c r="B570" s="1141"/>
      <c r="C570" s="1141"/>
      <c r="D570" s="1142"/>
      <c r="E570" s="342"/>
      <c r="F570" s="365"/>
    </row>
    <row r="571" spans="1:6" ht="63.6" customHeight="1" thickBot="1" x14ac:dyDescent="0.25">
      <c r="A571" s="1143" t="s">
        <v>614</v>
      </c>
      <c r="B571" s="1144"/>
      <c r="C571" s="1144"/>
      <c r="D571" s="1145"/>
      <c r="E571" s="342">
        <v>2308160.66</v>
      </c>
      <c r="F571" s="365">
        <v>2633158.5099999998</v>
      </c>
    </row>
    <row r="572" spans="1:6" ht="13.5" thickBot="1" x14ac:dyDescent="0.25">
      <c r="A572" s="740" t="s">
        <v>78</v>
      </c>
      <c r="B572" s="741"/>
      <c r="C572" s="741"/>
      <c r="D572" s="742"/>
      <c r="E572" s="267">
        <f>SUM(E556+E560+E561)</f>
        <v>49852394.670000002</v>
      </c>
      <c r="F572" s="267">
        <f>SUM(F556+F560+F561)</f>
        <v>123511063.92</v>
      </c>
    </row>
    <row r="573" spans="1:6" ht="18" customHeight="1" x14ac:dyDescent="0.2"/>
    <row r="574" spans="1:6" ht="18" customHeight="1" x14ac:dyDescent="0.2"/>
    <row r="575" spans="1:6" x14ac:dyDescent="0.2">
      <c r="A575" s="775" t="s">
        <v>305</v>
      </c>
      <c r="B575" s="776"/>
      <c r="C575" s="776"/>
      <c r="D575" s="776"/>
    </row>
    <row r="576" spans="1:6" ht="17.45" customHeight="1" thickBot="1" x14ac:dyDescent="0.25">
      <c r="A576" s="417"/>
      <c r="B576" s="417"/>
      <c r="C576" s="220"/>
      <c r="D576" s="220"/>
    </row>
    <row r="577" spans="1:9" ht="26.25" thickBot="1" x14ac:dyDescent="0.25">
      <c r="A577" s="751" t="s">
        <v>306</v>
      </c>
      <c r="B577" s="752"/>
      <c r="C577" s="752"/>
      <c r="D577" s="753"/>
      <c r="E577" s="308" t="s">
        <v>232</v>
      </c>
      <c r="F577" s="221" t="s">
        <v>233</v>
      </c>
    </row>
    <row r="578" spans="1:9" ht="30.75" customHeight="1" thickBot="1" x14ac:dyDescent="0.25">
      <c r="A578" s="766" t="s">
        <v>307</v>
      </c>
      <c r="B578" s="767"/>
      <c r="C578" s="767"/>
      <c r="D578" s="768"/>
      <c r="E578" s="351"/>
      <c r="F578" s="351"/>
    </row>
    <row r="579" spans="1:9" ht="13.5" thickBot="1" x14ac:dyDescent="0.25">
      <c r="A579" s="747" t="s">
        <v>308</v>
      </c>
      <c r="B579" s="748"/>
      <c r="C579" s="748"/>
      <c r="D579" s="749"/>
      <c r="E579" s="330">
        <f>SUM(E580+E581+E585)</f>
        <v>41379026.870000005</v>
      </c>
      <c r="F579" s="330">
        <f>SUM(F580+F581+F585)</f>
        <v>30129146.799999997</v>
      </c>
    </row>
    <row r="580" spans="1:9" x14ac:dyDescent="0.2">
      <c r="A580" s="769" t="s">
        <v>309</v>
      </c>
      <c r="B580" s="770"/>
      <c r="C580" s="770"/>
      <c r="D580" s="771"/>
      <c r="E580" s="286">
        <v>244864.93</v>
      </c>
      <c r="F580" s="286">
        <v>41309.269999999997</v>
      </c>
    </row>
    <row r="581" spans="1:9" x14ac:dyDescent="0.2">
      <c r="A581" s="772" t="s">
        <v>310</v>
      </c>
      <c r="B581" s="773"/>
      <c r="C581" s="773"/>
      <c r="D581" s="774"/>
      <c r="E581" s="369">
        <f>SUM(E582:E584)</f>
        <v>19679734.420000002</v>
      </c>
      <c r="F581" s="369">
        <f>SUM(F582:F584)</f>
        <v>9044738.9900000002</v>
      </c>
    </row>
    <row r="582" spans="1:9" ht="27.6" customHeight="1" x14ac:dyDescent="0.2">
      <c r="A582" s="1140" t="s">
        <v>615</v>
      </c>
      <c r="B582" s="1141"/>
      <c r="C582" s="1141"/>
      <c r="D582" s="1142"/>
      <c r="E582" s="361">
        <v>0</v>
      </c>
      <c r="F582" s="361"/>
    </row>
    <row r="583" spans="1:9" x14ac:dyDescent="0.2">
      <c r="A583" s="1140" t="s">
        <v>616</v>
      </c>
      <c r="B583" s="1141"/>
      <c r="C583" s="1141"/>
      <c r="D583" s="1142"/>
      <c r="E583" s="361">
        <v>0</v>
      </c>
      <c r="F583" s="361"/>
    </row>
    <row r="584" spans="1:9" x14ac:dyDescent="0.2">
      <c r="A584" s="1140" t="s">
        <v>617</v>
      </c>
      <c r="B584" s="1141"/>
      <c r="C584" s="1141"/>
      <c r="D584" s="1142"/>
      <c r="E584" s="333">
        <v>19679734.420000002</v>
      </c>
      <c r="F584" s="333">
        <v>9044738.9900000002</v>
      </c>
    </row>
    <row r="585" spans="1:9" x14ac:dyDescent="0.2">
      <c r="A585" s="763" t="s">
        <v>312</v>
      </c>
      <c r="B585" s="764"/>
      <c r="C585" s="764"/>
      <c r="D585" s="765"/>
      <c r="E585" s="369">
        <f>SUM(E587:E590)</f>
        <v>21454427.52</v>
      </c>
      <c r="F585" s="369">
        <f>SUM(F587:F590)</f>
        <v>21043098.539999999</v>
      </c>
    </row>
    <row r="586" spans="1:9" x14ac:dyDescent="0.2">
      <c r="A586" s="1140" t="s">
        <v>311</v>
      </c>
      <c r="B586" s="1141"/>
      <c r="C586" s="1141"/>
      <c r="D586" s="1142"/>
      <c r="E586" s="369">
        <v>0</v>
      </c>
      <c r="F586" s="369"/>
      <c r="G586" s="283"/>
      <c r="H586" s="283"/>
      <c r="I586" s="370"/>
    </row>
    <row r="587" spans="1:9" x14ac:dyDescent="0.2">
      <c r="A587" s="827" t="s">
        <v>582</v>
      </c>
      <c r="B587" s="828"/>
      <c r="C587" s="828"/>
      <c r="D587" s="829"/>
      <c r="E587" s="333">
        <v>18874834.82</v>
      </c>
      <c r="F587" s="333">
        <v>19620779.690000001</v>
      </c>
    </row>
    <row r="588" spans="1:9" x14ac:dyDescent="0.2">
      <c r="A588" s="1150" t="s">
        <v>313</v>
      </c>
      <c r="B588" s="1151"/>
      <c r="C588" s="1151"/>
      <c r="D588" s="731"/>
      <c r="E588" s="333">
        <v>2375556.25</v>
      </c>
      <c r="F588" s="333">
        <v>1244626.2</v>
      </c>
    </row>
    <row r="589" spans="1:9" x14ac:dyDescent="0.2">
      <c r="A589" s="1150" t="s">
        <v>314</v>
      </c>
      <c r="B589" s="1151"/>
      <c r="C589" s="1151"/>
      <c r="D589" s="731"/>
      <c r="E589" s="333">
        <v>0</v>
      </c>
      <c r="F589" s="333"/>
    </row>
    <row r="590" spans="1:9" ht="55.15" customHeight="1" thickBot="1" x14ac:dyDescent="0.25">
      <c r="A590" s="1143" t="s">
        <v>618</v>
      </c>
      <c r="B590" s="1144"/>
      <c r="C590" s="1144"/>
      <c r="D590" s="1145"/>
      <c r="E590" s="336">
        <v>204036.45</v>
      </c>
      <c r="F590" s="336">
        <v>177692.65</v>
      </c>
    </row>
    <row r="591" spans="1:9" ht="13.5" thickBot="1" x14ac:dyDescent="0.25">
      <c r="A591" s="740" t="s">
        <v>315</v>
      </c>
      <c r="B591" s="741"/>
      <c r="C591" s="741"/>
      <c r="D591" s="742"/>
      <c r="E591" s="267">
        <f>SUM(E578+E579)</f>
        <v>41379026.870000005</v>
      </c>
      <c r="F591" s="267">
        <f>SUM(F578+F579)</f>
        <v>30129146.799999997</v>
      </c>
    </row>
    <row r="594" spans="1:6" x14ac:dyDescent="0.2">
      <c r="A594" s="371" t="s">
        <v>316</v>
      </c>
      <c r="B594" s="414"/>
      <c r="C594" s="414"/>
      <c r="D594" s="372"/>
      <c r="E594" s="372"/>
      <c r="F594" s="372"/>
    </row>
    <row r="595" spans="1:6" ht="13.5" thickBot="1" x14ac:dyDescent="0.25">
      <c r="A595" s="68"/>
      <c r="B595" s="68"/>
      <c r="C595" s="68"/>
    </row>
    <row r="596" spans="1:6" ht="26.25" thickBot="1" x14ac:dyDescent="0.25">
      <c r="A596" s="760"/>
      <c r="B596" s="761"/>
      <c r="C596" s="761"/>
      <c r="D596" s="762"/>
      <c r="E596" s="308" t="s">
        <v>232</v>
      </c>
      <c r="F596" s="221" t="s">
        <v>233</v>
      </c>
    </row>
    <row r="597" spans="1:6" ht="13.5" thickBot="1" x14ac:dyDescent="0.25">
      <c r="A597" s="754" t="s">
        <v>317</v>
      </c>
      <c r="B597" s="755"/>
      <c r="C597" s="755"/>
      <c r="D597" s="756"/>
      <c r="E597" s="330"/>
      <c r="F597" s="330"/>
    </row>
    <row r="598" spans="1:6" ht="13.5" thickBot="1" x14ac:dyDescent="0.25">
      <c r="A598" s="757" t="s">
        <v>318</v>
      </c>
      <c r="B598" s="758"/>
      <c r="C598" s="758"/>
      <c r="D598" s="759"/>
      <c r="E598" s="330">
        <f>SUM(E599:E600)</f>
        <v>6979332.1500000004</v>
      </c>
      <c r="F598" s="330">
        <f>SUM(F599:F600)</f>
        <v>12647714.9</v>
      </c>
    </row>
    <row r="599" spans="1:6" ht="26.45" customHeight="1" x14ac:dyDescent="0.2">
      <c r="A599" s="1137" t="s">
        <v>319</v>
      </c>
      <c r="B599" s="1138"/>
      <c r="C599" s="1138"/>
      <c r="D599" s="1139"/>
      <c r="E599" s="338">
        <v>6979332.1500000004</v>
      </c>
      <c r="F599" s="339">
        <v>12647714.9</v>
      </c>
    </row>
    <row r="600" spans="1:6" ht="16.149999999999999" customHeight="1" thickBot="1" x14ac:dyDescent="0.25">
      <c r="A600" s="1152" t="s">
        <v>320</v>
      </c>
      <c r="B600" s="1153"/>
      <c r="C600" s="1153"/>
      <c r="D600" s="1154"/>
      <c r="E600" s="342"/>
      <c r="F600" s="365"/>
    </row>
    <row r="601" spans="1:6" ht="13.5" thickBot="1" x14ac:dyDescent="0.25">
      <c r="A601" s="757" t="s">
        <v>321</v>
      </c>
      <c r="B601" s="758"/>
      <c r="C601" s="758"/>
      <c r="D601" s="759"/>
      <c r="E601" s="330">
        <f>SUM(E602:E608)</f>
        <v>29285.35</v>
      </c>
      <c r="F601" s="330">
        <f>SUM(F602:F608)</f>
        <v>0</v>
      </c>
    </row>
    <row r="602" spans="1:6" x14ac:dyDescent="0.2">
      <c r="A602" s="1146" t="s">
        <v>322</v>
      </c>
      <c r="B602" s="1147"/>
      <c r="C602" s="1147"/>
      <c r="D602" s="1148"/>
      <c r="E602" s="373"/>
      <c r="F602" s="374"/>
    </row>
    <row r="603" spans="1:6" x14ac:dyDescent="0.2">
      <c r="A603" s="1155" t="s">
        <v>323</v>
      </c>
      <c r="B603" s="1156"/>
      <c r="C603" s="1156"/>
      <c r="D603" s="1157"/>
      <c r="E603" s="338"/>
      <c r="F603" s="339"/>
    </row>
    <row r="604" spans="1:6" x14ac:dyDescent="0.2">
      <c r="A604" s="839" t="s">
        <v>324</v>
      </c>
      <c r="B604" s="840"/>
      <c r="C604" s="840"/>
      <c r="D604" s="841"/>
      <c r="E604" s="338"/>
      <c r="F604" s="339"/>
    </row>
    <row r="605" spans="1:6" x14ac:dyDescent="0.2">
      <c r="A605" s="1140" t="s">
        <v>325</v>
      </c>
      <c r="B605" s="1141"/>
      <c r="C605" s="1141"/>
      <c r="D605" s="1142"/>
      <c r="E605" s="333"/>
      <c r="F605" s="334"/>
    </row>
    <row r="606" spans="1:6" x14ac:dyDescent="0.2">
      <c r="A606" s="1140" t="s">
        <v>326</v>
      </c>
      <c r="B606" s="1141"/>
      <c r="C606" s="1141"/>
      <c r="D606" s="1142"/>
      <c r="E606" s="342"/>
      <c r="F606" s="365"/>
    </row>
    <row r="607" spans="1:6" x14ac:dyDescent="0.2">
      <c r="A607" s="1140" t="s">
        <v>327</v>
      </c>
      <c r="B607" s="1141"/>
      <c r="C607" s="1141"/>
      <c r="D607" s="1142"/>
      <c r="E607" s="342">
        <v>29285.35</v>
      </c>
      <c r="F607" s="365">
        <v>0</v>
      </c>
    </row>
    <row r="608" spans="1:6" ht="13.5" thickBot="1" x14ac:dyDescent="0.25">
      <c r="A608" s="1158" t="s">
        <v>117</v>
      </c>
      <c r="B608" s="1159"/>
      <c r="C608" s="1159"/>
      <c r="D608" s="1160"/>
      <c r="E608" s="342"/>
      <c r="F608" s="365"/>
    </row>
    <row r="609" spans="1:6" ht="13.5" thickBot="1" x14ac:dyDescent="0.25">
      <c r="A609" s="740" t="s">
        <v>78</v>
      </c>
      <c r="B609" s="741"/>
      <c r="C609" s="741"/>
      <c r="D609" s="742"/>
      <c r="E609" s="267">
        <f>E597+E598+E601</f>
        <v>7008617.5</v>
      </c>
      <c r="F609" s="267">
        <f>F597+F598+F601</f>
        <v>12647714.9</v>
      </c>
    </row>
    <row r="612" spans="1:6" x14ac:dyDescent="0.2">
      <c r="A612" s="750" t="s">
        <v>328</v>
      </c>
      <c r="B612" s="750"/>
      <c r="C612" s="750"/>
    </row>
    <row r="613" spans="1:6" ht="13.5" thickBot="1" x14ac:dyDescent="0.25">
      <c r="A613" s="204"/>
      <c r="B613" s="204"/>
      <c r="C613" s="204"/>
    </row>
    <row r="614" spans="1:6" ht="26.25" thickBot="1" x14ac:dyDescent="0.25">
      <c r="A614" s="751"/>
      <c r="B614" s="752"/>
      <c r="C614" s="752"/>
      <c r="D614" s="753"/>
      <c r="E614" s="308" t="s">
        <v>232</v>
      </c>
      <c r="F614" s="221" t="s">
        <v>233</v>
      </c>
    </row>
    <row r="615" spans="1:6" ht="13.5" thickBot="1" x14ac:dyDescent="0.25">
      <c r="A615" s="747" t="s">
        <v>318</v>
      </c>
      <c r="B615" s="748"/>
      <c r="C615" s="748"/>
      <c r="D615" s="749"/>
      <c r="E615" s="330">
        <f>E616+E617</f>
        <v>1044960.69</v>
      </c>
      <c r="F615" s="330">
        <f>F616+F617</f>
        <v>124933.85</v>
      </c>
    </row>
    <row r="616" spans="1:6" x14ac:dyDescent="0.2">
      <c r="A616" s="1146" t="s">
        <v>329</v>
      </c>
      <c r="B616" s="1147"/>
      <c r="C616" s="1147"/>
      <c r="D616" s="1148"/>
      <c r="E616" s="331"/>
      <c r="F616" s="375"/>
    </row>
    <row r="617" spans="1:6" ht="13.5" thickBot="1" x14ac:dyDescent="0.25">
      <c r="A617" s="1155" t="s">
        <v>330</v>
      </c>
      <c r="B617" s="1156"/>
      <c r="C617" s="1156"/>
      <c r="D617" s="1157"/>
      <c r="E617" s="336">
        <v>1044960.69</v>
      </c>
      <c r="F617" s="337">
        <v>124933.85</v>
      </c>
    </row>
    <row r="618" spans="1:6" ht="13.5" thickBot="1" x14ac:dyDescent="0.25">
      <c r="A618" s="747" t="s">
        <v>331</v>
      </c>
      <c r="B618" s="748"/>
      <c r="C618" s="748"/>
      <c r="D618" s="749"/>
      <c r="E618" s="330">
        <f>SUM(E619:E624)</f>
        <v>4682353.54</v>
      </c>
      <c r="F618" s="330">
        <f>SUM(F619:F624)</f>
        <v>9648312.7100000009</v>
      </c>
    </row>
    <row r="619" spans="1:6" x14ac:dyDescent="0.2">
      <c r="A619" s="839" t="s">
        <v>332</v>
      </c>
      <c r="B619" s="840"/>
      <c r="C619" s="840"/>
      <c r="D619" s="841"/>
      <c r="E619" s="333"/>
      <c r="F619" s="333"/>
    </row>
    <row r="620" spans="1:6" x14ac:dyDescent="0.2">
      <c r="A620" s="1140" t="s">
        <v>333</v>
      </c>
      <c r="B620" s="1141"/>
      <c r="C620" s="1141"/>
      <c r="D620" s="1142"/>
      <c r="E620" s="333"/>
      <c r="F620" s="333"/>
    </row>
    <row r="621" spans="1:6" x14ac:dyDescent="0.2">
      <c r="A621" s="1140" t="s">
        <v>334</v>
      </c>
      <c r="B621" s="1141"/>
      <c r="C621" s="1141"/>
      <c r="D621" s="1142"/>
      <c r="E621" s="342">
        <v>4374865.05</v>
      </c>
      <c r="F621" s="342">
        <v>9149322.8499999996</v>
      </c>
    </row>
    <row r="622" spans="1:6" x14ac:dyDescent="0.2">
      <c r="A622" s="1140" t="s">
        <v>335</v>
      </c>
      <c r="B622" s="1141"/>
      <c r="C622" s="1141"/>
      <c r="D622" s="1142"/>
      <c r="E622" s="342">
        <v>165669.35999999999</v>
      </c>
      <c r="F622" s="342">
        <v>130476.88</v>
      </c>
    </row>
    <row r="623" spans="1:6" x14ac:dyDescent="0.2">
      <c r="A623" s="1140" t="s">
        <v>336</v>
      </c>
      <c r="B623" s="1141"/>
      <c r="C623" s="1141"/>
      <c r="D623" s="1142"/>
      <c r="E623" s="342"/>
      <c r="F623" s="342"/>
    </row>
    <row r="624" spans="1:6" ht="13.5" thickBot="1" x14ac:dyDescent="0.25">
      <c r="A624" s="1161" t="s">
        <v>117</v>
      </c>
      <c r="B624" s="1162"/>
      <c r="C624" s="1162"/>
      <c r="D624" s="1163"/>
      <c r="E624" s="342">
        <v>141819.13</v>
      </c>
      <c r="F624" s="342">
        <v>368512.98</v>
      </c>
    </row>
    <row r="625" spans="1:6" ht="13.5" thickBot="1" x14ac:dyDescent="0.25">
      <c r="A625" s="740" t="s">
        <v>78</v>
      </c>
      <c r="B625" s="741"/>
      <c r="C625" s="741"/>
      <c r="D625" s="742"/>
      <c r="E625" s="267">
        <f>SUM(E615+E618)</f>
        <v>5727314.2300000004</v>
      </c>
      <c r="F625" s="267">
        <f>SUM(F615+F618)</f>
        <v>9773246.5600000005</v>
      </c>
    </row>
    <row r="632" spans="1:6" x14ac:dyDescent="0.2">
      <c r="A632" s="739" t="s">
        <v>337</v>
      </c>
      <c r="B632" s="739"/>
      <c r="C632" s="739"/>
      <c r="D632" s="739"/>
      <c r="E632" s="739"/>
      <c r="F632" s="739"/>
    </row>
    <row r="633" spans="1:6" ht="13.5" thickBot="1" x14ac:dyDescent="0.25">
      <c r="A633" s="376"/>
    </row>
    <row r="634" spans="1:6" ht="13.5" thickBot="1" x14ac:dyDescent="0.25">
      <c r="A634" s="743" t="s">
        <v>338</v>
      </c>
      <c r="B634" s="744"/>
      <c r="C634" s="1164" t="s">
        <v>92</v>
      </c>
      <c r="D634" s="1165"/>
      <c r="E634" s="1165"/>
      <c r="F634" s="1166"/>
    </row>
    <row r="635" spans="1:6" ht="13.5" thickBot="1" x14ac:dyDescent="0.25">
      <c r="A635" s="745"/>
      <c r="B635" s="746"/>
      <c r="C635" s="420" t="s">
        <v>223</v>
      </c>
      <c r="D635" s="377" t="s">
        <v>339</v>
      </c>
      <c r="E635" s="378" t="s">
        <v>234</v>
      </c>
      <c r="F635" s="377" t="s">
        <v>237</v>
      </c>
    </row>
    <row r="636" spans="1:6" ht="27" customHeight="1" x14ac:dyDescent="0.2">
      <c r="A636" s="1167" t="s">
        <v>340</v>
      </c>
      <c r="B636" s="1168"/>
      <c r="C636" s="413">
        <v>1974.38</v>
      </c>
      <c r="D636" s="413">
        <v>7487.37</v>
      </c>
      <c r="E636" s="413">
        <f>E637+E638+E639+E640+E641+E642+E643+E645</f>
        <v>1090488.7699999998</v>
      </c>
      <c r="F636" s="1176">
        <f>F637+F638+F639+F640+F641+F642+F643+F644+F645</f>
        <v>34516.089999999997</v>
      </c>
    </row>
    <row r="637" spans="1:6" ht="20.25" customHeight="1" x14ac:dyDescent="0.2">
      <c r="A637" s="732" t="s">
        <v>619</v>
      </c>
      <c r="B637" s="733"/>
      <c r="C637" s="421">
        <v>0</v>
      </c>
      <c r="D637" s="196">
        <v>0</v>
      </c>
      <c r="E637" s="422">
        <v>610166.88</v>
      </c>
      <c r="F637" s="196">
        <v>0</v>
      </c>
    </row>
    <row r="638" spans="1:6" ht="18.75" customHeight="1" x14ac:dyDescent="0.2">
      <c r="A638" s="732" t="s">
        <v>620</v>
      </c>
      <c r="B638" s="733"/>
      <c r="C638" s="421">
        <v>0</v>
      </c>
      <c r="D638" s="196">
        <v>0</v>
      </c>
      <c r="E638" s="422">
        <v>0</v>
      </c>
      <c r="F638" s="196">
        <v>18888</v>
      </c>
    </row>
    <row r="639" spans="1:6" ht="27" customHeight="1" x14ac:dyDescent="0.2">
      <c r="A639" s="732" t="s">
        <v>621</v>
      </c>
      <c r="B639" s="733"/>
      <c r="C639" s="421">
        <v>0</v>
      </c>
      <c r="D639" s="196">
        <v>0</v>
      </c>
      <c r="E639" s="422">
        <v>86899.02</v>
      </c>
      <c r="F639" s="196">
        <v>0</v>
      </c>
    </row>
    <row r="640" spans="1:6" ht="21.75" customHeight="1" x14ac:dyDescent="0.2">
      <c r="A640" s="732" t="s">
        <v>622</v>
      </c>
      <c r="B640" s="733"/>
      <c r="C640" s="421">
        <v>0</v>
      </c>
      <c r="D640" s="379">
        <v>0</v>
      </c>
      <c r="E640" s="422">
        <v>303726.48</v>
      </c>
      <c r="F640" s="196">
        <v>0</v>
      </c>
    </row>
    <row r="641" spans="1:6" ht="31.5" customHeight="1" x14ac:dyDescent="0.2">
      <c r="A641" s="732" t="s">
        <v>623</v>
      </c>
      <c r="B641" s="733"/>
      <c r="C641" s="421">
        <v>0</v>
      </c>
      <c r="D641" s="196">
        <v>2708.64</v>
      </c>
      <c r="E641" s="422">
        <v>0</v>
      </c>
      <c r="F641" s="196">
        <v>0</v>
      </c>
    </row>
    <row r="642" spans="1:6" ht="21.75" customHeight="1" x14ac:dyDescent="0.2">
      <c r="A642" s="732" t="s">
        <v>624</v>
      </c>
      <c r="B642" s="733"/>
      <c r="C642" s="421">
        <v>0</v>
      </c>
      <c r="D642" s="196">
        <v>3772.76</v>
      </c>
      <c r="E642" s="422">
        <v>24494.36</v>
      </c>
      <c r="F642" s="196">
        <v>0</v>
      </c>
    </row>
    <row r="643" spans="1:6" x14ac:dyDescent="0.2">
      <c r="A643" s="732" t="s">
        <v>625</v>
      </c>
      <c r="B643" s="733"/>
      <c r="C643" s="421">
        <v>0</v>
      </c>
      <c r="D643" s="196">
        <v>0</v>
      </c>
      <c r="E643" s="422">
        <v>49062.15</v>
      </c>
      <c r="F643" s="196">
        <v>0</v>
      </c>
    </row>
    <row r="644" spans="1:6" x14ac:dyDescent="0.2">
      <c r="A644" s="1169" t="s">
        <v>341</v>
      </c>
      <c r="B644" s="1170"/>
      <c r="C644" s="413">
        <v>0</v>
      </c>
      <c r="D644" s="197">
        <v>452.54</v>
      </c>
      <c r="E644" s="430">
        <v>0</v>
      </c>
      <c r="F644" s="197">
        <v>4636.09</v>
      </c>
    </row>
    <row r="645" spans="1:6" ht="13.5" thickBot="1" x14ac:dyDescent="0.25">
      <c r="A645" s="1171" t="s">
        <v>342</v>
      </c>
      <c r="B645" s="1172"/>
      <c r="C645" s="1173">
        <v>1974.38</v>
      </c>
      <c r="D645" s="1174">
        <v>553.42999999999995</v>
      </c>
      <c r="E645" s="1175">
        <v>16139.88</v>
      </c>
      <c r="F645" s="1174">
        <v>10992</v>
      </c>
    </row>
    <row r="646" spans="1:6" ht="13.5" thickBot="1" x14ac:dyDescent="0.25">
      <c r="A646" s="735" t="s">
        <v>118</v>
      </c>
      <c r="B646" s="736"/>
      <c r="C646" s="267">
        <f>C636</f>
        <v>1974.38</v>
      </c>
      <c r="D646" s="267">
        <f t="shared" ref="D646:F646" si="18">D636</f>
        <v>7487.37</v>
      </c>
      <c r="E646" s="267">
        <f t="shared" si="18"/>
        <v>1090488.7699999998</v>
      </c>
      <c r="F646" s="267">
        <f t="shared" si="18"/>
        <v>34516.089999999997</v>
      </c>
    </row>
    <row r="649" spans="1:6" ht="30" customHeight="1" x14ac:dyDescent="0.2">
      <c r="A649" s="737" t="s">
        <v>343</v>
      </c>
      <c r="B649" s="737"/>
      <c r="C649" s="737"/>
      <c r="D649" s="737"/>
      <c r="E649" s="738"/>
      <c r="F649" s="738"/>
    </row>
    <row r="651" spans="1:6" x14ac:dyDescent="0.2">
      <c r="A651" s="739" t="s">
        <v>583</v>
      </c>
      <c r="B651" s="739"/>
      <c r="C651" s="739"/>
      <c r="D651" s="739"/>
    </row>
    <row r="652" spans="1:6" ht="13.5" thickBot="1" x14ac:dyDescent="0.25"/>
    <row r="653" spans="1:6" ht="51.75" thickBot="1" x14ac:dyDescent="0.25">
      <c r="A653" s="723" t="s">
        <v>30</v>
      </c>
      <c r="B653" s="724"/>
      <c r="C653" s="241" t="s">
        <v>344</v>
      </c>
      <c r="D653" s="241" t="s">
        <v>345</v>
      </c>
    </row>
    <row r="654" spans="1:6" ht="13.5" thickBot="1" x14ac:dyDescent="0.25">
      <c r="A654" s="725" t="s">
        <v>346</v>
      </c>
      <c r="B654" s="726"/>
      <c r="C654" s="380">
        <v>459</v>
      </c>
      <c r="D654" s="381">
        <v>478</v>
      </c>
    </row>
    <row r="657" spans="1:5" x14ac:dyDescent="0.2">
      <c r="A657" s="432" t="s">
        <v>347</v>
      </c>
      <c r="B657" s="419"/>
      <c r="C657" s="419"/>
      <c r="D657" s="419"/>
      <c r="E657" s="419"/>
    </row>
    <row r="658" spans="1:5" ht="13.5" thickBot="1" x14ac:dyDescent="0.25">
      <c r="B658" s="382"/>
      <c r="C658" s="382"/>
    </row>
    <row r="659" spans="1:5" ht="51.75" thickBot="1" x14ac:dyDescent="0.25">
      <c r="A659" s="420" t="s">
        <v>348</v>
      </c>
      <c r="B659" s="377" t="s">
        <v>349</v>
      </c>
      <c r="C659" s="377" t="s">
        <v>133</v>
      </c>
      <c r="D659" s="153" t="s">
        <v>350</v>
      </c>
      <c r="E659" s="152" t="s">
        <v>351</v>
      </c>
    </row>
    <row r="660" spans="1:5" ht="51" x14ac:dyDescent="0.2">
      <c r="A660" s="1179" t="s">
        <v>75</v>
      </c>
      <c r="B660" s="1177" t="s">
        <v>627</v>
      </c>
      <c r="C660" s="192">
        <v>17455126.98</v>
      </c>
      <c r="D660" s="1178" t="s">
        <v>628</v>
      </c>
      <c r="E660" s="192"/>
    </row>
    <row r="661" spans="1:5" x14ac:dyDescent="0.2">
      <c r="A661" s="385"/>
      <c r="B661" s="168"/>
      <c r="C661" s="168"/>
      <c r="D661" s="167"/>
      <c r="E661" s="168"/>
    </row>
    <row r="662" spans="1:5" x14ac:dyDescent="0.2">
      <c r="A662" s="385"/>
      <c r="B662" s="168"/>
      <c r="C662" s="168"/>
      <c r="D662" s="167"/>
      <c r="E662" s="168"/>
    </row>
    <row r="663" spans="1:5" ht="13.5" thickBot="1" x14ac:dyDescent="0.25">
      <c r="A663" s="386"/>
      <c r="B663" s="387"/>
      <c r="C663" s="387"/>
      <c r="D663" s="388"/>
      <c r="E663" s="387"/>
    </row>
    <row r="666" spans="1:5" x14ac:dyDescent="0.2">
      <c r="A666" s="432" t="s">
        <v>352</v>
      </c>
      <c r="B666" s="389"/>
      <c r="C666" s="389"/>
      <c r="D666" s="389"/>
      <c r="E666" s="389"/>
    </row>
    <row r="667" spans="1:5" ht="13.5" thickBot="1" x14ac:dyDescent="0.25">
      <c r="B667" s="382"/>
      <c r="C667" s="382"/>
    </row>
    <row r="668" spans="1:5" ht="51.75" thickBot="1" x14ac:dyDescent="0.25">
      <c r="A668" s="420" t="s">
        <v>348</v>
      </c>
      <c r="B668" s="377" t="s">
        <v>349</v>
      </c>
      <c r="C668" s="377" t="s">
        <v>133</v>
      </c>
      <c r="D668" s="153" t="s">
        <v>353</v>
      </c>
      <c r="E668" s="152" t="s">
        <v>351</v>
      </c>
    </row>
    <row r="669" spans="1:5" x14ac:dyDescent="0.2">
      <c r="A669" s="383" t="s">
        <v>75</v>
      </c>
      <c r="B669" s="192" t="s">
        <v>626</v>
      </c>
      <c r="C669" s="192"/>
      <c r="D669" s="384"/>
      <c r="E669" s="192"/>
    </row>
    <row r="670" spans="1:5" x14ac:dyDescent="0.2">
      <c r="A670" s="385" t="s">
        <v>76</v>
      </c>
      <c r="B670" s="168"/>
      <c r="C670" s="168"/>
      <c r="D670" s="167"/>
      <c r="E670" s="168"/>
    </row>
    <row r="671" spans="1:5" x14ac:dyDescent="0.2">
      <c r="A671" s="385" t="s">
        <v>584</v>
      </c>
      <c r="B671" s="168"/>
      <c r="C671" s="168"/>
      <c r="D671" s="167"/>
      <c r="E671" s="168"/>
    </row>
    <row r="672" spans="1:5" x14ac:dyDescent="0.2">
      <c r="A672" s="385" t="s">
        <v>585</v>
      </c>
      <c r="B672" s="168"/>
      <c r="C672" s="168"/>
      <c r="D672" s="167"/>
      <c r="E672" s="168"/>
    </row>
    <row r="673" spans="1:7" x14ac:dyDescent="0.2">
      <c r="A673" s="385" t="s">
        <v>586</v>
      </c>
      <c r="B673" s="168"/>
      <c r="C673" s="168"/>
      <c r="D673" s="167"/>
      <c r="E673" s="168"/>
    </row>
    <row r="674" spans="1:7" x14ac:dyDescent="0.2">
      <c r="A674" s="385" t="s">
        <v>587</v>
      </c>
      <c r="B674" s="168"/>
      <c r="C674" s="168"/>
      <c r="D674" s="167"/>
      <c r="E674" s="168"/>
    </row>
    <row r="675" spans="1:7" x14ac:dyDescent="0.2">
      <c r="A675" s="385" t="s">
        <v>588</v>
      </c>
      <c r="B675" s="168"/>
      <c r="C675" s="168"/>
      <c r="D675" s="167"/>
      <c r="E675" s="168"/>
    </row>
    <row r="676" spans="1:7" ht="13.5" thickBot="1" x14ac:dyDescent="0.25">
      <c r="A676" s="386" t="s">
        <v>589</v>
      </c>
      <c r="B676" s="387"/>
      <c r="C676" s="387"/>
      <c r="D676" s="388"/>
      <c r="E676" s="387"/>
    </row>
    <row r="684" spans="1:7" x14ac:dyDescent="0.2">
      <c r="A684" s="402"/>
      <c r="B684" s="402"/>
      <c r="C684" s="727"/>
      <c r="D684" s="728"/>
      <c r="E684" s="402"/>
      <c r="F684" s="402"/>
    </row>
    <row r="685" spans="1:7" x14ac:dyDescent="0.2">
      <c r="A685" s="433" t="s">
        <v>354</v>
      </c>
      <c r="B685" s="433"/>
      <c r="C685" s="727" t="s">
        <v>355</v>
      </c>
      <c r="D685" s="728"/>
      <c r="E685" s="433"/>
      <c r="F685" s="729" t="s">
        <v>356</v>
      </c>
      <c r="G685" s="729"/>
    </row>
    <row r="686" spans="1:7" x14ac:dyDescent="0.2">
      <c r="A686" s="433" t="s">
        <v>357</v>
      </c>
      <c r="B686" s="220"/>
      <c r="C686" s="729" t="s">
        <v>358</v>
      </c>
      <c r="D686" s="730"/>
      <c r="E686" s="433"/>
      <c r="F686" s="729" t="s">
        <v>359</v>
      </c>
      <c r="G686" s="729"/>
    </row>
  </sheetData>
  <mergeCells count="422">
    <mergeCell ref="C684:D684"/>
    <mergeCell ref="C685:D685"/>
    <mergeCell ref="F685:G685"/>
    <mergeCell ref="C686:D686"/>
    <mergeCell ref="F686:G686"/>
    <mergeCell ref="A645:B645"/>
    <mergeCell ref="A646:B646"/>
    <mergeCell ref="A649:F649"/>
    <mergeCell ref="A651:D651"/>
    <mergeCell ref="A653:B653"/>
    <mergeCell ref="A654:B654"/>
    <mergeCell ref="A639:B639"/>
    <mergeCell ref="A640:B640"/>
    <mergeCell ref="A641:B641"/>
    <mergeCell ref="A642:B642"/>
    <mergeCell ref="A643:B643"/>
    <mergeCell ref="A644:B644"/>
    <mergeCell ref="A632:F632"/>
    <mergeCell ref="A634:B635"/>
    <mergeCell ref="C634:F634"/>
    <mergeCell ref="A636:B636"/>
    <mergeCell ref="A637:B637"/>
    <mergeCell ref="A638:B638"/>
    <mergeCell ref="A620:D620"/>
    <mergeCell ref="A621:D621"/>
    <mergeCell ref="A622:D622"/>
    <mergeCell ref="A623:D623"/>
    <mergeCell ref="A624:D624"/>
    <mergeCell ref="A625:D625"/>
    <mergeCell ref="A614:D614"/>
    <mergeCell ref="A615:D615"/>
    <mergeCell ref="A616:D616"/>
    <mergeCell ref="A617:D617"/>
    <mergeCell ref="A618:D618"/>
    <mergeCell ref="A619:D619"/>
    <mergeCell ref="A605:D605"/>
    <mergeCell ref="A606:D606"/>
    <mergeCell ref="A607:D607"/>
    <mergeCell ref="A608:D608"/>
    <mergeCell ref="A609:D609"/>
    <mergeCell ref="A612:C612"/>
    <mergeCell ref="A599:D599"/>
    <mergeCell ref="A600:D600"/>
    <mergeCell ref="A601:D601"/>
    <mergeCell ref="A602:D602"/>
    <mergeCell ref="A603:D603"/>
    <mergeCell ref="A604:D604"/>
    <mergeCell ref="A589:D589"/>
    <mergeCell ref="A590:D590"/>
    <mergeCell ref="A591:D591"/>
    <mergeCell ref="A596:D596"/>
    <mergeCell ref="A597:D597"/>
    <mergeCell ref="A598:D598"/>
    <mergeCell ref="A583:D583"/>
    <mergeCell ref="A584:D584"/>
    <mergeCell ref="A585:D585"/>
    <mergeCell ref="A586:D586"/>
    <mergeCell ref="A587:D587"/>
    <mergeCell ref="A588:D588"/>
    <mergeCell ref="A577:D577"/>
    <mergeCell ref="A578:D578"/>
    <mergeCell ref="A579:D579"/>
    <mergeCell ref="A580:D580"/>
    <mergeCell ref="A581:D581"/>
    <mergeCell ref="A582:D582"/>
    <mergeCell ref="A568:D568"/>
    <mergeCell ref="A569:D569"/>
    <mergeCell ref="A570:D570"/>
    <mergeCell ref="A571:D571"/>
    <mergeCell ref="A572:D572"/>
    <mergeCell ref="A575:D575"/>
    <mergeCell ref="A562:D562"/>
    <mergeCell ref="A563:D563"/>
    <mergeCell ref="A564:D564"/>
    <mergeCell ref="A565:D565"/>
    <mergeCell ref="A566:D566"/>
    <mergeCell ref="A567:D567"/>
    <mergeCell ref="A556:D556"/>
    <mergeCell ref="A557:D557"/>
    <mergeCell ref="A558:D558"/>
    <mergeCell ref="A559:D559"/>
    <mergeCell ref="A560:D560"/>
    <mergeCell ref="A561:D561"/>
    <mergeCell ref="A547:B547"/>
    <mergeCell ref="A548:B548"/>
    <mergeCell ref="A549:B549"/>
    <mergeCell ref="A550:B550"/>
    <mergeCell ref="A553:C553"/>
    <mergeCell ref="A555:D555"/>
    <mergeCell ref="A541:B541"/>
    <mergeCell ref="A542:B542"/>
    <mergeCell ref="A543:B543"/>
    <mergeCell ref="A544:B544"/>
    <mergeCell ref="A545:B545"/>
    <mergeCell ref="A546:B546"/>
    <mergeCell ref="A536:D536"/>
    <mergeCell ref="A538:B538"/>
    <mergeCell ref="C538:C539"/>
    <mergeCell ref="D538:D539"/>
    <mergeCell ref="A539:B539"/>
    <mergeCell ref="A540:B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93:D493"/>
    <mergeCell ref="A494:D494"/>
    <mergeCell ref="A495:D495"/>
    <mergeCell ref="A496:D496"/>
    <mergeCell ref="A497:D497"/>
    <mergeCell ref="A498:D498"/>
    <mergeCell ref="A484:B484"/>
    <mergeCell ref="C484:D484"/>
    <mergeCell ref="A488:C488"/>
    <mergeCell ref="A490:D490"/>
    <mergeCell ref="A491:D491"/>
    <mergeCell ref="A492:D492"/>
    <mergeCell ref="A447:B447"/>
    <mergeCell ref="A448:B448"/>
    <mergeCell ref="A480:I480"/>
    <mergeCell ref="A482:E482"/>
    <mergeCell ref="A483:B483"/>
    <mergeCell ref="C483:D483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&amp;C&amp;"-,Standardowy"&lt;Urząd Dzielnicy Mokotów&gt;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86" max="8" man="1"/>
    <brk id="534" max="16383" man="1"/>
    <brk id="552" max="16383" man="1"/>
    <brk id="573" max="16383" man="1"/>
    <brk id="592" max="16383" man="1"/>
    <brk id="630" max="16383" man="1"/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 2022</vt:lpstr>
      <vt:lpstr>Rachunek zysków i strat 2022</vt:lpstr>
      <vt:lpstr>Zest.zmian w fund.2022</vt:lpstr>
      <vt:lpstr>Załącznik 21 noty</vt:lpstr>
      <vt:lpstr>'Bilans 2022'!Obszar_wydruku</vt:lpstr>
    </vt:vector>
  </TitlesOfParts>
  <Company>Urząd Dzielnicy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rok</dc:title>
  <dc:creator>Perka Agnieszka</dc:creator>
  <cp:lastModifiedBy>Perka Agnieszka</cp:lastModifiedBy>
  <cp:lastPrinted>2023-05-08T10:39:39Z</cp:lastPrinted>
  <dcterms:created xsi:type="dcterms:W3CDTF">2021-03-04T13:33:39Z</dcterms:created>
  <dcterms:modified xsi:type="dcterms:W3CDTF">2023-05-08T11:03:13Z</dcterms:modified>
</cp:coreProperties>
</file>