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420" windowWidth="21510" windowHeight="15510" activeTab="2"/>
  </bookViews>
  <sheets>
    <sheet name="Bilans 2022" sheetId="1" r:id="rId1"/>
    <sheet name="Rachunek zysków i strat 2022" sheetId="2" r:id="rId2"/>
    <sheet name="Zestaw zmian w funduszu 2022" sheetId="3" r:id="rId3"/>
    <sheet name="Noty 2022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E519" i="4" l="1"/>
  <c r="F519" i="4"/>
  <c r="E516" i="4"/>
  <c r="F516" i="4"/>
  <c r="E508" i="4"/>
  <c r="F508" i="4"/>
  <c r="B472" i="4"/>
  <c r="F643" i="4"/>
  <c r="F639" i="4"/>
  <c r="E639" i="4"/>
  <c r="E643" i="4" s="1"/>
  <c r="D639" i="4"/>
  <c r="D643" i="4" s="1"/>
  <c r="C639" i="4"/>
  <c r="C643" i="4" s="1"/>
  <c r="F621" i="4"/>
  <c r="E621" i="4"/>
  <c r="F618" i="4"/>
  <c r="E618" i="4"/>
  <c r="F604" i="4"/>
  <c r="E604" i="4"/>
  <c r="F601" i="4"/>
  <c r="E601" i="4"/>
  <c r="F594" i="4"/>
  <c r="E594" i="4"/>
  <c r="F588" i="4"/>
  <c r="E588" i="4"/>
  <c r="F564" i="4"/>
  <c r="E564" i="4"/>
  <c r="F559" i="4"/>
  <c r="F575" i="4" s="1"/>
  <c r="E559" i="4"/>
  <c r="E575" i="4" s="1"/>
  <c r="D553" i="4"/>
  <c r="C553" i="4"/>
  <c r="F522" i="4"/>
  <c r="E522" i="4"/>
  <c r="F494" i="4"/>
  <c r="E494" i="4"/>
  <c r="C467" i="4"/>
  <c r="C466" i="4" s="1"/>
  <c r="B467" i="4"/>
  <c r="C461" i="4"/>
  <c r="B461" i="4"/>
  <c r="C456" i="4"/>
  <c r="B456" i="4"/>
  <c r="B455" i="4" s="1"/>
  <c r="D430" i="4"/>
  <c r="C430" i="4"/>
  <c r="C422" i="4"/>
  <c r="H411" i="4"/>
  <c r="G411" i="4"/>
  <c r="F411" i="4"/>
  <c r="E411" i="4"/>
  <c r="D411" i="4"/>
  <c r="C411" i="4"/>
  <c r="B411" i="4"/>
  <c r="H410" i="4"/>
  <c r="G410" i="4"/>
  <c r="F410" i="4"/>
  <c r="E410" i="4"/>
  <c r="D410" i="4"/>
  <c r="C410" i="4"/>
  <c r="B410" i="4"/>
  <c r="I409" i="4"/>
  <c r="I408" i="4"/>
  <c r="I407" i="4"/>
  <c r="I405" i="4"/>
  <c r="I404" i="4"/>
  <c r="I403" i="4"/>
  <c r="I402" i="4"/>
  <c r="H401" i="4"/>
  <c r="G401" i="4"/>
  <c r="F401" i="4"/>
  <c r="E401" i="4"/>
  <c r="D401" i="4"/>
  <c r="C401" i="4"/>
  <c r="B401" i="4"/>
  <c r="I400" i="4"/>
  <c r="I399" i="4"/>
  <c r="I398" i="4"/>
  <c r="H397" i="4"/>
  <c r="G397" i="4"/>
  <c r="F397" i="4"/>
  <c r="E397" i="4"/>
  <c r="D397" i="4"/>
  <c r="C397" i="4"/>
  <c r="B397" i="4"/>
  <c r="I396" i="4"/>
  <c r="D377" i="4"/>
  <c r="C377" i="4"/>
  <c r="D365" i="4"/>
  <c r="C365" i="4"/>
  <c r="D357" i="4"/>
  <c r="C357" i="4"/>
  <c r="D338" i="4"/>
  <c r="C338" i="4"/>
  <c r="D327" i="4"/>
  <c r="C327" i="4"/>
  <c r="D297" i="4"/>
  <c r="D318" i="4" s="1"/>
  <c r="C297" i="4"/>
  <c r="C318" i="4" s="1"/>
  <c r="D285" i="4"/>
  <c r="C285" i="4"/>
  <c r="E269" i="4"/>
  <c r="D269" i="4"/>
  <c r="C269" i="4"/>
  <c r="B269" i="4"/>
  <c r="E261" i="4"/>
  <c r="D261" i="4"/>
  <c r="C261" i="4"/>
  <c r="B261" i="4"/>
  <c r="D244" i="4"/>
  <c r="C244" i="4"/>
  <c r="D232" i="4"/>
  <c r="C232" i="4"/>
  <c r="D228" i="4"/>
  <c r="C228" i="4"/>
  <c r="D224" i="4"/>
  <c r="C224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F197" i="4"/>
  <c r="F218" i="4" s="1"/>
  <c r="E197" i="4"/>
  <c r="E218" i="4" s="1"/>
  <c r="D197" i="4"/>
  <c r="D218" i="4" s="1"/>
  <c r="C197" i="4"/>
  <c r="C218" i="4" s="1"/>
  <c r="G196" i="4"/>
  <c r="G195" i="4"/>
  <c r="G194" i="4"/>
  <c r="G193" i="4"/>
  <c r="G192" i="4"/>
  <c r="G191" i="4"/>
  <c r="G190" i="4"/>
  <c r="G189" i="4"/>
  <c r="G188" i="4"/>
  <c r="H180" i="4"/>
  <c r="G180" i="4"/>
  <c r="F180" i="4"/>
  <c r="E180" i="4"/>
  <c r="I179" i="4"/>
  <c r="I178" i="4"/>
  <c r="I177" i="4"/>
  <c r="I176" i="4"/>
  <c r="I175" i="4"/>
  <c r="G168" i="4"/>
  <c r="F168" i="4"/>
  <c r="E168" i="4"/>
  <c r="G161" i="4"/>
  <c r="F161" i="4"/>
  <c r="E161" i="4"/>
  <c r="D129" i="4"/>
  <c r="C129" i="4"/>
  <c r="C122" i="4"/>
  <c r="B122" i="4"/>
  <c r="I116" i="4"/>
  <c r="H116" i="4"/>
  <c r="G116" i="4"/>
  <c r="F116" i="4"/>
  <c r="E116" i="4"/>
  <c r="D116" i="4"/>
  <c r="C116" i="4"/>
  <c r="B116" i="4"/>
  <c r="D95" i="4"/>
  <c r="C95" i="4"/>
  <c r="B95" i="4"/>
  <c r="D93" i="4"/>
  <c r="C93" i="4"/>
  <c r="B93" i="4"/>
  <c r="E92" i="4"/>
  <c r="E91" i="4"/>
  <c r="E90" i="4"/>
  <c r="E87" i="4"/>
  <c r="E86" i="4"/>
  <c r="E85" i="4"/>
  <c r="D84" i="4"/>
  <c r="C84" i="4"/>
  <c r="B84" i="4"/>
  <c r="E83" i="4"/>
  <c r="E82" i="4"/>
  <c r="D81" i="4"/>
  <c r="C81" i="4"/>
  <c r="B81" i="4"/>
  <c r="E80" i="4"/>
  <c r="E95" i="4" s="1"/>
  <c r="C67" i="4"/>
  <c r="C65" i="4"/>
  <c r="C57" i="4"/>
  <c r="C54" i="4"/>
  <c r="C48" i="4"/>
  <c r="C45" i="4"/>
  <c r="H35" i="4"/>
  <c r="G35" i="4"/>
  <c r="F35" i="4"/>
  <c r="E35" i="4"/>
  <c r="D35" i="4"/>
  <c r="C35" i="4"/>
  <c r="B35" i="4"/>
  <c r="H33" i="4"/>
  <c r="G33" i="4"/>
  <c r="F33" i="4"/>
  <c r="E33" i="4"/>
  <c r="D33" i="4"/>
  <c r="C33" i="4"/>
  <c r="B33" i="4"/>
  <c r="I32" i="4"/>
  <c r="I31" i="4"/>
  <c r="I30" i="4"/>
  <c r="I27" i="4"/>
  <c r="I26" i="4"/>
  <c r="I25" i="4" s="1"/>
  <c r="H25" i="4"/>
  <c r="G25" i="4"/>
  <c r="F25" i="4"/>
  <c r="E25" i="4"/>
  <c r="D25" i="4"/>
  <c r="C25" i="4"/>
  <c r="B25" i="4"/>
  <c r="I24" i="4"/>
  <c r="I23" i="4"/>
  <c r="I22" i="4"/>
  <c r="H21" i="4"/>
  <c r="G21" i="4"/>
  <c r="F21" i="4"/>
  <c r="E21" i="4"/>
  <c r="D21" i="4"/>
  <c r="C21" i="4"/>
  <c r="B21" i="4"/>
  <c r="I20" i="4"/>
  <c r="I17" i="4"/>
  <c r="I16" i="4"/>
  <c r="I15" i="4" s="1"/>
  <c r="H15" i="4"/>
  <c r="G15" i="4"/>
  <c r="F15" i="4"/>
  <c r="E15" i="4"/>
  <c r="D15" i="4"/>
  <c r="C15" i="4"/>
  <c r="B15" i="4"/>
  <c r="I14" i="4"/>
  <c r="I13" i="4"/>
  <c r="I12" i="4"/>
  <c r="H11" i="4"/>
  <c r="G11" i="4"/>
  <c r="F11" i="4"/>
  <c r="E11" i="4"/>
  <c r="D11" i="4"/>
  <c r="C11" i="4"/>
  <c r="B11" i="4"/>
  <c r="B18" i="4" s="1"/>
  <c r="I10" i="4"/>
  <c r="F612" i="4" l="1"/>
  <c r="I11" i="4"/>
  <c r="I18" i="4" s="1"/>
  <c r="C18" i="4"/>
  <c r="F28" i="4"/>
  <c r="C88" i="4"/>
  <c r="C96" i="4" s="1"/>
  <c r="C455" i="4"/>
  <c r="D88" i="4"/>
  <c r="D96" i="4" s="1"/>
  <c r="D18" i="4"/>
  <c r="D36" i="4" s="1"/>
  <c r="E81" i="4"/>
  <c r="G406" i="4"/>
  <c r="G412" i="4" s="1"/>
  <c r="G18" i="4"/>
  <c r="E18" i="4"/>
  <c r="B28" i="4"/>
  <c r="B466" i="4"/>
  <c r="C370" i="4"/>
  <c r="F406" i="4"/>
  <c r="F412" i="4" s="1"/>
  <c r="F18" i="4"/>
  <c r="F36" i="4" s="1"/>
  <c r="I411" i="4"/>
  <c r="H406" i="4"/>
  <c r="H412" i="4" s="1"/>
  <c r="D349" i="4"/>
  <c r="H18" i="4"/>
  <c r="C28" i="4"/>
  <c r="C36" i="4" s="1"/>
  <c r="C349" i="4"/>
  <c r="E628" i="4"/>
  <c r="B36" i="4"/>
  <c r="D28" i="4"/>
  <c r="F628" i="4"/>
  <c r="I397" i="4"/>
  <c r="G28" i="4"/>
  <c r="G36" i="4" s="1"/>
  <c r="B406" i="4"/>
  <c r="B412" i="4" s="1"/>
  <c r="D370" i="4"/>
  <c r="E406" i="4"/>
  <c r="E412" i="4" s="1"/>
  <c r="C406" i="4"/>
  <c r="C412" i="4" s="1"/>
  <c r="G197" i="4"/>
  <c r="G218" i="4" s="1"/>
  <c r="I180" i="4"/>
  <c r="H28" i="4"/>
  <c r="D406" i="4"/>
  <c r="D412" i="4" s="1"/>
  <c r="C60" i="4"/>
  <c r="E612" i="4"/>
  <c r="I21" i="4"/>
  <c r="I28" i="4" s="1"/>
  <c r="C51" i="4"/>
  <c r="C68" i="4" s="1"/>
  <c r="C236" i="4"/>
  <c r="E28" i="4"/>
  <c r="E36" i="4" s="1"/>
  <c r="D236" i="4"/>
  <c r="I410" i="4"/>
  <c r="E507" i="4"/>
  <c r="E537" i="4" s="1"/>
  <c r="I33" i="4"/>
  <c r="F507" i="4"/>
  <c r="F537" i="4" s="1"/>
  <c r="I401" i="4"/>
  <c r="I35" i="4"/>
  <c r="E93" i="4"/>
  <c r="B88" i="4"/>
  <c r="B96" i="4" s="1"/>
  <c r="E84" i="4"/>
  <c r="E88" i="4" l="1"/>
  <c r="I406" i="4"/>
  <c r="I412" i="4" s="1"/>
  <c r="H36" i="4"/>
  <c r="I36" i="4"/>
  <c r="E96" i="4"/>
  <c r="E25" i="1" l="1"/>
  <c r="D18" i="3" l="1"/>
  <c r="C18" i="3"/>
  <c r="D7" i="3"/>
  <c r="C7" i="3"/>
  <c r="D37" i="2"/>
  <c r="C37" i="2"/>
  <c r="D33" i="2"/>
  <c r="C33" i="2"/>
  <c r="D29" i="2"/>
  <c r="C29" i="2"/>
  <c r="D25" i="2"/>
  <c r="C25" i="2"/>
  <c r="C13" i="2"/>
  <c r="D6" i="2"/>
  <c r="C6" i="2"/>
  <c r="B37" i="1"/>
  <c r="B31" i="1"/>
  <c r="F29" i="1"/>
  <c r="E29" i="1"/>
  <c r="C26" i="1"/>
  <c r="B26" i="1"/>
  <c r="F17" i="1"/>
  <c r="F15" i="1" s="1"/>
  <c r="E17" i="1"/>
  <c r="C19" i="1"/>
  <c r="B19" i="1"/>
  <c r="C9" i="1"/>
  <c r="C8" i="1" s="1"/>
  <c r="B9" i="1"/>
  <c r="B8" i="1" s="1"/>
  <c r="F6" i="1"/>
  <c r="E8" i="1"/>
  <c r="E6" i="1" s="1"/>
  <c r="C24" i="2" l="1"/>
  <c r="C32" i="2" s="1"/>
  <c r="C40" i="2" s="1"/>
  <c r="C43" i="2" s="1"/>
  <c r="D24" i="2"/>
  <c r="D32" i="2" s="1"/>
  <c r="D40" i="2" s="1"/>
  <c r="D43" i="2" s="1"/>
  <c r="D28" i="3"/>
  <c r="D33" i="3" s="1"/>
  <c r="E15" i="1"/>
  <c r="E46" i="1" s="1"/>
  <c r="F46" i="1"/>
  <c r="B6" i="1"/>
  <c r="C6" i="1"/>
  <c r="B25" i="1"/>
  <c r="C28" i="3"/>
  <c r="C33" i="3" s="1"/>
  <c r="C46" i="1" l="1"/>
  <c r="B46" i="1"/>
</calcChain>
</file>

<file path=xl/sharedStrings.xml><?xml version="1.0" encoding="utf-8"?>
<sst xmlns="http://schemas.openxmlformats.org/spreadsheetml/2006/main" count="808" uniqueCount="577">
  <si>
    <t>Numer identyfikacyjny</t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</si>
  <si>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</si>
  <si>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</si>
  <si>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</si>
  <si>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</si>
  <si>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</si>
  <si>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</si>
  <si>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</si>
  <si>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</si>
  <si>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</si>
  <si>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</si>
  <si>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</si>
  <si>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</si>
  <si>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</si>
  <si>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</si>
  <si>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</si>
  <si>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</si>
  <si>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</si>
  <si>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</si>
  <si>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</si>
  <si>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</si>
  <si>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</si>
  <si>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</si>
  <si>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t>2. Środki trwałe w budowie (inwestycje)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</si>
  <si>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</si>
  <si>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</si>
  <si>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</si>
  <si>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</si>
  <si>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</si>
  <si>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</si>
  <si>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</si>
  <si>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</si>
  <si>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</si>
  <si>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</si>
  <si>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</si>
  <si>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</si>
  <si>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</si>
  <si>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</si>
  <si>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</si>
  <si>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</si>
  <si>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</si>
  <si>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</si>
  <si>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</si>
  <si>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</si>
  <si>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</si>
  <si>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</si>
  <si>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</si>
  <si>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</si>
  <si>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</si>
  <si>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</si>
  <si>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</si>
  <si>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</si>
  <si>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</si>
  <si>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</si>
  <si>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</si>
  <si>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</si>
  <si>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</si>
  <si>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</si>
  <si>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</si>
  <si>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</si>
  <si>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</si>
  <si>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</si>
  <si>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</si>
  <si>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</si>
  <si>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</si>
  <si>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</si>
  <si>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</si>
  <si>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</si>
  <si>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</si>
  <si>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</si>
  <si>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 xml:space="preserve">Rachunek zysków i strat jednostki </t>
  </si>
  <si>
    <t>(wariant porównawczy)</t>
  </si>
  <si>
    <t>REGON 015259663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</si>
  <si>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</si>
  <si>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</si>
  <si>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</si>
  <si>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</si>
  <si>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</si>
  <si>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</si>
  <si>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</si>
  <si>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</si>
  <si>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</si>
  <si>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</si>
  <si>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</si>
  <si>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</si>
  <si>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</si>
  <si>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</si>
  <si>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</si>
  <si>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</si>
  <si>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</si>
  <si>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</si>
  <si>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</si>
  <si>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</si>
  <si>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</si>
  <si>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</si>
  <si>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</si>
  <si>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</si>
  <si>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</si>
  <si>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</si>
  <si>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</si>
  <si>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</si>
  <si>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</si>
  <si>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</si>
  <si>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</si>
  <si>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</si>
  <si>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</si>
  <si>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</si>
  <si>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</si>
  <si>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</si>
  <si>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</si>
  <si>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</si>
  <si>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</si>
  <si>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</si>
  <si>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Zestawienie zmian w funduszu jednostki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</si>
  <si>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</si>
  <si>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</si>
  <si>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</si>
  <si>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</si>
  <si>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</si>
  <si>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</si>
  <si>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</si>
  <si>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</si>
  <si>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</si>
  <si>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</si>
  <si>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</si>
  <si>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</si>
  <si>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</si>
  <si>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</si>
  <si>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</si>
  <si>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</si>
  <si>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</si>
  <si>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</si>
  <si>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</si>
  <si>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</si>
  <si>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</si>
  <si>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</si>
  <si>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</si>
  <si>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</si>
  <si>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</si>
  <si>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</si>
  <si>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</si>
  <si>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</si>
  <si>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III. Odpisy z wyniku finansowego (nadwyżka środków obrotowych) (-)</t>
  </si>
  <si>
    <t>ul. Modlińska 197 03-122 Warszawa</t>
  </si>
  <si>
    <t>Urząd Dzielnicy Białołęka</t>
  </si>
  <si>
    <t>Urząd Miasta Stołecznego Warszawy</t>
  </si>
  <si>
    <t>Urząd Dzielnicy Białołeka</t>
  </si>
  <si>
    <t>sporządzone na dzień 31.12 2022 r.</t>
  </si>
  <si>
    <t>sporządzony na dzień 31.12.2022 r.</t>
  </si>
  <si>
    <t>Al. Jerozolimskie 44 00-024 Warszawa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</si>
  <si>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31.12.2022 r.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</si>
  <si>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</si>
  <si>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</si>
  <si>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t>Bilans jednostki budżetowej i samorządowego zakładu budżetowego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</si>
  <si>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</si>
  <si>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</si>
  <si>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</si>
  <si>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</si>
  <si>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</si>
  <si>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</si>
  <si>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</si>
  <si>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</si>
  <si>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</si>
  <si>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</si>
  <si>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</si>
  <si>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</si>
  <si>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</si>
  <si>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</si>
  <si>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</si>
  <si>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</si>
  <si>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</si>
  <si>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</si>
  <si>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</si>
  <si>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</si>
  <si>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</si>
  <si>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</si>
  <si>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</si>
  <si>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</si>
  <si>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</si>
  <si>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</si>
  <si>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</si>
  <si>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</si>
  <si>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</si>
  <si>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</si>
  <si>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</si>
  <si>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</si>
  <si>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</si>
  <si>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</si>
  <si>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</si>
  <si>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</si>
  <si>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</si>
  <si>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</si>
  <si>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</si>
  <si>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</si>
  <si>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</si>
  <si>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</si>
  <si>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</si>
  <si>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</si>
  <si>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</si>
  <si>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</si>
  <si>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</si>
  <si>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</si>
  <si>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</si>
  <si>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</si>
  <si>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</si>
  <si>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</si>
  <si>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</si>
  <si>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</si>
  <si>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</si>
  <si>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</si>
  <si>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</si>
  <si>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</si>
  <si>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</si>
  <si>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</si>
  <si>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</si>
  <si>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</si>
  <si>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</si>
  <si>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</si>
  <si>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</si>
  <si>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</si>
  <si>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</si>
  <si>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</si>
  <si>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</si>
  <si>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</si>
  <si>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</si>
  <si>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</si>
  <si>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</si>
  <si>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</si>
  <si>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</si>
  <si>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</si>
  <si>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</si>
  <si>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</si>
  <si>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</si>
  <si>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</si>
  <si>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</si>
  <si>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</si>
  <si>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</si>
  <si>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</si>
  <si>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</si>
  <si>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</si>
  <si>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</si>
  <si>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</si>
  <si>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</si>
  <si>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</si>
  <si>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</si>
  <si>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</si>
  <si>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</si>
  <si>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</si>
  <si>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</si>
  <si>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</si>
  <si>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</si>
  <si>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</si>
  <si>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</si>
  <si>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</si>
  <si>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</si>
  <si>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</si>
  <si>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</si>
  <si>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</si>
  <si>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</si>
  <si>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</si>
  <si>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</si>
  <si>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</si>
  <si>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</si>
  <si>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</si>
  <si>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</si>
  <si>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</si>
  <si>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</si>
  <si>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</si>
  <si>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</si>
  <si>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</si>
  <si>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</si>
  <si>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</si>
  <si>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</si>
  <si>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</si>
  <si>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</si>
  <si>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</si>
  <si>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</si>
  <si>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</si>
  <si>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</si>
  <si>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</si>
  <si>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</si>
  <si>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</si>
  <si>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</si>
  <si>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</si>
  <si>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</si>
  <si>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</si>
  <si>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</si>
  <si>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</si>
  <si>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</si>
  <si>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</si>
  <si>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</si>
  <si>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</si>
  <si>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</si>
  <si>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</si>
  <si>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</si>
  <si>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</si>
  <si>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</si>
  <si>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</si>
  <si>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</si>
  <si>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</si>
  <si>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</si>
  <si>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</si>
  <si>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</si>
  <si>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</si>
  <si>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</si>
  <si>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</si>
  <si>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</si>
  <si>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</si>
  <si>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</si>
  <si>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</si>
  <si>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</si>
  <si>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</si>
  <si>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</si>
  <si>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</si>
  <si>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</si>
  <si>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</si>
  <si>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</si>
  <si>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</si>
  <si>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</si>
  <si>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</si>
  <si>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</si>
  <si>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</si>
  <si>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</si>
  <si>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</si>
  <si>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</si>
  <si>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</si>
  <si>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</si>
  <si>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</si>
  <si>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</si>
  <si>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</si>
  <si>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</si>
  <si>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</si>
  <si>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</si>
  <si>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</si>
  <si>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</si>
  <si>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</si>
  <si>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</si>
  <si>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</si>
  <si>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</si>
  <si>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</si>
  <si>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</si>
  <si>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</si>
  <si>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</si>
  <si>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</si>
  <si>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</si>
  <si>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</si>
  <si>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</si>
  <si>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</si>
  <si>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</si>
  <si>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</si>
  <si>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</si>
  <si>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</si>
  <si>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</si>
  <si>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</si>
  <si>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</si>
  <si>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</si>
  <si>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</si>
  <si>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</si>
  <si>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</si>
  <si>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</si>
  <si>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</si>
  <si>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</si>
  <si>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</si>
  <si>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</si>
  <si>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</si>
  <si>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</si>
  <si>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</si>
  <si>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</si>
  <si>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</si>
  <si>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</si>
  <si>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</si>
  <si>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</si>
  <si>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</si>
  <si>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</si>
  <si>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</si>
  <si>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</si>
  <si>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</si>
  <si>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</si>
  <si>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</si>
  <si>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</si>
  <si>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</si>
  <si>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</si>
  <si>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</si>
  <si>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</si>
  <si>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</si>
  <si>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</si>
  <si>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</si>
  <si>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</si>
  <si>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</si>
  <si>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</si>
  <si>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</si>
  <si>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</si>
  <si>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</si>
  <si>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</si>
  <si>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</si>
  <si>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</si>
  <si>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</si>
  <si>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</si>
  <si>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</si>
  <si>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</si>
  <si>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</si>
  <si>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</si>
  <si>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</si>
  <si>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</si>
  <si>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</si>
  <si>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</si>
  <si>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</si>
  <si>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</si>
  <si>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</si>
  <si>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</si>
  <si>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</si>
  <si>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</si>
  <si>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</si>
  <si>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</si>
  <si>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</si>
  <si>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</si>
  <si>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</si>
  <si>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</si>
  <si>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</si>
  <si>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</si>
  <si>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</si>
  <si>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</si>
  <si>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</si>
  <si>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</si>
  <si>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</si>
  <si>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</si>
  <si>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</si>
  <si>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</si>
  <si>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związane z rosyjską agresją na Ukrainę, w tym koszty udzielonej pomocy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</si>
  <si>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</si>
  <si>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</si>
  <si>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</si>
  <si>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</si>
  <si>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</si>
  <si>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</si>
  <si>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</si>
  <si>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</si>
  <si>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</si>
  <si>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</si>
  <si>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</si>
  <si>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</si>
  <si>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</si>
  <si>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</si>
  <si>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</si>
  <si>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</si>
  <si>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</si>
  <si>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</si>
  <si>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</si>
  <si>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</si>
  <si>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</si>
  <si>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</si>
  <si>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</si>
  <si>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</si>
  <si>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</si>
  <si>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</si>
  <si>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</si>
  <si>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</si>
  <si>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</si>
  <si>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</si>
  <si>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</si>
  <si>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</si>
  <si>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</si>
  <si>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</si>
  <si>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</si>
  <si>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</si>
  <si>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</si>
  <si>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</si>
  <si>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</si>
  <si>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</si>
  <si>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</si>
  <si>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</si>
  <si>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</si>
  <si>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</si>
  <si>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</si>
  <si>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</si>
  <si>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</si>
  <si>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</si>
  <si>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</si>
  <si>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</si>
  <si>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</si>
  <si>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</si>
  <si>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</si>
  <si>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</si>
  <si>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</si>
  <si>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</si>
  <si>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</si>
  <si>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</si>
  <si>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</si>
  <si>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</si>
  <si>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</si>
  <si>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</si>
  <si>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</si>
  <si>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</si>
  <si>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</si>
  <si>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</si>
  <si>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</si>
  <si>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</si>
  <si>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</si>
  <si>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</si>
  <si>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</si>
  <si>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</si>
  <si>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</si>
  <si>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</si>
  <si>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</si>
  <si>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</si>
  <si>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</si>
  <si>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</si>
  <si>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</si>
  <si>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</si>
  <si>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</si>
  <si>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</si>
  <si>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</si>
  <si>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</si>
  <si>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</si>
  <si>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</si>
  <si>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</si>
  <si>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</si>
  <si>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</si>
  <si>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</si>
  <si>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</si>
  <si>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</si>
  <si>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</si>
  <si>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</si>
  <si>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</si>
  <si>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</si>
  <si>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</si>
  <si>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</si>
  <si>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</si>
  <si>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</si>
  <si>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</si>
  <si>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</si>
  <si>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</si>
  <si>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</si>
  <si>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</si>
  <si>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</si>
  <si>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</si>
  <si>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</si>
  <si>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</si>
  <si>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</si>
  <si>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</si>
  <si>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</si>
  <si>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</si>
  <si>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</si>
  <si>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</si>
  <si>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</si>
  <si>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</si>
  <si>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</si>
  <si>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</si>
  <si>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</si>
  <si>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</si>
  <si>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</si>
  <si>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</si>
  <si>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</si>
  <si>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</si>
  <si>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</si>
  <si>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</si>
  <si>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</si>
  <si>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</si>
  <si>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</si>
  <si>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</si>
  <si>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</si>
  <si>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</si>
  <si>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</si>
  <si>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</si>
  <si>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</si>
  <si>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</si>
  <si>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</si>
  <si>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</si>
  <si>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</si>
  <si>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</si>
  <si>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</si>
  <si>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</si>
  <si>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</si>
  <si>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koszty przeciwdziałania i usuwania skutków pandemii COVID-19</t>
  </si>
  <si>
    <t>Miejskie Przedsiębiorstwo Wodociągów i Kanalizacji w m.st. Warszawie S.A.</t>
  </si>
  <si>
    <t>II.3.1. Informacja o stanie zatrudnienia (osoby)</t>
  </si>
  <si>
    <t>nie wystąpiły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</si>
</sst>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8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3" borderId="0" applyNumberFormat="0" applyBorder="0" applyAlignment="0" applyProtection="0"/>
    <xf numFmtId="0" fontId="36" fillId="22" borderId="0" applyNumberFormat="0" applyBorder="0" applyAlignment="0" applyProtection="0"/>
    <xf numFmtId="0" fontId="38" fillId="13" borderId="0" applyNumberFormat="0" applyBorder="0" applyAlignment="0" applyProtection="0"/>
    <xf numFmtId="0" fontId="39" fillId="23" borderId="123" applyNumberFormat="0" applyAlignment="0" applyProtection="0"/>
    <xf numFmtId="0" fontId="40" fillId="14" borderId="124" applyNumberFormat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7" borderId="0" applyNumberFormat="0" applyBorder="0" applyAlignment="0" applyProtection="0"/>
    <xf numFmtId="0" fontId="43" fillId="0" borderId="125" applyNumberFormat="0" applyFill="0" applyAlignment="0" applyProtection="0"/>
    <xf numFmtId="0" fontId="44" fillId="0" borderId="126" applyNumberFormat="0" applyFill="0" applyAlignment="0" applyProtection="0"/>
    <xf numFmtId="0" fontId="45" fillId="0" borderId="127" applyNumberFormat="0" applyFill="0" applyAlignment="0" applyProtection="0"/>
    <xf numFmtId="0" fontId="45" fillId="0" borderId="0" applyNumberFormat="0" applyFill="0" applyBorder="0" applyAlignment="0" applyProtection="0"/>
    <xf numFmtId="0" fontId="46" fillId="22" borderId="123" applyNumberFormat="0" applyAlignment="0" applyProtection="0"/>
    <xf numFmtId="0" fontId="47" fillId="0" borderId="128" applyNumberFormat="0" applyFill="0" applyAlignment="0" applyProtection="0"/>
    <xf numFmtId="0" fontId="48" fillId="22" borderId="0" applyNumberFormat="0" applyBorder="0" applyAlignment="0" applyProtection="0"/>
    <xf numFmtId="0" fontId="6" fillId="21" borderId="129" applyNumberFormat="0" applyFont="0" applyAlignment="0" applyProtection="0"/>
    <xf numFmtId="0" fontId="49" fillId="23" borderId="130" applyNumberFormat="0" applyAlignment="0" applyProtection="0"/>
    <xf numFmtId="4" fontId="50" fillId="28" borderId="131" applyNumberFormat="0" applyProtection="0">
      <alignment vertical="center"/>
    </xf>
    <xf numFmtId="4" fontId="51" fillId="28" borderId="131" applyNumberFormat="0" applyProtection="0">
      <alignment vertical="center"/>
    </xf>
    <xf numFmtId="4" fontId="50" fillId="28" borderId="131" applyNumberFormat="0" applyProtection="0">
      <alignment horizontal="left" vertical="center" indent="1"/>
    </xf>
    <xf numFmtId="0" fontId="50" fillId="28" borderId="131" applyNumberFormat="0" applyProtection="0">
      <alignment horizontal="left" vertical="top" indent="1"/>
    </xf>
    <xf numFmtId="4" fontId="50" fillId="29" borderId="0" applyNumberFormat="0" applyProtection="0">
      <alignment horizontal="left" vertical="center" indent="1"/>
    </xf>
    <xf numFmtId="4" fontId="4" fillId="30" borderId="131" applyNumberFormat="0" applyProtection="0">
      <alignment horizontal="right" vertical="center"/>
    </xf>
    <xf numFmtId="4" fontId="4" fillId="31" borderId="131" applyNumberFormat="0" applyProtection="0">
      <alignment horizontal="right" vertical="center"/>
    </xf>
    <xf numFmtId="4" fontId="4" fillId="32" borderId="131" applyNumberFormat="0" applyProtection="0">
      <alignment horizontal="right" vertical="center"/>
    </xf>
    <xf numFmtId="4" fontId="4" fillId="33" borderId="131" applyNumberFormat="0" applyProtection="0">
      <alignment horizontal="right" vertical="center"/>
    </xf>
    <xf numFmtId="4" fontId="4" fillId="34" borderId="131" applyNumberFormat="0" applyProtection="0">
      <alignment horizontal="right" vertical="center"/>
    </xf>
    <xf numFmtId="4" fontId="4" fillId="35" borderId="131" applyNumberFormat="0" applyProtection="0">
      <alignment horizontal="right" vertical="center"/>
    </xf>
    <xf numFmtId="4" fontId="4" fillId="36" borderId="131" applyNumberFormat="0" applyProtection="0">
      <alignment horizontal="right" vertical="center"/>
    </xf>
    <xf numFmtId="4" fontId="4" fillId="37" borderId="131" applyNumberFormat="0" applyProtection="0">
      <alignment horizontal="right" vertical="center"/>
    </xf>
    <xf numFmtId="4" fontId="4" fillId="38" borderId="131" applyNumberFormat="0" applyProtection="0">
      <alignment horizontal="right" vertical="center"/>
    </xf>
    <xf numFmtId="4" fontId="50" fillId="39" borderId="132" applyNumberFormat="0" applyProtection="0">
      <alignment horizontal="left" vertical="center" indent="1"/>
    </xf>
    <xf numFmtId="4" fontId="4" fillId="40" borderId="0" applyNumberFormat="0" applyProtection="0">
      <alignment horizontal="left" vertical="center" indent="1"/>
    </xf>
    <xf numFmtId="4" fontId="52" fillId="41" borderId="0" applyNumberFormat="0" applyProtection="0">
      <alignment horizontal="left" vertical="center" indent="1"/>
    </xf>
    <xf numFmtId="4" fontId="4" fillId="29" borderId="131" applyNumberFormat="0" applyProtection="0">
      <alignment horizontal="right" vertical="center"/>
    </xf>
    <xf numFmtId="4" fontId="53" fillId="40" borderId="0" applyNumberFormat="0" applyProtection="0">
      <alignment horizontal="left" vertical="center" indent="1"/>
    </xf>
    <xf numFmtId="4" fontId="53" fillId="29" borderId="0" applyNumberFormat="0" applyProtection="0">
      <alignment horizontal="left" vertical="center" indent="1"/>
    </xf>
    <xf numFmtId="0" fontId="6" fillId="41" borderId="131" applyNumberFormat="0" applyProtection="0">
      <alignment horizontal="left" vertical="center" indent="1"/>
    </xf>
    <xf numFmtId="0" fontId="6" fillId="41" borderId="131" applyNumberFormat="0" applyProtection="0">
      <alignment horizontal="left" vertical="top" indent="1"/>
    </xf>
    <xf numFmtId="0" fontId="6" fillId="29" borderId="131" applyNumberFormat="0" applyProtection="0">
      <alignment horizontal="left" vertical="center" indent="1"/>
    </xf>
    <xf numFmtId="0" fontId="6" fillId="29" borderId="131" applyNumberFormat="0" applyProtection="0">
      <alignment horizontal="left" vertical="top" indent="1"/>
    </xf>
    <xf numFmtId="0" fontId="6" fillId="42" borderId="131" applyNumberFormat="0" applyProtection="0">
      <alignment horizontal="left" vertical="center" indent="1"/>
    </xf>
    <xf numFmtId="0" fontId="6" fillId="42" borderId="131" applyNumberFormat="0" applyProtection="0">
      <alignment horizontal="left" vertical="top" indent="1"/>
    </xf>
    <xf numFmtId="0" fontId="6" fillId="40" borderId="131" applyNumberFormat="0" applyProtection="0">
      <alignment horizontal="left" vertical="center" indent="1"/>
    </xf>
    <xf numFmtId="0" fontId="6" fillId="40" borderId="131" applyNumberFormat="0" applyProtection="0">
      <alignment horizontal="left" vertical="top" indent="1"/>
    </xf>
    <xf numFmtId="0" fontId="6" fillId="43" borderId="32" applyNumberFormat="0">
      <protection locked="0"/>
    </xf>
    <xf numFmtId="4" fontId="4" fillId="44" borderId="131" applyNumberFormat="0" applyProtection="0">
      <alignment vertical="center"/>
    </xf>
    <xf numFmtId="4" fontId="54" fillId="44" borderId="131" applyNumberFormat="0" applyProtection="0">
      <alignment vertical="center"/>
    </xf>
    <xf numFmtId="4" fontId="4" fillId="44" borderId="131" applyNumberFormat="0" applyProtection="0">
      <alignment horizontal="left" vertical="center" indent="1"/>
    </xf>
    <xf numFmtId="0" fontId="4" fillId="44" borderId="131" applyNumberFormat="0" applyProtection="0">
      <alignment horizontal="left" vertical="top" indent="1"/>
    </xf>
    <xf numFmtId="4" fontId="4" fillId="40" borderId="131" applyNumberFormat="0" applyProtection="0">
      <alignment horizontal="right" vertical="center"/>
    </xf>
    <xf numFmtId="4" fontId="54" fillId="40" borderId="131" applyNumberFormat="0" applyProtection="0">
      <alignment horizontal="right" vertical="center"/>
    </xf>
    <xf numFmtId="4" fontId="4" fillId="29" borderId="131" applyNumberFormat="0" applyProtection="0">
      <alignment horizontal="left" vertical="center" indent="1"/>
    </xf>
    <xf numFmtId="0" fontId="4" fillId="29" borderId="131" applyNumberFormat="0" applyProtection="0">
      <alignment horizontal="left" vertical="top" indent="1"/>
    </xf>
    <xf numFmtId="4" fontId="55" fillId="45" borderId="0" applyNumberFormat="0" applyProtection="0">
      <alignment horizontal="left" vertical="center" indent="1"/>
    </xf>
    <xf numFmtId="4" fontId="56" fillId="40" borderId="131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41" fillId="0" borderId="133" applyNumberFormat="0" applyFill="0" applyAlignment="0" applyProtection="0"/>
    <xf numFmtId="0" fontId="58" fillId="0" borderId="0" applyNumberFormat="0" applyFill="0" applyBorder="0" applyAlignment="0" applyProtection="0"/>
  </cellStyleXfs>
  <cellXfs count="82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4" fontId="11" fillId="2" borderId="19" xfId="0" applyNumberFormat="1" applyFont="1" applyFill="1" applyBorder="1" applyAlignment="1">
      <alignment horizontal="right" vertical="center"/>
    </xf>
    <xf numFmtId="4" fontId="0" fillId="2" borderId="13" xfId="0" applyNumberFormat="1" applyFont="1" applyFill="1" applyBorder="1" applyAlignment="1">
      <alignment horizontal="right" vertical="center"/>
    </xf>
    <xf numFmtId="4" fontId="0" fillId="2" borderId="18" xfId="0" applyNumberFormat="1" applyFont="1" applyFill="1" applyBorder="1" applyAlignment="1">
      <alignment horizontal="right" vertical="center"/>
    </xf>
    <xf numFmtId="4" fontId="0" fillId="2" borderId="11" xfId="0" applyNumberFormat="1" applyFont="1" applyFill="1" applyBorder="1" applyAlignment="1">
      <alignment horizontal="right" vertical="center"/>
    </xf>
    <xf numFmtId="4" fontId="0" fillId="2" borderId="19" xfId="0" applyNumberFormat="1" applyFont="1" applyFill="1" applyBorder="1" applyAlignment="1">
      <alignment horizontal="right" vertical="center"/>
    </xf>
    <xf numFmtId="2" fontId="0" fillId="2" borderId="11" xfId="0" applyNumberFormat="1" applyFont="1" applyFill="1" applyBorder="1" applyAlignment="1">
      <alignment horizontal="right" vertical="center"/>
    </xf>
    <xf numFmtId="2" fontId="0" fillId="2" borderId="19" xfId="0" applyNumberFormat="1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4" fontId="0" fillId="2" borderId="20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1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wrapText="1"/>
    </xf>
    <xf numFmtId="0" fontId="1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vertical="center" wrapText="1"/>
    </xf>
    <xf numFmtId="2" fontId="10" fillId="2" borderId="11" xfId="0" applyNumberFormat="1" applyFont="1" applyFill="1" applyBorder="1" applyAlignment="1">
      <alignment horizontal="right" vertical="center"/>
    </xf>
    <xf numFmtId="4" fontId="10" fillId="2" borderId="11" xfId="0" applyNumberFormat="1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vertical="center"/>
    </xf>
    <xf numFmtId="4" fontId="0" fillId="2" borderId="11" xfId="0" applyNumberFormat="1" applyFont="1" applyFill="1" applyBorder="1" applyAlignment="1">
      <alignment horizontal="right" vertical="center" wrapText="1"/>
    </xf>
    <xf numFmtId="4" fontId="0" fillId="2" borderId="11" xfId="0" applyNumberFormat="1" applyFont="1" applyFill="1" applyBorder="1" applyAlignment="1">
      <alignment vertical="center" wrapText="1"/>
    </xf>
    <xf numFmtId="0" fontId="14" fillId="0" borderId="0" xfId="3" applyFont="1"/>
    <xf numFmtId="0" fontId="15" fillId="0" borderId="0" xfId="3" applyFont="1"/>
    <xf numFmtId="0" fontId="16" fillId="0" borderId="0" xfId="3" applyFont="1"/>
    <xf numFmtId="0" fontId="16" fillId="0" borderId="0" xfId="3" applyFont="1" applyAlignment="1">
      <alignment horizontal="left"/>
    </xf>
    <xf numFmtId="4" fontId="15" fillId="0" borderId="0" xfId="3" applyNumberFormat="1" applyFont="1" applyAlignment="1">
      <alignment horizontal="left"/>
    </xf>
    <xf numFmtId="0" fontId="15" fillId="0" borderId="0" xfId="4" applyFont="1" applyAlignment="1">
      <alignment horizontal="left" wrapText="1"/>
    </xf>
    <xf numFmtId="4" fontId="17" fillId="0" borderId="0" xfId="3" applyNumberFormat="1" applyFont="1" applyAlignment="1">
      <alignment vertical="center"/>
    </xf>
    <xf numFmtId="0" fontId="14" fillId="0" borderId="22" xfId="3" applyFont="1" applyBorder="1" applyAlignment="1">
      <alignment horizontal="center" wrapText="1"/>
    </xf>
    <xf numFmtId="0" fontId="14" fillId="0" borderId="21" xfId="3" applyFont="1" applyBorder="1" applyAlignment="1">
      <alignment horizontal="center" wrapText="1"/>
    </xf>
    <xf numFmtId="0" fontId="15" fillId="0" borderId="0" xfId="3" applyFont="1" applyAlignment="1">
      <alignment vertical="center"/>
    </xf>
    <xf numFmtId="0" fontId="20" fillId="0" borderId="36" xfId="3" applyFont="1" applyBorder="1" applyAlignment="1">
      <alignment wrapText="1"/>
    </xf>
    <xf numFmtId="4" fontId="14" fillId="0" borderId="11" xfId="3" applyNumberFormat="1" applyFont="1" applyBorder="1" applyAlignment="1">
      <alignment horizontal="right"/>
    </xf>
    <xf numFmtId="4" fontId="14" fillId="0" borderId="19" xfId="3" applyNumberFormat="1" applyFont="1" applyBorder="1" applyAlignment="1">
      <alignment horizontal="right"/>
    </xf>
    <xf numFmtId="0" fontId="14" fillId="0" borderId="36" xfId="3" applyFont="1" applyBorder="1"/>
    <xf numFmtId="0" fontId="18" fillId="0" borderId="36" xfId="3" applyFont="1" applyBorder="1"/>
    <xf numFmtId="4" fontId="18" fillId="0" borderId="11" xfId="3" applyNumberFormat="1" applyFont="1" applyBorder="1" applyAlignment="1">
      <alignment horizontal="right"/>
    </xf>
    <xf numFmtId="4" fontId="18" fillId="0" borderId="19" xfId="3" applyNumberFormat="1" applyFont="1" applyBorder="1" applyAlignment="1">
      <alignment horizontal="right"/>
    </xf>
    <xf numFmtId="4" fontId="18" fillId="0" borderId="1" xfId="3" applyNumberFormat="1" applyFont="1" applyBorder="1" applyAlignment="1">
      <alignment horizontal="right"/>
    </xf>
    <xf numFmtId="4" fontId="14" fillId="0" borderId="32" xfId="3" applyNumberFormat="1" applyFont="1" applyBorder="1" applyAlignment="1">
      <alignment horizontal="right"/>
    </xf>
    <xf numFmtId="4" fontId="14" fillId="0" borderId="35" xfId="3" applyNumberFormat="1" applyFont="1" applyBorder="1" applyAlignment="1">
      <alignment horizontal="right"/>
    </xf>
    <xf numFmtId="0" fontId="14" fillId="3" borderId="36" xfId="3" applyFont="1" applyFill="1" applyBorder="1"/>
    <xf numFmtId="4" fontId="14" fillId="3" borderId="11" xfId="3" applyNumberFormat="1" applyFont="1" applyFill="1" applyBorder="1" applyAlignment="1">
      <alignment horizontal="right"/>
    </xf>
    <xf numFmtId="4" fontId="14" fillId="3" borderId="19" xfId="3" applyNumberFormat="1" applyFont="1" applyFill="1" applyBorder="1" applyAlignment="1">
      <alignment horizontal="right"/>
    </xf>
    <xf numFmtId="0" fontId="14" fillId="3" borderId="37" xfId="3" applyFont="1" applyFill="1" applyBorder="1"/>
    <xf numFmtId="4" fontId="14" fillId="3" borderId="38" xfId="3" applyNumberFormat="1" applyFont="1" applyFill="1" applyBorder="1" applyAlignment="1">
      <alignment horizontal="right"/>
    </xf>
    <xf numFmtId="4" fontId="14" fillId="3" borderId="39" xfId="3" applyNumberFormat="1" applyFont="1" applyFill="1" applyBorder="1" applyAlignment="1">
      <alignment horizontal="right"/>
    </xf>
    <xf numFmtId="0" fontId="18" fillId="0" borderId="0" xfId="3" applyFont="1"/>
    <xf numFmtId="4" fontId="14" fillId="0" borderId="0" xfId="3" applyNumberFormat="1" applyFont="1" applyAlignment="1">
      <alignment horizontal="righ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4" fontId="14" fillId="4" borderId="47" xfId="3" applyNumberFormat="1" applyFont="1" applyFill="1" applyBorder="1" applyAlignment="1">
      <alignment horizontal="right"/>
    </xf>
    <xf numFmtId="4" fontId="14" fillId="2" borderId="47" xfId="3" applyNumberFormat="1" applyFont="1" applyFill="1" applyBorder="1" applyAlignment="1">
      <alignment horizontal="right"/>
    </xf>
    <xf numFmtId="4" fontId="18" fillId="0" borderId="47" xfId="3" applyNumberFormat="1" applyFont="1" applyBorder="1" applyAlignment="1">
      <alignment horizontal="right"/>
    </xf>
    <xf numFmtId="2" fontId="18" fillId="0" borderId="47" xfId="3" applyNumberFormat="1" applyFont="1" applyBorder="1" applyAlignment="1">
      <alignment horizontal="right"/>
    </xf>
    <xf numFmtId="4" fontId="18" fillId="0" borderId="50" xfId="3" applyNumberFormat="1" applyFont="1" applyBorder="1" applyAlignment="1">
      <alignment horizontal="right"/>
    </xf>
    <xf numFmtId="4" fontId="14" fillId="2" borderId="46" xfId="3" applyNumberFormat="1" applyFont="1" applyFill="1" applyBorder="1" applyAlignment="1">
      <alignment horizontal="right"/>
    </xf>
    <xf numFmtId="4" fontId="14" fillId="0" borderId="47" xfId="3" applyNumberFormat="1" applyFont="1" applyBorder="1" applyAlignment="1">
      <alignment horizontal="right"/>
    </xf>
    <xf numFmtId="4" fontId="14" fillId="4" borderId="54" xfId="3" applyNumberFormat="1" applyFont="1" applyFill="1" applyBorder="1" applyAlignment="1">
      <alignment horizontal="right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vertical="center"/>
    </xf>
    <xf numFmtId="0" fontId="16" fillId="3" borderId="55" xfId="2" applyFont="1" applyFill="1" applyBorder="1" applyAlignment="1">
      <alignment horizontal="center" vertical="center" wrapText="1"/>
    </xf>
    <xf numFmtId="4" fontId="16" fillId="3" borderId="55" xfId="2" applyNumberFormat="1" applyFont="1" applyFill="1" applyBorder="1" applyAlignment="1">
      <alignment horizontal="center" vertical="center" wrapText="1"/>
    </xf>
    <xf numFmtId="0" fontId="16" fillId="3" borderId="25" xfId="2" applyFont="1" applyFill="1" applyBorder="1" applyAlignment="1">
      <alignment horizontal="center" vertical="center" wrapText="1"/>
    </xf>
    <xf numFmtId="0" fontId="16" fillId="0" borderId="44" xfId="2" applyFont="1" applyBorder="1" applyAlignment="1">
      <alignment horizontal="left" vertical="center"/>
    </xf>
    <xf numFmtId="4" fontId="16" fillId="0" borderId="44" xfId="2" applyNumberFormat="1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3" borderId="56" xfId="2" applyFont="1" applyFill="1" applyBorder="1" applyAlignment="1">
      <alignment vertical="center" wrapText="1"/>
    </xf>
    <xf numFmtId="4" fontId="16" fillId="3" borderId="56" xfId="2" applyNumberFormat="1" applyFont="1" applyFill="1" applyBorder="1" applyAlignment="1">
      <alignment vertical="center"/>
    </xf>
    <xf numFmtId="4" fontId="16" fillId="3" borderId="57" xfId="2" applyNumberFormat="1" applyFont="1" applyFill="1" applyBorder="1" applyAlignment="1">
      <alignment vertical="center"/>
    </xf>
    <xf numFmtId="0" fontId="16" fillId="0" borderId="58" xfId="2" applyFont="1" applyBorder="1" applyAlignment="1">
      <alignment vertical="center" wrapText="1"/>
    </xf>
    <xf numFmtId="4" fontId="16" fillId="0" borderId="58" xfId="2" applyNumberFormat="1" applyFont="1" applyBorder="1" applyAlignment="1">
      <alignment vertical="center"/>
    </xf>
    <xf numFmtId="4" fontId="16" fillId="0" borderId="59" xfId="2" applyNumberFormat="1" applyFont="1" applyBorder="1" applyAlignment="1">
      <alignment vertical="center"/>
    </xf>
    <xf numFmtId="0" fontId="15" fillId="0" borderId="60" xfId="2" applyFont="1" applyBorder="1" applyAlignment="1">
      <alignment vertical="center" wrapText="1"/>
    </xf>
    <xf numFmtId="4" fontId="15" fillId="0" borderId="60" xfId="2" applyNumberFormat="1" applyFont="1" applyBorder="1" applyAlignment="1" applyProtection="1">
      <alignment vertical="center"/>
      <protection locked="0"/>
    </xf>
    <xf numFmtId="4" fontId="15" fillId="0" borderId="61" xfId="2" applyNumberFormat="1" applyFont="1" applyBorder="1" applyAlignment="1">
      <alignment vertical="center"/>
    </xf>
    <xf numFmtId="0" fontId="15" fillId="0" borderId="60" xfId="2" quotePrefix="1" applyFont="1" applyBorder="1" applyAlignment="1" applyProtection="1">
      <alignment vertical="center" wrapText="1"/>
      <protection locked="0"/>
    </xf>
    <xf numFmtId="0" fontId="16" fillId="3" borderId="62" xfId="2" applyFont="1" applyFill="1" applyBorder="1" applyAlignment="1">
      <alignment vertical="center" wrapText="1"/>
    </xf>
    <xf numFmtId="4" fontId="16" fillId="3" borderId="62" xfId="2" applyNumberFormat="1" applyFont="1" applyFill="1" applyBorder="1" applyAlignment="1">
      <alignment vertical="center"/>
    </xf>
    <xf numFmtId="4" fontId="16" fillId="3" borderId="63" xfId="2" applyNumberFormat="1" applyFont="1" applyFill="1" applyBorder="1" applyAlignment="1">
      <alignment vertical="center"/>
    </xf>
    <xf numFmtId="0" fontId="16" fillId="0" borderId="42" xfId="2" applyFont="1" applyBorder="1" applyAlignment="1">
      <alignment horizontal="left" vertical="center"/>
    </xf>
    <xf numFmtId="0" fontId="15" fillId="0" borderId="43" xfId="2" applyFont="1" applyBorder="1" applyAlignment="1">
      <alignment vertical="center"/>
    </xf>
    <xf numFmtId="0" fontId="14" fillId="3" borderId="64" xfId="3" applyFont="1" applyFill="1" applyBorder="1" applyAlignment="1">
      <alignment horizontal="left" wrapText="1"/>
    </xf>
    <xf numFmtId="4" fontId="20" fillId="3" borderId="56" xfId="2" applyNumberFormat="1" applyFont="1" applyFill="1" applyBorder="1" applyAlignment="1">
      <alignment vertical="center"/>
    </xf>
    <xf numFmtId="0" fontId="14" fillId="3" borderId="52" xfId="3" applyFont="1" applyFill="1" applyBorder="1" applyAlignment="1">
      <alignment horizontal="left" wrapText="1"/>
    </xf>
    <xf numFmtId="4" fontId="20" fillId="3" borderId="65" xfId="2" applyNumberFormat="1" applyFont="1" applyFill="1" applyBorder="1" applyAlignment="1">
      <alignment vertical="center"/>
    </xf>
    <xf numFmtId="0" fontId="14" fillId="4" borderId="66" xfId="3" applyFont="1" applyFill="1" applyBorder="1" applyAlignment="1">
      <alignment horizontal="center" wrapText="1"/>
    </xf>
    <xf numFmtId="0" fontId="14" fillId="4" borderId="67" xfId="3" applyFont="1" applyFill="1" applyBorder="1" applyAlignment="1">
      <alignment horizontal="center" wrapText="1"/>
    </xf>
    <xf numFmtId="0" fontId="14" fillId="4" borderId="68" xfId="3" applyFont="1" applyFill="1" applyBorder="1" applyAlignment="1">
      <alignment horizontal="center" wrapText="1"/>
    </xf>
    <xf numFmtId="0" fontId="18" fillId="0" borderId="36" xfId="3" applyFont="1" applyBorder="1" applyAlignment="1">
      <alignment wrapText="1"/>
    </xf>
    <xf numFmtId="0" fontId="18" fillId="0" borderId="69" xfId="3" applyFont="1" applyBorder="1" applyAlignment="1">
      <alignment wrapText="1"/>
    </xf>
    <xf numFmtId="0" fontId="18" fillId="0" borderId="1" xfId="3" applyFont="1" applyBorder="1" applyAlignment="1">
      <alignment wrapText="1"/>
    </xf>
    <xf numFmtId="0" fontId="18" fillId="0" borderId="20" xfId="3" applyFont="1" applyBorder="1" applyAlignment="1">
      <alignment wrapText="1"/>
    </xf>
    <xf numFmtId="0" fontId="18" fillId="0" borderId="70" xfId="3" applyFont="1" applyBorder="1" applyAlignment="1">
      <alignment wrapText="1"/>
    </xf>
    <xf numFmtId="4" fontId="18" fillId="0" borderId="71" xfId="3" applyNumberFormat="1" applyFont="1" applyBorder="1" applyAlignment="1">
      <alignment horizontal="right"/>
    </xf>
    <xf numFmtId="2" fontId="18" fillId="0" borderId="71" xfId="3" applyNumberFormat="1" applyFont="1" applyBorder="1" applyAlignment="1">
      <alignment horizontal="right"/>
    </xf>
    <xf numFmtId="2" fontId="18" fillId="0" borderId="72" xfId="3" applyNumberFormat="1" applyFont="1" applyBorder="1" applyAlignment="1">
      <alignment horizontal="right"/>
    </xf>
    <xf numFmtId="0" fontId="14" fillId="4" borderId="76" xfId="3" applyFont="1" applyFill="1" applyBorder="1" applyAlignment="1">
      <alignment horizontal="center" wrapText="1"/>
    </xf>
    <xf numFmtId="0" fontId="14" fillId="4" borderId="32" xfId="3" applyFont="1" applyFill="1" applyBorder="1" applyAlignment="1">
      <alignment horizontal="center" wrapText="1"/>
    </xf>
    <xf numFmtId="0" fontId="14" fillId="4" borderId="59" xfId="3" applyFont="1" applyFill="1" applyBorder="1" applyAlignment="1">
      <alignment horizontal="center" wrapText="1"/>
    </xf>
    <xf numFmtId="0" fontId="14" fillId="4" borderId="77" xfId="3" applyFont="1" applyFill="1" applyBorder="1" applyAlignment="1">
      <alignment horizontal="center" wrapText="1"/>
    </xf>
    <xf numFmtId="0" fontId="14" fillId="4" borderId="78" xfId="3" applyFont="1" applyFill="1" applyBorder="1" applyAlignment="1">
      <alignment horizontal="center" wrapText="1"/>
    </xf>
    <xf numFmtId="0" fontId="14" fillId="4" borderId="79" xfId="3" applyFont="1" applyFill="1" applyBorder="1" applyAlignment="1">
      <alignment horizontal="center" wrapText="1"/>
    </xf>
    <xf numFmtId="0" fontId="14" fillId="0" borderId="58" xfId="3" applyFont="1" applyBorder="1" applyAlignment="1">
      <alignment wrapText="1"/>
    </xf>
    <xf numFmtId="4" fontId="14" fillId="0" borderId="76" xfId="3" applyNumberFormat="1" applyFont="1" applyBorder="1" applyAlignment="1">
      <alignment horizontal="right"/>
    </xf>
    <xf numFmtId="4" fontId="17" fillId="0" borderId="59" xfId="3" applyNumberFormat="1" applyFont="1" applyBorder="1" applyAlignment="1">
      <alignment vertical="center"/>
    </xf>
    <xf numFmtId="4" fontId="17" fillId="0" borderId="80" xfId="3" applyNumberFormat="1" applyFont="1" applyBorder="1" applyAlignment="1">
      <alignment vertical="center"/>
    </xf>
    <xf numFmtId="4" fontId="14" fillId="0" borderId="59" xfId="3" applyNumberFormat="1" applyFont="1" applyBorder="1" applyAlignment="1">
      <alignment horizontal="right"/>
    </xf>
    <xf numFmtId="0" fontId="23" fillId="0" borderId="58" xfId="3" applyFont="1" applyBorder="1" applyAlignment="1">
      <alignment vertical="center" wrapText="1"/>
    </xf>
    <xf numFmtId="2" fontId="18" fillId="0" borderId="76" xfId="3" applyNumberFormat="1" applyFont="1" applyBorder="1" applyAlignment="1">
      <alignment wrapText="1"/>
    </xf>
    <xf numFmtId="2" fontId="18" fillId="0" borderId="32" xfId="3" applyNumberFormat="1" applyFont="1" applyBorder="1" applyAlignment="1">
      <alignment wrapText="1"/>
    </xf>
    <xf numFmtId="4" fontId="18" fillId="0" borderId="32" xfId="3" applyNumberFormat="1" applyFont="1" applyBorder="1" applyAlignment="1">
      <alignment wrapText="1"/>
    </xf>
    <xf numFmtId="0" fontId="23" fillId="0" borderId="65" xfId="3" applyFont="1" applyBorder="1" applyAlignment="1">
      <alignment vertical="center" wrapText="1"/>
    </xf>
    <xf numFmtId="4" fontId="18" fillId="0" borderId="81" xfId="3" applyNumberFormat="1" applyFont="1" applyBorder="1" applyAlignment="1">
      <alignment horizontal="right"/>
    </xf>
    <xf numFmtId="2" fontId="18" fillId="0" borderId="82" xfId="3" applyNumberFormat="1" applyFont="1" applyBorder="1" applyAlignment="1">
      <alignment horizontal="right"/>
    </xf>
    <xf numFmtId="0" fontId="14" fillId="3" borderId="62" xfId="3" applyFont="1" applyFill="1" applyBorder="1" applyAlignment="1">
      <alignment wrapText="1"/>
    </xf>
    <xf numFmtId="4" fontId="14" fillId="3" borderId="83" xfId="3" applyNumberFormat="1" applyFont="1" applyFill="1" applyBorder="1" applyAlignment="1">
      <alignment horizontal="right"/>
    </xf>
    <xf numFmtId="4" fontId="14" fillId="3" borderId="84" xfId="3" applyNumberFormat="1" applyFont="1" applyFill="1" applyBorder="1" applyAlignment="1">
      <alignment horizontal="right"/>
    </xf>
    <xf numFmtId="4" fontId="14" fillId="3" borderId="85" xfId="3" applyNumberFormat="1" applyFont="1" applyFill="1" applyBorder="1" applyAlignment="1">
      <alignment horizontal="right"/>
    </xf>
    <xf numFmtId="4" fontId="14" fillId="3" borderId="22" xfId="3" applyNumberFormat="1" applyFont="1" applyFill="1" applyBorder="1" applyAlignment="1">
      <alignment horizontal="right"/>
    </xf>
    <xf numFmtId="4" fontId="14" fillId="3" borderId="86" xfId="3" applyNumberFormat="1" applyFont="1" applyFill="1" applyBorder="1" applyAlignment="1">
      <alignment horizontal="right"/>
    </xf>
    <xf numFmtId="0" fontId="18" fillId="4" borderId="87" xfId="3" applyFont="1" applyFill="1" applyBorder="1" applyAlignment="1">
      <alignment horizontal="center" wrapText="1"/>
    </xf>
    <xf numFmtId="0" fontId="18" fillId="0" borderId="81" xfId="3" applyFont="1" applyBorder="1" applyAlignment="1">
      <alignment wrapText="1"/>
    </xf>
    <xf numFmtId="4" fontId="18" fillId="0" borderId="82" xfId="3" applyNumberFormat="1" applyFont="1" applyBorder="1" applyAlignment="1">
      <alignment horizontal="right"/>
    </xf>
    <xf numFmtId="4" fontId="18" fillId="0" borderId="88" xfId="3" applyNumberFormat="1" applyFont="1" applyBorder="1" applyAlignment="1">
      <alignment horizontal="right"/>
    </xf>
    <xf numFmtId="4" fontId="18" fillId="0" borderId="20" xfId="3" applyNumberFormat="1" applyFont="1" applyBorder="1" applyAlignment="1">
      <alignment horizontal="right"/>
    </xf>
    <xf numFmtId="4" fontId="18" fillId="0" borderId="13" xfId="3" applyNumberFormat="1" applyFont="1" applyBorder="1" applyAlignment="1">
      <alignment horizontal="right"/>
    </xf>
    <xf numFmtId="4" fontId="18" fillId="0" borderId="18" xfId="3" applyNumberFormat="1" applyFont="1" applyBorder="1" applyAlignment="1">
      <alignment horizontal="right"/>
    </xf>
    <xf numFmtId="4" fontId="20" fillId="0" borderId="0" xfId="3" applyNumberFormat="1" applyFont="1" applyAlignment="1">
      <alignment vertical="center" wrapText="1"/>
    </xf>
    <xf numFmtId="4" fontId="17" fillId="0" borderId="0" xfId="3" applyNumberFormat="1" applyFont="1" applyAlignment="1">
      <alignment vertical="center" wrapText="1"/>
    </xf>
    <xf numFmtId="4" fontId="20" fillId="6" borderId="55" xfId="3" applyNumberFormat="1" applyFont="1" applyFill="1" applyBorder="1" applyAlignment="1">
      <alignment horizontal="center" vertical="center" wrapText="1"/>
    </xf>
    <xf numFmtId="4" fontId="20" fillId="6" borderId="24" xfId="3" applyNumberFormat="1" applyFont="1" applyFill="1" applyBorder="1" applyAlignment="1">
      <alignment horizontal="center" vertical="center" wrapText="1"/>
    </xf>
    <xf numFmtId="4" fontId="16" fillId="3" borderId="24" xfId="3" applyNumberFormat="1" applyFont="1" applyFill="1" applyBorder="1" applyAlignment="1">
      <alignment horizontal="center" vertical="center" wrapText="1"/>
    </xf>
    <xf numFmtId="4" fontId="16" fillId="3" borderId="55" xfId="3" applyNumberFormat="1" applyFont="1" applyFill="1" applyBorder="1" applyAlignment="1">
      <alignment horizontal="center" vertical="center" wrapText="1"/>
    </xf>
    <xf numFmtId="4" fontId="16" fillId="3" borderId="25" xfId="3" applyNumberFormat="1" applyFont="1" applyFill="1" applyBorder="1" applyAlignment="1">
      <alignment horizontal="center" vertical="center" wrapText="1"/>
    </xf>
    <xf numFmtId="4" fontId="20" fillId="0" borderId="56" xfId="3" applyNumberFormat="1" applyFont="1" applyBorder="1" applyAlignment="1">
      <alignment vertical="center"/>
    </xf>
    <xf numFmtId="4" fontId="20" fillId="0" borderId="74" xfId="3" applyNumberFormat="1" applyFont="1" applyBorder="1" applyAlignment="1">
      <alignment vertical="center"/>
    </xf>
    <xf numFmtId="4" fontId="20" fillId="0" borderId="57" xfId="3" applyNumberFormat="1" applyFont="1" applyBorder="1" applyAlignment="1">
      <alignment vertical="center"/>
    </xf>
    <xf numFmtId="4" fontId="20" fillId="0" borderId="80" xfId="3" applyNumberFormat="1" applyFont="1" applyBorder="1" applyAlignment="1">
      <alignment vertical="center"/>
    </xf>
    <xf numFmtId="4" fontId="20" fillId="0" borderId="92" xfId="3" applyNumberFormat="1" applyFont="1" applyBorder="1" applyAlignment="1">
      <alignment vertical="center"/>
    </xf>
    <xf numFmtId="4" fontId="20" fillId="0" borderId="58" xfId="3" applyNumberFormat="1" applyFont="1" applyBorder="1" applyAlignment="1">
      <alignment vertical="center"/>
    </xf>
    <xf numFmtId="4" fontId="20" fillId="0" borderId="93" xfId="3" applyNumberFormat="1" applyFont="1" applyBorder="1" applyAlignment="1">
      <alignment vertical="center"/>
    </xf>
    <xf numFmtId="4" fontId="20" fillId="0" borderId="59" xfId="3" applyNumberFormat="1" applyFont="1" applyBorder="1" applyAlignment="1">
      <alignment vertical="center"/>
    </xf>
    <xf numFmtId="4" fontId="17" fillId="0" borderId="92" xfId="3" applyNumberFormat="1" applyFont="1" applyBorder="1" applyAlignment="1">
      <alignment vertical="center"/>
    </xf>
    <xf numFmtId="3" fontId="17" fillId="0" borderId="58" xfId="3" applyNumberFormat="1" applyFont="1" applyBorder="1" applyAlignment="1">
      <alignment vertical="center"/>
    </xf>
    <xf numFmtId="4" fontId="17" fillId="0" borderId="93" xfId="3" applyNumberFormat="1" applyFont="1" applyBorder="1" applyAlignment="1">
      <alignment vertical="center"/>
    </xf>
    <xf numFmtId="4" fontId="17" fillId="0" borderId="58" xfId="3" applyNumberFormat="1" applyFont="1" applyBorder="1" applyAlignment="1">
      <alignment vertical="center"/>
    </xf>
    <xf numFmtId="4" fontId="17" fillId="0" borderId="94" xfId="3" applyNumberFormat="1" applyFont="1" applyBorder="1" applyAlignment="1">
      <alignment vertical="center"/>
    </xf>
    <xf numFmtId="4" fontId="17" fillId="0" borderId="95" xfId="3" applyNumberFormat="1" applyFont="1" applyBorder="1" applyAlignment="1">
      <alignment vertical="center"/>
    </xf>
    <xf numFmtId="3" fontId="17" fillId="0" borderId="96" xfId="3" applyNumberFormat="1" applyFont="1" applyBorder="1" applyAlignment="1">
      <alignment vertical="center"/>
    </xf>
    <xf numFmtId="4" fontId="17" fillId="0" borderId="97" xfId="3" applyNumberFormat="1" applyFont="1" applyBorder="1" applyAlignment="1">
      <alignment vertical="center"/>
    </xf>
    <xf numFmtId="4" fontId="17" fillId="0" borderId="96" xfId="3" applyNumberFormat="1" applyFont="1" applyBorder="1" applyAlignment="1">
      <alignment vertical="center"/>
    </xf>
    <xf numFmtId="4" fontId="17" fillId="0" borderId="98" xfId="3" applyNumberFormat="1" applyFont="1" applyBorder="1" applyAlignment="1">
      <alignment vertical="center"/>
    </xf>
    <xf numFmtId="4" fontId="20" fillId="6" borderId="99" xfId="3" applyNumberFormat="1" applyFont="1" applyFill="1" applyBorder="1" applyAlignment="1">
      <alignment vertical="center"/>
    </xf>
    <xf numFmtId="4" fontId="20" fillId="6" borderId="100" xfId="3" applyNumberFormat="1" applyFont="1" applyFill="1" applyBorder="1" applyAlignment="1">
      <alignment vertical="center"/>
    </xf>
    <xf numFmtId="4" fontId="20" fillId="6" borderId="55" xfId="3" applyNumberFormat="1" applyFont="1" applyFill="1" applyBorder="1" applyAlignment="1">
      <alignment vertical="center"/>
    </xf>
    <xf numFmtId="4" fontId="20" fillId="0" borderId="75" xfId="3" applyNumberFormat="1" applyFont="1" applyBorder="1" applyAlignment="1">
      <alignment vertical="center"/>
    </xf>
    <xf numFmtId="4" fontId="20" fillId="0" borderId="101" xfId="3" applyNumberFormat="1" applyFont="1" applyBorder="1" applyAlignment="1">
      <alignment vertical="center"/>
    </xf>
    <xf numFmtId="4" fontId="20" fillId="0" borderId="79" xfId="3" applyNumberFormat="1" applyFont="1" applyBorder="1" applyAlignment="1">
      <alignment vertical="center"/>
    </xf>
    <xf numFmtId="4" fontId="20" fillId="0" borderId="77" xfId="3" applyNumberFormat="1" applyFont="1" applyBorder="1" applyAlignment="1">
      <alignment vertical="center"/>
    </xf>
    <xf numFmtId="4" fontId="20" fillId="0" borderId="102" xfId="3" applyNumberFormat="1" applyFont="1" applyBorder="1" applyAlignment="1">
      <alignment vertical="center"/>
    </xf>
    <xf numFmtId="4" fontId="20" fillId="6" borderId="24" xfId="3" applyNumberFormat="1" applyFont="1" applyFill="1" applyBorder="1" applyAlignment="1">
      <alignment vertical="center"/>
    </xf>
    <xf numFmtId="4" fontId="20" fillId="6" borderId="25" xfId="3" applyNumberFormat="1" applyFont="1" applyFill="1" applyBorder="1" applyAlignment="1">
      <alignment vertical="center"/>
    </xf>
    <xf numFmtId="4" fontId="17" fillId="0" borderId="0" xfId="3" applyNumberFormat="1" applyFont="1" applyAlignment="1" applyProtection="1">
      <alignment vertical="center"/>
      <protection locked="0"/>
    </xf>
    <xf numFmtId="4" fontId="17" fillId="6" borderId="103" xfId="3" applyNumberFormat="1" applyFont="1" applyFill="1" applyBorder="1" applyAlignment="1" applyProtection="1">
      <alignment horizontal="center" vertical="center" wrapText="1"/>
      <protection locked="0"/>
    </xf>
    <xf numFmtId="4" fontId="17" fillId="6" borderId="41" xfId="3" applyNumberFormat="1" applyFont="1" applyFill="1" applyBorder="1" applyAlignment="1" applyProtection="1">
      <alignment horizontal="center" vertical="center" wrapText="1"/>
      <protection locked="0"/>
    </xf>
    <xf numFmtId="49" fontId="17" fillId="0" borderId="56" xfId="3" applyNumberFormat="1" applyFont="1" applyBorder="1" applyAlignment="1" applyProtection="1">
      <alignment vertical="center"/>
      <protection locked="0"/>
    </xf>
    <xf numFmtId="4" fontId="20" fillId="0" borderId="73" xfId="3" applyNumberFormat="1" applyFont="1" applyBorder="1" applyAlignment="1" applyProtection="1">
      <alignment vertical="center"/>
      <protection locked="0"/>
    </xf>
    <xf numFmtId="4" fontId="17" fillId="0" borderId="56" xfId="3" applyNumberFormat="1" applyFont="1" applyBorder="1" applyAlignment="1" applyProtection="1">
      <alignment vertical="center"/>
      <protection locked="0"/>
    </xf>
    <xf numFmtId="4" fontId="20" fillId="0" borderId="56" xfId="3" applyNumberFormat="1" applyFont="1" applyBorder="1" applyAlignment="1" applyProtection="1">
      <alignment vertical="center"/>
      <protection locked="0"/>
    </xf>
    <xf numFmtId="49" fontId="20" fillId="0" borderId="75" xfId="3" applyNumberFormat="1" applyFont="1" applyBorder="1" applyAlignment="1" applyProtection="1">
      <alignment vertical="center"/>
      <protection locked="0"/>
    </xf>
    <xf numFmtId="4" fontId="20" fillId="0" borderId="106" xfId="3" applyNumberFormat="1" applyFont="1" applyBorder="1" applyAlignment="1" applyProtection="1">
      <alignment vertical="center"/>
      <protection locked="0"/>
    </xf>
    <xf numFmtId="4" fontId="20" fillId="0" borderId="75" xfId="3" applyNumberFormat="1" applyFont="1" applyBorder="1" applyAlignment="1" applyProtection="1">
      <alignment vertical="center"/>
      <protection locked="0"/>
    </xf>
    <xf numFmtId="4" fontId="17" fillId="0" borderId="44" xfId="3" applyNumberFormat="1" applyFont="1" applyBorder="1" applyAlignment="1" applyProtection="1">
      <alignment vertical="center"/>
      <protection locked="0"/>
    </xf>
    <xf numFmtId="49" fontId="17" fillId="0" borderId="75" xfId="3" applyNumberFormat="1" applyFont="1" applyBorder="1" applyAlignment="1" applyProtection="1">
      <alignment vertical="center"/>
      <protection locked="0"/>
    </xf>
    <xf numFmtId="4" fontId="20" fillId="0" borderId="105" xfId="3" applyNumberFormat="1" applyFont="1" applyBorder="1" applyAlignment="1">
      <alignment vertical="center"/>
    </xf>
    <xf numFmtId="4" fontId="17" fillId="0" borderId="58" xfId="3" applyNumberFormat="1" applyFont="1" applyBorder="1" applyAlignment="1" applyProtection="1">
      <alignment vertical="center"/>
      <protection locked="0"/>
    </xf>
    <xf numFmtId="4" fontId="20" fillId="0" borderId="58" xfId="3" applyNumberFormat="1" applyFont="1" applyBorder="1" applyAlignment="1" applyProtection="1">
      <alignment vertical="center"/>
      <protection locked="0"/>
    </xf>
    <xf numFmtId="4" fontId="17" fillId="0" borderId="105" xfId="3" applyNumberFormat="1" applyFont="1" applyBorder="1" applyAlignment="1">
      <alignment vertical="center"/>
    </xf>
    <xf numFmtId="49" fontId="17" fillId="0" borderId="58" xfId="3" applyNumberFormat="1" applyFont="1" applyBorder="1" applyAlignment="1" applyProtection="1">
      <alignment vertical="center"/>
      <protection locked="0"/>
    </xf>
    <xf numFmtId="4" fontId="20" fillId="3" borderId="23" xfId="3" applyNumberFormat="1" applyFont="1" applyFill="1" applyBorder="1" applyAlignment="1" applyProtection="1">
      <alignment vertical="center"/>
      <protection locked="0"/>
    </xf>
    <xf numFmtId="4" fontId="20" fillId="3" borderId="55" xfId="3" applyNumberFormat="1" applyFont="1" applyFill="1" applyBorder="1" applyAlignment="1" applyProtection="1">
      <alignment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4" fontId="16" fillId="3" borderId="25" xfId="3" applyNumberFormat="1" applyFont="1" applyFill="1" applyBorder="1" applyAlignment="1" applyProtection="1">
      <alignment horizontal="center" vertical="center" wrapText="1"/>
      <protection locked="0"/>
    </xf>
    <xf numFmtId="4" fontId="20" fillId="6" borderId="24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55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41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27" xfId="3" applyNumberFormat="1" applyFont="1" applyBorder="1" applyAlignment="1" applyProtection="1">
      <alignment horizontal="right" vertical="center" wrapText="1"/>
      <protection locked="0"/>
    </xf>
    <xf numFmtId="4" fontId="20" fillId="0" borderId="108" xfId="3" applyNumberFormat="1" applyFont="1" applyBorder="1" applyAlignment="1">
      <alignment horizontal="right" vertical="center" wrapText="1"/>
    </xf>
    <xf numFmtId="4" fontId="17" fillId="0" borderId="32" xfId="3" applyNumberFormat="1" applyFont="1" applyBorder="1" applyAlignment="1" applyProtection="1">
      <alignment horizontal="right" vertical="center" wrapText="1"/>
      <protection locked="0"/>
    </xf>
    <xf numFmtId="4" fontId="20" fillId="0" borderId="109" xfId="3" applyNumberFormat="1" applyFont="1" applyBorder="1" applyAlignment="1">
      <alignment horizontal="right" vertical="center" wrapText="1"/>
    </xf>
    <xf numFmtId="4" fontId="17" fillId="0" borderId="82" xfId="3" applyNumberFormat="1" applyFont="1" applyBorder="1" applyAlignment="1" applyProtection="1">
      <alignment horizontal="right" vertical="center" wrapText="1"/>
      <protection locked="0"/>
    </xf>
    <xf numFmtId="4" fontId="20" fillId="0" borderId="110" xfId="3" applyNumberFormat="1" applyFont="1" applyBorder="1" applyAlignment="1">
      <alignment horizontal="right" vertical="center" wrapText="1"/>
    </xf>
    <xf numFmtId="4" fontId="17" fillId="3" borderId="27" xfId="3" applyNumberFormat="1" applyFont="1" applyFill="1" applyBorder="1" applyAlignment="1" applyProtection="1">
      <alignment horizontal="right" vertical="center" wrapText="1"/>
      <protection locked="0"/>
    </xf>
    <xf numFmtId="4" fontId="20" fillId="3" borderId="111" xfId="3" applyNumberFormat="1" applyFont="1" applyFill="1" applyBorder="1" applyAlignment="1">
      <alignment horizontal="right" vertical="center" wrapText="1"/>
    </xf>
    <xf numFmtId="165" fontId="17" fillId="0" borderId="32" xfId="3" applyNumberFormat="1" applyFont="1" applyBorder="1" applyAlignment="1" applyProtection="1">
      <alignment horizontal="right" vertical="center" wrapText="1"/>
      <protection locked="0"/>
    </xf>
    <xf numFmtId="4" fontId="17" fillId="0" borderId="109" xfId="3" applyNumberFormat="1" applyFont="1" applyBorder="1" applyAlignment="1">
      <alignment horizontal="right" vertical="center" wrapText="1"/>
    </xf>
    <xf numFmtId="165" fontId="17" fillId="0" borderId="82" xfId="3" applyNumberFormat="1" applyFont="1" applyBorder="1" applyAlignment="1" applyProtection="1">
      <alignment horizontal="right" vertical="center" wrapText="1"/>
      <protection locked="0"/>
    </xf>
    <xf numFmtId="4" fontId="17" fillId="0" borderId="88" xfId="3" applyNumberFormat="1" applyFont="1" applyBorder="1" applyAlignment="1">
      <alignment horizontal="right" vertical="center" wrapText="1"/>
    </xf>
    <xf numFmtId="4" fontId="20" fillId="6" borderId="85" xfId="3" applyNumberFormat="1" applyFont="1" applyFill="1" applyBorder="1" applyAlignment="1">
      <alignment horizontal="right" vertical="center" wrapText="1"/>
    </xf>
    <xf numFmtId="4" fontId="20" fillId="6" borderId="84" xfId="3" applyNumberFormat="1" applyFont="1" applyFill="1" applyBorder="1" applyAlignment="1">
      <alignment horizontal="right" vertical="center" wrapText="1"/>
    </xf>
    <xf numFmtId="0" fontId="25" fillId="0" borderId="0" xfId="3" applyFont="1" applyAlignment="1" applyProtection="1">
      <alignment horizontal="left" vertical="center" wrapText="1"/>
      <protection locked="0"/>
    </xf>
    <xf numFmtId="4" fontId="16" fillId="3" borderId="24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55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55" xfId="3" applyNumberFormat="1" applyFont="1" applyFill="1" applyBorder="1" applyAlignment="1">
      <alignment horizontal="right" vertical="center" wrapText="1"/>
    </xf>
    <xf numFmtId="4" fontId="17" fillId="0" borderId="101" xfId="3" applyNumberFormat="1" applyFont="1" applyBorder="1" applyAlignment="1" applyProtection="1">
      <alignment horizontal="right" vertical="center" wrapText="1"/>
      <protection locked="0"/>
    </xf>
    <xf numFmtId="4" fontId="17" fillId="0" borderId="75" xfId="3" applyNumberFormat="1" applyFont="1" applyBorder="1" applyAlignment="1" applyProtection="1">
      <alignment horizontal="right" vertical="center" wrapText="1"/>
      <protection locked="0"/>
    </xf>
    <xf numFmtId="4" fontId="17" fillId="0" borderId="93" xfId="3" applyNumberFormat="1" applyFont="1" applyBorder="1" applyAlignment="1" applyProtection="1">
      <alignment horizontal="right" vertical="center" wrapText="1"/>
      <protection locked="0"/>
    </xf>
    <xf numFmtId="4" fontId="17" fillId="0" borderId="58" xfId="3" applyNumberFormat="1" applyFont="1" applyBorder="1" applyAlignment="1" applyProtection="1">
      <alignment horizontal="right" vertical="center" wrapText="1"/>
      <protection locked="0"/>
    </xf>
    <xf numFmtId="4" fontId="16" fillId="6" borderId="24" xfId="3" applyNumberFormat="1" applyFont="1" applyFill="1" applyBorder="1" applyAlignment="1">
      <alignment horizontal="right" vertical="center" wrapText="1"/>
    </xf>
    <xf numFmtId="4" fontId="20" fillId="6" borderId="24" xfId="3" applyNumberFormat="1" applyFont="1" applyFill="1" applyBorder="1" applyAlignment="1">
      <alignment horizontal="right" vertical="center" wrapText="1"/>
    </xf>
    <xf numFmtId="4" fontId="20" fillId="3" borderId="55" xfId="3" applyNumberFormat="1" applyFont="1" applyFill="1" applyBorder="1" applyAlignment="1">
      <alignment horizontal="right" vertical="center" wrapText="1"/>
    </xf>
    <xf numFmtId="4" fontId="20" fillId="6" borderId="25" xfId="3" applyNumberFormat="1" applyFont="1" applyFill="1" applyBorder="1" applyAlignment="1">
      <alignment horizontal="right" vertical="center" wrapText="1"/>
    </xf>
    <xf numFmtId="4" fontId="16" fillId="6" borderId="55" xfId="3" applyNumberFormat="1" applyFont="1" applyFill="1" applyBorder="1" applyAlignment="1">
      <alignment horizontal="center" vertical="center" wrapText="1"/>
    </xf>
    <xf numFmtId="4" fontId="17" fillId="0" borderId="74" xfId="3" applyNumberFormat="1" applyFont="1" applyBorder="1" applyAlignment="1">
      <alignment horizontal="right" vertical="center" wrapText="1"/>
    </xf>
    <xf numFmtId="4" fontId="17" fillId="0" borderId="56" xfId="3" applyNumberFormat="1" applyFont="1" applyBorder="1" applyAlignment="1">
      <alignment horizontal="right" vertical="center" wrapText="1"/>
    </xf>
    <xf numFmtId="4" fontId="17" fillId="0" borderId="63" xfId="3" applyNumberFormat="1" applyFont="1" applyBorder="1" applyAlignment="1">
      <alignment horizontal="right" vertical="center" wrapText="1"/>
    </xf>
    <xf numFmtId="4" fontId="17" fillId="0" borderId="75" xfId="3" applyNumberFormat="1" applyFont="1" applyBorder="1" applyAlignment="1">
      <alignment horizontal="right" vertical="center" wrapText="1"/>
    </xf>
    <xf numFmtId="4" fontId="20" fillId="6" borderId="21" xfId="3" applyNumberFormat="1" applyFont="1" applyFill="1" applyBorder="1" applyAlignment="1">
      <alignment horizontal="right" vertical="center" wrapText="1"/>
    </xf>
    <xf numFmtId="4" fontId="20" fillId="6" borderId="55" xfId="3" applyNumberFormat="1" applyFont="1" applyFill="1" applyBorder="1" applyAlignment="1">
      <alignment horizontal="right" vertical="center" wrapText="1"/>
    </xf>
    <xf numFmtId="4" fontId="20" fillId="6" borderId="65" xfId="3" applyNumberFormat="1" applyFont="1" applyFill="1" applyBorder="1" applyAlignment="1">
      <alignment horizontal="center" vertical="center"/>
    </xf>
    <xf numFmtId="4" fontId="20" fillId="3" borderId="55" xfId="3" applyNumberFormat="1" applyFont="1" applyFill="1" applyBorder="1" applyAlignment="1">
      <alignment horizontal="center" vertical="center" wrapText="1"/>
    </xf>
    <xf numFmtId="4" fontId="20" fillId="3" borderId="24" xfId="3" applyNumberFormat="1" applyFont="1" applyFill="1" applyBorder="1" applyAlignment="1">
      <alignment horizontal="center" vertical="center" wrapText="1"/>
    </xf>
    <xf numFmtId="4" fontId="16" fillId="3" borderId="65" xfId="3" applyNumberFormat="1" applyFont="1" applyFill="1" applyBorder="1" applyAlignment="1">
      <alignment horizontal="left" vertical="center" wrapText="1"/>
    </xf>
    <xf numFmtId="4" fontId="17" fillId="0" borderId="58" xfId="3" applyNumberFormat="1" applyFont="1" applyBorder="1" applyAlignment="1">
      <alignment horizontal="left" vertical="center" wrapText="1"/>
    </xf>
    <xf numFmtId="4" fontId="17" fillId="0" borderId="75" xfId="3" applyNumberFormat="1" applyFont="1" applyBorder="1" applyAlignment="1">
      <alignment vertical="center"/>
    </xf>
    <xf numFmtId="4" fontId="17" fillId="0" borderId="101" xfId="3" applyNumberFormat="1" applyFont="1" applyBorder="1" applyAlignment="1">
      <alignment vertical="center"/>
    </xf>
    <xf numFmtId="4" fontId="27" fillId="0" borderId="105" xfId="3" applyNumberFormat="1" applyFont="1" applyBorder="1" applyAlignment="1">
      <alignment horizontal="left" vertical="center" wrapText="1"/>
    </xf>
    <xf numFmtId="4" fontId="27" fillId="0" borderId="42" xfId="3" applyNumberFormat="1" applyFont="1" applyBorder="1" applyAlignment="1">
      <alignment horizontal="left" vertical="center" wrapText="1"/>
    </xf>
    <xf numFmtId="4" fontId="17" fillId="0" borderId="44" xfId="3" applyNumberFormat="1" applyFont="1" applyBorder="1" applyAlignment="1">
      <alignment vertical="center"/>
    </xf>
    <xf numFmtId="4" fontId="20" fillId="6" borderId="23" xfId="3" applyNumberFormat="1" applyFont="1" applyFill="1" applyBorder="1" applyAlignment="1">
      <alignment horizontal="left" vertical="center"/>
    </xf>
    <xf numFmtId="4" fontId="20" fillId="6" borderId="23" xfId="3" applyNumberFormat="1" applyFont="1" applyFill="1" applyBorder="1" applyAlignment="1">
      <alignment vertical="center"/>
    </xf>
    <xf numFmtId="4" fontId="17" fillId="0" borderId="0" xfId="3" applyNumberFormat="1" applyFont="1" applyAlignment="1">
      <alignment horizontal="justify" vertical="center"/>
    </xf>
    <xf numFmtId="0" fontId="15" fillId="0" borderId="0" xfId="2" applyFont="1"/>
    <xf numFmtId="4" fontId="17" fillId="0" borderId="74" xfId="3" applyNumberFormat="1" applyFont="1" applyBorder="1" applyAlignment="1" applyProtection="1">
      <alignment horizontal="right" vertical="center"/>
      <protection locked="0"/>
    </xf>
    <xf numFmtId="4" fontId="17" fillId="0" borderId="56" xfId="3" applyNumberFormat="1" applyFont="1" applyBorder="1" applyAlignment="1" applyProtection="1">
      <alignment horizontal="right" vertical="center" wrapText="1"/>
      <protection locked="0"/>
    </xf>
    <xf numFmtId="4" fontId="17" fillId="0" borderId="93" xfId="3" applyNumberFormat="1" applyFont="1" applyBorder="1" applyAlignment="1" applyProtection="1">
      <alignment horizontal="right" vertical="center"/>
      <protection locked="0"/>
    </xf>
    <xf numFmtId="0" fontId="15" fillId="0" borderId="0" xfId="2" applyFont="1" applyAlignment="1">
      <alignment wrapText="1"/>
    </xf>
    <xf numFmtId="4" fontId="17" fillId="0" borderId="97" xfId="3" applyNumberFormat="1" applyFont="1" applyBorder="1" applyAlignment="1" applyProtection="1">
      <alignment horizontal="right" vertical="center"/>
      <protection locked="0"/>
    </xf>
    <xf numFmtId="4" fontId="17" fillId="0" borderId="96" xfId="3" applyNumberFormat="1" applyFont="1" applyBorder="1" applyAlignment="1" applyProtection="1">
      <alignment horizontal="right" vertical="center" wrapText="1"/>
      <protection locked="0"/>
    </xf>
    <xf numFmtId="4" fontId="17" fillId="0" borderId="44" xfId="3" applyNumberFormat="1" applyFont="1" applyBorder="1" applyAlignment="1" applyProtection="1">
      <alignment horizontal="right" vertical="center" wrapText="1"/>
      <protection locked="0"/>
    </xf>
    <xf numFmtId="4" fontId="20" fillId="3" borderId="25" xfId="3" applyNumberFormat="1" applyFont="1" applyFill="1" applyBorder="1" applyAlignment="1">
      <alignment horizontal="right" vertical="center"/>
    </xf>
    <xf numFmtId="4" fontId="20" fillId="6" borderId="55" xfId="3" applyNumberFormat="1" applyFont="1" applyFill="1" applyBorder="1" applyAlignment="1">
      <alignment horizontal="right" vertical="center"/>
    </xf>
    <xf numFmtId="4" fontId="28" fillId="0" borderId="0" xfId="3" applyNumberFormat="1" applyFont="1" applyAlignment="1">
      <alignment vertical="center"/>
    </xf>
    <xf numFmtId="4" fontId="20" fillId="0" borderId="40" xfId="3" applyNumberFormat="1" applyFont="1" applyBorder="1" applyAlignment="1" applyProtection="1">
      <alignment horizontal="right" vertical="center" wrapText="1"/>
      <protection locked="0"/>
    </xf>
    <xf numFmtId="4" fontId="20" fillId="0" borderId="41" xfId="3" applyNumberFormat="1" applyFont="1" applyBorder="1" applyAlignment="1">
      <alignment horizontal="right" vertical="center" wrapText="1"/>
    </xf>
    <xf numFmtId="4" fontId="20" fillId="0" borderId="55" xfId="3" applyNumberFormat="1" applyFont="1" applyBorder="1" applyAlignment="1" applyProtection="1">
      <alignment horizontal="right" vertical="center" wrapText="1"/>
      <protection locked="0"/>
    </xf>
    <xf numFmtId="4" fontId="20" fillId="0" borderId="55" xfId="3" applyNumberFormat="1" applyFont="1" applyBorder="1" applyAlignment="1">
      <alignment horizontal="right" vertical="center" wrapText="1"/>
    </xf>
    <xf numFmtId="165" fontId="17" fillId="0" borderId="78" xfId="3" applyNumberFormat="1" applyFont="1" applyBorder="1" applyAlignment="1" applyProtection="1">
      <alignment horizontal="right" vertical="center" wrapText="1"/>
      <protection locked="0"/>
    </xf>
    <xf numFmtId="4" fontId="20" fillId="0" borderId="0" xfId="3" applyNumberFormat="1" applyFont="1" applyAlignment="1" applyProtection="1">
      <alignment vertical="center"/>
      <protection locked="0"/>
    </xf>
    <xf numFmtId="4" fontId="16" fillId="3" borderId="103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55" xfId="3" applyNumberFormat="1" applyFont="1" applyFill="1" applyBorder="1" applyAlignment="1">
      <alignment horizontal="right" vertical="center"/>
    </xf>
    <xf numFmtId="4" fontId="20" fillId="0" borderId="101" xfId="3" applyNumberFormat="1" applyFont="1" applyBorder="1" applyAlignment="1" applyProtection="1">
      <alignment horizontal="right" vertical="center"/>
      <protection locked="0"/>
    </xf>
    <xf numFmtId="4" fontId="20" fillId="0" borderId="75" xfId="3" applyNumberFormat="1" applyFont="1" applyBorder="1" applyAlignment="1" applyProtection="1">
      <alignment horizontal="right" vertical="center"/>
      <protection locked="0"/>
    </xf>
    <xf numFmtId="4" fontId="17" fillId="0" borderId="101" xfId="3" applyNumberFormat="1" applyFont="1" applyBorder="1" applyAlignment="1" applyProtection="1">
      <alignment horizontal="right" vertical="center"/>
      <protection locked="0"/>
    </xf>
    <xf numFmtId="4" fontId="17" fillId="0" borderId="75" xfId="3" applyNumberFormat="1" applyFont="1" applyBorder="1" applyAlignment="1" applyProtection="1">
      <alignment horizontal="right" vertical="center"/>
      <protection locked="0"/>
    </xf>
    <xf numFmtId="4" fontId="17" fillId="0" borderId="58" xfId="3" applyNumberFormat="1" applyFont="1" applyBorder="1" applyAlignment="1" applyProtection="1">
      <alignment horizontal="right" vertical="center"/>
      <protection locked="0"/>
    </xf>
    <xf numFmtId="4" fontId="17" fillId="0" borderId="96" xfId="3" applyNumberFormat="1" applyFont="1" applyBorder="1" applyAlignment="1" applyProtection="1">
      <alignment horizontal="right" vertical="center"/>
      <protection locked="0"/>
    </xf>
    <xf numFmtId="4" fontId="30" fillId="0" borderId="0" xfId="3" applyNumberFormat="1" applyFont="1" applyAlignment="1">
      <alignment vertical="center"/>
    </xf>
    <xf numFmtId="4" fontId="17" fillId="0" borderId="116" xfId="3" applyNumberFormat="1" applyFont="1" applyBorder="1" applyAlignment="1" applyProtection="1">
      <alignment horizontal="right" vertical="center"/>
      <protection locked="0"/>
    </xf>
    <xf numFmtId="4" fontId="17" fillId="0" borderId="62" xfId="3" applyNumberFormat="1" applyFont="1" applyBorder="1" applyAlignment="1" applyProtection="1">
      <alignment horizontal="right" vertical="center"/>
      <protection locked="0"/>
    </xf>
    <xf numFmtId="4" fontId="20" fillId="3" borderId="25" xfId="3" applyNumberFormat="1" applyFont="1" applyFill="1" applyBorder="1" applyAlignment="1" applyProtection="1">
      <alignment vertical="center"/>
      <protection locked="0"/>
    </xf>
    <xf numFmtId="4" fontId="16" fillId="3" borderId="23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75" xfId="3" applyNumberFormat="1" applyFont="1" applyBorder="1" applyAlignment="1" applyProtection="1">
      <alignment vertical="center"/>
      <protection locked="0"/>
    </xf>
    <xf numFmtId="4" fontId="17" fillId="0" borderId="79" xfId="3" applyNumberFormat="1" applyFont="1" applyBorder="1" applyAlignment="1" applyProtection="1">
      <alignment vertical="center"/>
      <protection locked="0"/>
    </xf>
    <xf numFmtId="4" fontId="20" fillId="0" borderId="79" xfId="3" applyNumberFormat="1" applyFont="1" applyBorder="1" applyAlignment="1" applyProtection="1">
      <alignment vertical="center"/>
      <protection locked="0"/>
    </xf>
    <xf numFmtId="4" fontId="17" fillId="0" borderId="59" xfId="3" applyNumberFormat="1" applyFont="1" applyBorder="1" applyAlignment="1" applyProtection="1">
      <alignment horizontal="right" vertical="center"/>
      <protection locked="0"/>
    </xf>
    <xf numFmtId="4" fontId="20" fillId="3" borderId="55" xfId="3" applyNumberFormat="1" applyFont="1" applyFill="1" applyBorder="1" applyAlignment="1">
      <alignment vertical="center"/>
    </xf>
    <xf numFmtId="4" fontId="16" fillId="3" borderId="23" xfId="3" applyNumberFormat="1" applyFont="1" applyFill="1" applyBorder="1" applyAlignment="1">
      <alignment horizontal="center" vertical="center" wrapText="1"/>
    </xf>
    <xf numFmtId="4" fontId="17" fillId="0" borderId="24" xfId="3" applyNumberFormat="1" applyFont="1" applyBorder="1" applyAlignment="1" applyProtection="1">
      <alignment horizontal="right" vertical="center"/>
      <protection locked="0"/>
    </xf>
    <xf numFmtId="4" fontId="17" fillId="0" borderId="55" xfId="3" applyNumberFormat="1" applyFont="1" applyBorder="1" applyAlignment="1" applyProtection="1">
      <alignment horizontal="right" vertical="center"/>
      <protection locked="0"/>
    </xf>
    <xf numFmtId="4" fontId="31" fillId="0" borderId="0" xfId="3" applyNumberFormat="1" applyFont="1" applyAlignment="1" applyProtection="1">
      <alignment vertical="center"/>
      <protection locked="0"/>
    </xf>
    <xf numFmtId="4" fontId="32" fillId="0" borderId="0" xfId="3" applyNumberFormat="1" applyFont="1" applyAlignment="1" applyProtection="1">
      <alignment vertical="center"/>
      <protection locked="0"/>
    </xf>
    <xf numFmtId="4" fontId="20" fillId="3" borderId="41" xfId="3" applyNumberFormat="1" applyFont="1" applyFill="1" applyBorder="1" applyAlignment="1" applyProtection="1">
      <alignment horizontal="center" vertical="center" wrapText="1"/>
      <protection locked="0"/>
    </xf>
    <xf numFmtId="4" fontId="17" fillId="3" borderId="86" xfId="3" applyNumberFormat="1" applyFont="1" applyFill="1" applyBorder="1" applyAlignment="1" applyProtection="1">
      <alignment horizontal="center" vertical="center" wrapText="1"/>
      <protection locked="0"/>
    </xf>
    <xf numFmtId="4" fontId="17" fillId="3" borderId="85" xfId="3" applyNumberFormat="1" applyFont="1" applyFill="1" applyBorder="1" applyAlignment="1" applyProtection="1">
      <alignment horizontal="center" vertical="center" wrapText="1"/>
      <protection locked="0"/>
    </xf>
    <xf numFmtId="4" fontId="17" fillId="3" borderId="22" xfId="3" applyNumberFormat="1" applyFont="1" applyFill="1" applyBorder="1" applyAlignment="1" applyProtection="1">
      <alignment horizontal="center" vertical="center" wrapText="1"/>
      <protection locked="0"/>
    </xf>
    <xf numFmtId="4" fontId="17" fillId="3" borderId="55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6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6" xfId="2" applyFont="1" applyBorder="1" applyAlignment="1">
      <alignment vertical="center" wrapText="1"/>
    </xf>
    <xf numFmtId="4" fontId="20" fillId="0" borderId="99" xfId="3" applyNumberFormat="1" applyFont="1" applyBorder="1" applyAlignment="1" applyProtection="1">
      <alignment horizontal="right" vertical="center" wrapText="1"/>
      <protection locked="0"/>
    </xf>
    <xf numFmtId="4" fontId="20" fillId="0" borderId="117" xfId="3" applyNumberFormat="1" applyFont="1" applyBorder="1" applyAlignment="1" applyProtection="1">
      <alignment horizontal="right" vertical="center" wrapText="1"/>
      <protection locked="0"/>
    </xf>
    <xf numFmtId="4" fontId="20" fillId="0" borderId="25" xfId="3" applyNumberFormat="1" applyFont="1" applyBorder="1" applyAlignment="1" applyProtection="1">
      <alignment horizontal="right" vertical="center" wrapText="1"/>
      <protection locked="0"/>
    </xf>
    <xf numFmtId="4" fontId="20" fillId="0" borderId="114" xfId="3" applyNumberFormat="1" applyFont="1" applyBorder="1" applyAlignment="1" applyProtection="1">
      <alignment horizontal="right" vertical="center" wrapText="1"/>
      <protection locked="0"/>
    </xf>
    <xf numFmtId="4" fontId="20" fillId="0" borderId="55" xfId="3" applyNumberFormat="1" applyFont="1" applyBorder="1" applyAlignment="1" applyProtection="1">
      <alignment vertical="center" wrapText="1"/>
      <protection locked="0"/>
    </xf>
    <xf numFmtId="4" fontId="20" fillId="0" borderId="99" xfId="3" applyNumberFormat="1" applyFont="1" applyBorder="1" applyAlignment="1" applyProtection="1">
      <alignment vertical="center" wrapText="1"/>
      <protection locked="0"/>
    </xf>
    <xf numFmtId="4" fontId="20" fillId="0" borderId="117" xfId="3" applyNumberFormat="1" applyFont="1" applyBorder="1" applyAlignment="1" applyProtection="1">
      <alignment vertical="center" wrapText="1"/>
      <protection locked="0"/>
    </xf>
    <xf numFmtId="4" fontId="20" fillId="0" borderId="114" xfId="3" applyNumberFormat="1" applyFont="1" applyBorder="1" applyAlignment="1" applyProtection="1">
      <alignment vertical="center" wrapText="1"/>
      <protection locked="0"/>
    </xf>
    <xf numFmtId="4" fontId="17" fillId="0" borderId="75" xfId="3" applyNumberFormat="1" applyFont="1" applyBorder="1" applyAlignment="1" applyProtection="1">
      <alignment horizontal="left" vertical="center" wrapText="1"/>
      <protection locked="0"/>
    </xf>
    <xf numFmtId="4" fontId="17" fillId="0" borderId="77" xfId="3" applyNumberFormat="1" applyFont="1" applyBorder="1" applyAlignment="1" applyProtection="1">
      <alignment horizontal="right" vertical="center" wrapText="1"/>
      <protection locked="0"/>
    </xf>
    <xf numFmtId="4" fontId="17" fillId="0" borderId="78" xfId="3" applyNumberFormat="1" applyFont="1" applyBorder="1" applyAlignment="1" applyProtection="1">
      <alignment horizontal="right" vertical="center" wrapText="1"/>
      <protection locked="0"/>
    </xf>
    <xf numFmtId="4" fontId="17" fillId="0" borderId="79" xfId="3" applyNumberFormat="1" applyFont="1" applyBorder="1" applyAlignment="1" applyProtection="1">
      <alignment horizontal="right" vertical="center" wrapText="1"/>
      <protection locked="0"/>
    </xf>
    <xf numFmtId="4" fontId="17" fillId="0" borderId="118" xfId="3" applyNumberFormat="1" applyFont="1" applyBorder="1" applyAlignment="1" applyProtection="1">
      <alignment horizontal="right" vertical="center" wrapText="1"/>
      <protection locked="0"/>
    </xf>
    <xf numFmtId="4" fontId="17" fillId="0" borderId="58" xfId="3" applyNumberFormat="1" applyFont="1" applyBorder="1" applyAlignment="1" applyProtection="1">
      <alignment horizontal="left" vertical="center" wrapText="1"/>
      <protection locked="0"/>
    </xf>
    <xf numFmtId="4" fontId="17" fillId="0" borderId="59" xfId="3" applyNumberFormat="1" applyFont="1" applyBorder="1" applyAlignment="1" applyProtection="1">
      <alignment horizontal="right" vertical="center" wrapText="1"/>
      <protection locked="0"/>
    </xf>
    <xf numFmtId="4" fontId="15" fillId="0" borderId="58" xfId="3" applyNumberFormat="1" applyFont="1" applyBorder="1" applyAlignment="1" applyProtection="1">
      <alignment horizontal="left" vertical="center" wrapText="1"/>
      <protection locked="0"/>
    </xf>
    <xf numFmtId="4" fontId="17" fillId="0" borderId="58" xfId="3" applyNumberFormat="1" applyFont="1" applyBorder="1" applyAlignment="1" applyProtection="1">
      <alignment vertical="center" wrapText="1"/>
      <protection locked="0"/>
    </xf>
    <xf numFmtId="4" fontId="15" fillId="0" borderId="58" xfId="3" applyNumberFormat="1" applyFont="1" applyBorder="1" applyAlignment="1" applyProtection="1">
      <alignment vertical="center" wrapText="1"/>
      <protection locked="0"/>
    </xf>
    <xf numFmtId="4" fontId="16" fillId="0" borderId="55" xfId="3" applyNumberFormat="1" applyFont="1" applyBorder="1" applyAlignment="1">
      <alignment horizontal="left" vertical="center" wrapText="1"/>
    </xf>
    <xf numFmtId="4" fontId="16" fillId="0" borderId="99" xfId="3" applyNumberFormat="1" applyFont="1" applyBorder="1" applyAlignment="1">
      <alignment horizontal="right" vertical="center" wrapText="1"/>
    </xf>
    <xf numFmtId="4" fontId="16" fillId="0" borderId="55" xfId="3" applyNumberFormat="1" applyFont="1" applyBorder="1" applyAlignment="1">
      <alignment horizontal="right" vertical="center" wrapText="1"/>
    </xf>
    <xf numFmtId="4" fontId="16" fillId="0" borderId="99" xfId="3" applyNumberFormat="1" applyFont="1" applyBorder="1" applyAlignment="1" applyProtection="1">
      <alignment horizontal="right" vertical="center" wrapText="1"/>
      <protection locked="0"/>
    </xf>
    <xf numFmtId="4" fontId="16" fillId="0" borderId="117" xfId="3" applyNumberFormat="1" applyFont="1" applyBorder="1" applyAlignment="1" applyProtection="1">
      <alignment horizontal="right" vertical="center" wrapText="1"/>
      <protection locked="0"/>
    </xf>
    <xf numFmtId="4" fontId="16" fillId="0" borderId="25" xfId="3" applyNumberFormat="1" applyFont="1" applyBorder="1" applyAlignment="1" applyProtection="1">
      <alignment horizontal="right" vertical="center" wrapText="1"/>
      <protection locked="0"/>
    </xf>
    <xf numFmtId="4" fontId="16" fillId="0" borderId="55" xfId="3" applyNumberFormat="1" applyFont="1" applyBorder="1" applyAlignment="1" applyProtection="1">
      <alignment horizontal="right" vertical="center" wrapText="1"/>
      <protection locked="0"/>
    </xf>
    <xf numFmtId="4" fontId="16" fillId="0" borderId="114" xfId="3" applyNumberFormat="1" applyFont="1" applyBorder="1" applyAlignment="1" applyProtection="1">
      <alignment horizontal="right" vertical="center" wrapText="1"/>
      <protection locked="0"/>
    </xf>
    <xf numFmtId="4" fontId="15" fillId="0" borderId="56" xfId="3" applyNumberFormat="1" applyFont="1" applyBorder="1" applyAlignment="1" applyProtection="1">
      <alignment vertical="center" wrapText="1"/>
      <protection locked="0"/>
    </xf>
    <xf numFmtId="4" fontId="16" fillId="0" borderId="87" xfId="3" applyNumberFormat="1" applyFont="1" applyBorder="1" applyAlignment="1" applyProtection="1">
      <alignment horizontal="right" vertical="center" wrapText="1"/>
      <protection locked="0"/>
    </xf>
    <xf numFmtId="4" fontId="16" fillId="0" borderId="27" xfId="3" applyNumberFormat="1" applyFont="1" applyBorder="1" applyAlignment="1" applyProtection="1">
      <alignment horizontal="right" vertical="center" wrapText="1"/>
      <protection locked="0"/>
    </xf>
    <xf numFmtId="4" fontId="16" fillId="0" borderId="57" xfId="3" applyNumberFormat="1" applyFont="1" applyBorder="1" applyAlignment="1" applyProtection="1">
      <alignment horizontal="right" vertical="center" wrapText="1"/>
      <protection locked="0"/>
    </xf>
    <xf numFmtId="4" fontId="16" fillId="0" borderId="56" xfId="3" applyNumberFormat="1" applyFont="1" applyBorder="1" applyAlignment="1" applyProtection="1">
      <alignment horizontal="right" vertical="center" wrapText="1"/>
      <protection locked="0"/>
    </xf>
    <xf numFmtId="4" fontId="16" fillId="0" borderId="107" xfId="3" applyNumberFormat="1" applyFont="1" applyBorder="1" applyAlignment="1" applyProtection="1">
      <alignment horizontal="right" vertical="center" wrapText="1"/>
      <protection locked="0"/>
    </xf>
    <xf numFmtId="4" fontId="15" fillId="0" borderId="65" xfId="3" applyNumberFormat="1" applyFont="1" applyBorder="1" applyAlignment="1" applyProtection="1">
      <alignment vertical="center" wrapText="1"/>
      <protection locked="0"/>
    </xf>
    <xf numFmtId="4" fontId="16" fillId="0" borderId="86" xfId="3" applyNumberFormat="1" applyFont="1" applyBorder="1" applyAlignment="1" applyProtection="1">
      <alignment horizontal="right" vertical="center" wrapText="1"/>
      <protection locked="0"/>
    </xf>
    <xf numFmtId="4" fontId="16" fillId="0" borderId="85" xfId="3" applyNumberFormat="1" applyFont="1" applyBorder="1" applyAlignment="1" applyProtection="1">
      <alignment horizontal="right" vertical="center" wrapText="1"/>
      <protection locked="0"/>
    </xf>
    <xf numFmtId="4" fontId="16" fillId="0" borderId="22" xfId="3" applyNumberFormat="1" applyFont="1" applyBorder="1" applyAlignment="1" applyProtection="1">
      <alignment horizontal="right" vertical="center" wrapText="1"/>
      <protection locked="0"/>
    </xf>
    <xf numFmtId="4" fontId="16" fillId="0" borderId="65" xfId="3" applyNumberFormat="1" applyFont="1" applyBorder="1" applyAlignment="1" applyProtection="1">
      <alignment horizontal="right" vertical="center" wrapText="1"/>
      <protection locked="0"/>
    </xf>
    <xf numFmtId="4" fontId="16" fillId="0" borderId="83" xfId="3" applyNumberFormat="1" applyFont="1" applyBorder="1" applyAlignment="1" applyProtection="1">
      <alignment horizontal="right" vertical="center" wrapText="1"/>
      <protection locked="0"/>
    </xf>
    <xf numFmtId="4" fontId="16" fillId="0" borderId="55" xfId="3" applyNumberFormat="1" applyFont="1" applyBorder="1" applyAlignment="1" applyProtection="1">
      <alignment vertical="center" wrapText="1"/>
      <protection locked="0"/>
    </xf>
    <xf numFmtId="0" fontId="16" fillId="3" borderId="55" xfId="2" applyFont="1" applyFill="1" applyBorder="1" applyAlignment="1">
      <alignment vertical="center" wrapText="1"/>
    </xf>
    <xf numFmtId="4" fontId="16" fillId="0" borderId="0" xfId="3" applyNumberFormat="1" applyFont="1" applyAlignment="1">
      <alignment horizontal="left" vertical="center" wrapText="1"/>
    </xf>
    <xf numFmtId="4" fontId="20" fillId="0" borderId="0" xfId="3" applyNumberFormat="1" applyFont="1" applyAlignment="1">
      <alignment horizontal="right" vertical="center" wrapText="1"/>
    </xf>
    <xf numFmtId="4" fontId="15" fillId="0" borderId="0" xfId="3" applyNumberFormat="1" applyFont="1" applyAlignment="1" applyProtection="1">
      <alignment horizontal="left" vertical="center"/>
      <protection locked="0"/>
    </xf>
    <xf numFmtId="4" fontId="20" fillId="0" borderId="0" xfId="3" applyNumberFormat="1" applyFont="1" applyAlignment="1">
      <alignment horizontal="left" vertical="center"/>
    </xf>
    <xf numFmtId="4" fontId="16" fillId="3" borderId="26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56" xfId="3" applyNumberFormat="1" applyFont="1" applyBorder="1" applyAlignment="1" applyProtection="1">
      <alignment horizontal="right" vertical="center" wrapText="1"/>
      <protection locked="0"/>
    </xf>
    <xf numFmtId="4" fontId="20" fillId="0" borderId="58" xfId="3" applyNumberFormat="1" applyFont="1" applyBorder="1" applyAlignment="1" applyProtection="1">
      <alignment horizontal="right" vertical="center" wrapText="1"/>
      <protection locked="0"/>
    </xf>
    <xf numFmtId="4" fontId="20" fillId="0" borderId="0" xfId="3" applyNumberFormat="1" applyFont="1" applyAlignment="1">
      <alignment horizontal="center" vertical="center"/>
    </xf>
    <xf numFmtId="4" fontId="17" fillId="0" borderId="0" xfId="3" applyNumberFormat="1" applyFont="1" applyAlignment="1">
      <alignment horizontal="right" vertical="center"/>
    </xf>
    <xf numFmtId="4" fontId="20" fillId="0" borderId="58" xfId="3" applyNumberFormat="1" applyFont="1" applyBorder="1" applyAlignment="1">
      <alignment horizontal="right" vertical="center" wrapText="1"/>
    </xf>
    <xf numFmtId="4" fontId="24" fillId="0" borderId="0" xfId="3" applyNumberFormat="1" applyFont="1" applyAlignment="1">
      <alignment horizontal="left" vertical="center"/>
    </xf>
    <xf numFmtId="4" fontId="20" fillId="3" borderId="23" xfId="3" applyNumberFormat="1" applyFont="1" applyFill="1" applyBorder="1" applyAlignment="1">
      <alignment horizontal="left" vertical="center"/>
    </xf>
    <xf numFmtId="4" fontId="20" fillId="3" borderId="24" xfId="3" applyNumberFormat="1" applyFont="1" applyFill="1" applyBorder="1" applyAlignment="1">
      <alignment horizontal="left" vertical="center"/>
    </xf>
    <xf numFmtId="4" fontId="20" fillId="3" borderId="25" xfId="3" applyNumberFormat="1" applyFont="1" applyFill="1" applyBorder="1" applyAlignment="1">
      <alignment horizontal="left" vertical="center"/>
    </xf>
    <xf numFmtId="4" fontId="15" fillId="0" borderId="0" xfId="3" applyNumberFormat="1" applyFont="1" applyAlignment="1">
      <alignment horizontal="left" vertical="center"/>
    </xf>
    <xf numFmtId="4" fontId="15" fillId="0" borderId="0" xfId="3" applyNumberFormat="1" applyFont="1" applyAlignment="1">
      <alignment vertical="center"/>
    </xf>
    <xf numFmtId="4" fontId="15" fillId="0" borderId="74" xfId="3" applyNumberFormat="1" applyFont="1" applyBorder="1" applyAlignment="1">
      <alignment horizontal="right" vertical="center" wrapText="1"/>
    </xf>
    <xf numFmtId="4" fontId="15" fillId="0" borderId="56" xfId="3" applyNumberFormat="1" applyFont="1" applyBorder="1" applyAlignment="1">
      <alignment horizontal="right" vertical="center" wrapText="1"/>
    </xf>
    <xf numFmtId="4" fontId="15" fillId="0" borderId="101" xfId="3" applyNumberFormat="1" applyFont="1" applyBorder="1" applyAlignment="1">
      <alignment horizontal="right" vertical="center" wrapText="1"/>
    </xf>
    <xf numFmtId="4" fontId="15" fillId="0" borderId="75" xfId="3" applyNumberFormat="1" applyFont="1" applyBorder="1" applyAlignment="1">
      <alignment horizontal="right" vertical="center" wrapText="1"/>
    </xf>
    <xf numFmtId="4" fontId="15" fillId="0" borderId="97" xfId="3" applyNumberFormat="1" applyFont="1" applyBorder="1" applyAlignment="1">
      <alignment horizontal="right" vertical="center" wrapText="1"/>
    </xf>
    <xf numFmtId="4" fontId="15" fillId="0" borderId="96" xfId="3" applyNumberFormat="1" applyFont="1" applyBorder="1" applyAlignment="1">
      <alignment horizontal="right" vertical="center" wrapText="1"/>
    </xf>
    <xf numFmtId="4" fontId="15" fillId="0" borderId="116" xfId="3" applyNumberFormat="1" applyFont="1" applyBorder="1" applyAlignment="1">
      <alignment horizontal="right" vertical="center" wrapText="1"/>
    </xf>
    <xf numFmtId="4" fontId="15" fillId="0" borderId="62" xfId="3" applyNumberFormat="1" applyFont="1" applyBorder="1" applyAlignment="1">
      <alignment horizontal="right" vertical="center" wrapText="1"/>
    </xf>
    <xf numFmtId="4" fontId="20" fillId="0" borderId="0" xfId="3" applyNumberFormat="1" applyFont="1" applyAlignment="1" applyProtection="1">
      <alignment horizontal="left" vertical="center"/>
      <protection locked="0"/>
    </xf>
    <xf numFmtId="4" fontId="20" fillId="3" borderId="23" xfId="3" applyNumberFormat="1" applyFont="1" applyFill="1" applyBorder="1" applyAlignment="1" applyProtection="1">
      <alignment horizontal="center" vertical="center"/>
      <protection locked="0"/>
    </xf>
    <xf numFmtId="4" fontId="16" fillId="0" borderId="23" xfId="3" applyNumberFormat="1" applyFont="1" applyBorder="1" applyAlignment="1" applyProtection="1">
      <alignment vertical="center" wrapText="1"/>
      <protection locked="0"/>
    </xf>
    <xf numFmtId="4" fontId="20" fillId="0" borderId="55" xfId="3" applyNumberFormat="1" applyFont="1" applyBorder="1" applyAlignment="1">
      <alignment vertical="center"/>
    </xf>
    <xf numFmtId="4" fontId="15" fillId="0" borderId="56" xfId="3" applyNumberFormat="1" applyFont="1" applyBorder="1" applyAlignment="1" applyProtection="1">
      <alignment vertical="center"/>
      <protection locked="0"/>
    </xf>
    <xf numFmtId="4" fontId="15" fillId="0" borderId="58" xfId="3" applyNumberFormat="1" applyFont="1" applyBorder="1" applyAlignment="1" applyProtection="1">
      <alignment vertical="center"/>
      <protection locked="0"/>
    </xf>
    <xf numFmtId="4" fontId="17" fillId="0" borderId="59" xfId="3" applyNumberFormat="1" applyFont="1" applyBorder="1" applyAlignment="1" applyProtection="1">
      <alignment vertical="center"/>
      <protection locked="0"/>
    </xf>
    <xf numFmtId="4" fontId="33" fillId="0" borderId="58" xfId="3" applyNumberFormat="1" applyFont="1" applyBorder="1" applyAlignment="1" applyProtection="1">
      <alignment vertical="center"/>
      <protection locked="0"/>
    </xf>
    <xf numFmtId="4" fontId="33" fillId="0" borderId="62" xfId="3" applyNumberFormat="1" applyFont="1" applyBorder="1" applyAlignment="1" applyProtection="1">
      <alignment vertical="center"/>
      <protection locked="0"/>
    </xf>
    <xf numFmtId="4" fontId="17" fillId="0" borderId="62" xfId="3" applyNumberFormat="1" applyFont="1" applyBorder="1" applyAlignment="1" applyProtection="1">
      <alignment vertical="center"/>
      <protection locked="0"/>
    </xf>
    <xf numFmtId="4" fontId="17" fillId="0" borderId="63" xfId="3" applyNumberFormat="1" applyFont="1" applyBorder="1" applyAlignment="1" applyProtection="1">
      <alignment vertical="center"/>
      <protection locked="0"/>
    </xf>
    <xf numFmtId="4" fontId="33" fillId="0" borderId="105" xfId="3" applyNumberFormat="1" applyFont="1" applyBorder="1" applyAlignment="1" applyProtection="1">
      <alignment vertical="center"/>
      <protection locked="0"/>
    </xf>
    <xf numFmtId="4" fontId="33" fillId="0" borderId="112" xfId="3" applyNumberFormat="1" applyFont="1" applyBorder="1" applyAlignment="1" applyProtection="1">
      <alignment vertical="center"/>
      <protection locked="0"/>
    </xf>
    <xf numFmtId="4" fontId="15" fillId="0" borderId="106" xfId="3" applyNumberFormat="1" applyFont="1" applyBorder="1" applyAlignment="1" applyProtection="1">
      <alignment vertical="center"/>
      <protection locked="0"/>
    </xf>
    <xf numFmtId="4" fontId="15" fillId="0" borderId="105" xfId="3" applyNumberFormat="1" applyFont="1" applyBorder="1" applyAlignment="1" applyProtection="1">
      <alignment vertical="center"/>
      <protection locked="0"/>
    </xf>
    <xf numFmtId="4" fontId="15" fillId="0" borderId="42" xfId="3" applyNumberFormat="1" applyFont="1" applyBorder="1" applyAlignment="1" applyProtection="1">
      <alignment vertical="center"/>
      <protection locked="0"/>
    </xf>
    <xf numFmtId="4" fontId="33" fillId="0" borderId="92" xfId="3" applyNumberFormat="1" applyFont="1" applyBorder="1" applyAlignment="1" applyProtection="1">
      <alignment vertical="center" wrapText="1"/>
      <protection locked="0"/>
    </xf>
    <xf numFmtId="4" fontId="33" fillId="0" borderId="92" xfId="3" applyNumberFormat="1" applyFont="1" applyBorder="1" applyAlignment="1" applyProtection="1">
      <alignment vertical="center"/>
      <protection locked="0"/>
    </xf>
    <xf numFmtId="0" fontId="18" fillId="0" borderId="88" xfId="3" applyFont="1" applyBorder="1"/>
    <xf numFmtId="0" fontId="18" fillId="0" borderId="62" xfId="3" applyFont="1" applyBorder="1"/>
    <xf numFmtId="4" fontId="20" fillId="0" borderId="0" xfId="3" applyNumberFormat="1" applyFont="1" applyAlignment="1">
      <alignment horizontal="left" vertical="center" wrapText="1"/>
    </xf>
    <xf numFmtId="4" fontId="20" fillId="3" borderId="55" xfId="3" applyNumberFormat="1" applyFont="1" applyFill="1" applyBorder="1" applyAlignment="1">
      <alignment horizontal="center" vertical="center"/>
    </xf>
    <xf numFmtId="4" fontId="17" fillId="0" borderId="65" xfId="3" applyNumberFormat="1" applyFont="1" applyBorder="1" applyAlignment="1">
      <alignment vertical="center"/>
    </xf>
    <xf numFmtId="4" fontId="16" fillId="0" borderId="0" xfId="3" applyNumberFormat="1" applyFont="1" applyAlignment="1" applyProtection="1">
      <alignment horizontal="center" vertical="center" wrapText="1"/>
      <protection locked="0"/>
    </xf>
    <xf numFmtId="4" fontId="20" fillId="0" borderId="0" xfId="3" applyNumberFormat="1" applyFont="1" applyAlignment="1">
      <alignment vertical="center"/>
    </xf>
    <xf numFmtId="4" fontId="17" fillId="0" borderId="65" xfId="3" applyNumberFormat="1" applyFont="1" applyBorder="1" applyAlignment="1" applyProtection="1">
      <alignment vertical="center"/>
      <protection locked="0"/>
    </xf>
    <xf numFmtId="4" fontId="17" fillId="0" borderId="22" xfId="3" applyNumberFormat="1" applyFont="1" applyBorder="1" applyAlignment="1" applyProtection="1">
      <alignment vertical="center"/>
      <protection locked="0"/>
    </xf>
    <xf numFmtId="4" fontId="20" fillId="0" borderId="55" xfId="3" applyNumberFormat="1" applyFont="1" applyBorder="1" applyAlignment="1" applyProtection="1">
      <alignment vertical="center"/>
      <protection locked="0"/>
    </xf>
    <xf numFmtId="4" fontId="20" fillId="0" borderId="25" xfId="3" applyNumberFormat="1" applyFont="1" applyBorder="1" applyAlignment="1" applyProtection="1">
      <alignment vertical="center"/>
      <protection locked="0"/>
    </xf>
    <xf numFmtId="4" fontId="20" fillId="0" borderId="44" xfId="3" applyNumberFormat="1" applyFont="1" applyBorder="1" applyAlignment="1" applyProtection="1">
      <alignment vertical="center"/>
      <protection locked="0"/>
    </xf>
    <xf numFmtId="4" fontId="20" fillId="0" borderId="43" xfId="3" applyNumberFormat="1" applyFont="1" applyBorder="1" applyAlignment="1" applyProtection="1">
      <alignment vertical="center"/>
      <protection locked="0"/>
    </xf>
    <xf numFmtId="4" fontId="27" fillId="0" borderId="0" xfId="3" applyNumberFormat="1" applyFont="1" applyAlignment="1" applyProtection="1">
      <alignment vertical="center"/>
      <protection locked="0"/>
    </xf>
    <xf numFmtId="4" fontId="30" fillId="0" borderId="0" xfId="3" applyNumberFormat="1" applyFont="1" applyAlignment="1" applyProtection="1">
      <alignment vertical="center"/>
      <protection locked="0"/>
    </xf>
    <xf numFmtId="4" fontId="15" fillId="0" borderId="59" xfId="3" applyNumberFormat="1" applyFont="1" applyBorder="1" applyAlignment="1" applyProtection="1">
      <alignment vertical="center"/>
      <protection locked="0"/>
    </xf>
    <xf numFmtId="4" fontId="17" fillId="0" borderId="96" xfId="3" applyNumberFormat="1" applyFont="1" applyBorder="1" applyAlignment="1" applyProtection="1">
      <alignment vertical="center"/>
      <protection locked="0"/>
    </xf>
    <xf numFmtId="4" fontId="17" fillId="0" borderId="98" xfId="3" applyNumberFormat="1" applyFont="1" applyBorder="1" applyAlignment="1" applyProtection="1">
      <alignment vertical="center"/>
      <protection locked="0"/>
    </xf>
    <xf numFmtId="4" fontId="17" fillId="0" borderId="55" xfId="3" applyNumberFormat="1" applyFont="1" applyBorder="1" applyAlignment="1" applyProtection="1">
      <alignment vertical="center"/>
      <protection locked="0"/>
    </xf>
    <xf numFmtId="4" fontId="17" fillId="0" borderId="57" xfId="3" applyNumberFormat="1" applyFont="1" applyBorder="1" applyAlignment="1" applyProtection="1">
      <alignment vertical="center"/>
      <protection locked="0"/>
    </xf>
    <xf numFmtId="4" fontId="17" fillId="0" borderId="25" xfId="3" applyNumberFormat="1" applyFont="1" applyBorder="1" applyAlignment="1" applyProtection="1">
      <alignment vertical="center"/>
      <protection locked="0"/>
    </xf>
    <xf numFmtId="4" fontId="17" fillId="0" borderId="55" xfId="3" applyNumberFormat="1" applyFont="1" applyBorder="1" applyAlignment="1">
      <alignment vertical="center"/>
    </xf>
    <xf numFmtId="4" fontId="17" fillId="0" borderId="56" xfId="3" applyNumberFormat="1" applyFont="1" applyBorder="1" applyAlignment="1">
      <alignment vertical="center"/>
    </xf>
    <xf numFmtId="0" fontId="17" fillId="0" borderId="0" xfId="3" applyFont="1" applyAlignment="1">
      <alignment vertical="center"/>
    </xf>
    <xf numFmtId="4" fontId="20" fillId="3" borderId="23" xfId="3" applyNumberFormat="1" applyFont="1" applyFill="1" applyBorder="1" applyAlignment="1">
      <alignment horizontal="center" vertical="center"/>
    </xf>
    <xf numFmtId="4" fontId="20" fillId="6" borderId="55" xfId="3" applyNumberFormat="1" applyFont="1" applyFill="1" applyBorder="1" applyAlignment="1">
      <alignment horizontal="center" vertical="center"/>
    </xf>
    <xf numFmtId="4" fontId="20" fillId="6" borderId="24" xfId="3" applyNumberFormat="1" applyFont="1" applyFill="1" applyBorder="1" applyAlignment="1">
      <alignment horizontal="center" vertical="center"/>
    </xf>
    <xf numFmtId="4" fontId="17" fillId="0" borderId="105" xfId="3" applyNumberFormat="1" applyFont="1" applyBorder="1" applyAlignment="1" applyProtection="1">
      <alignment vertical="center"/>
      <protection locked="0"/>
    </xf>
    <xf numFmtId="4" fontId="17" fillId="0" borderId="93" xfId="3" applyNumberFormat="1" applyFont="1" applyBorder="1" applyAlignment="1" applyProtection="1">
      <alignment vertical="center"/>
      <protection locked="0"/>
    </xf>
    <xf numFmtId="4" fontId="17" fillId="0" borderId="115" xfId="3" applyNumberFormat="1" applyFont="1" applyBorder="1" applyAlignment="1" applyProtection="1">
      <alignment vertical="center"/>
      <protection locked="0"/>
    </xf>
    <xf numFmtId="3" fontId="17" fillId="0" borderId="86" xfId="3" applyNumberFormat="1" applyFont="1" applyBorder="1" applyAlignment="1">
      <alignment vertical="center" wrapText="1"/>
    </xf>
    <xf numFmtId="3" fontId="17" fillId="0" borderId="84" xfId="3" applyNumberFormat="1" applyFont="1" applyBorder="1" applyAlignment="1">
      <alignment vertical="center" wrapText="1"/>
    </xf>
    <xf numFmtId="4" fontId="20" fillId="0" borderId="106" xfId="3" applyNumberFormat="1" applyFont="1" applyBorder="1" applyAlignment="1">
      <alignment horizontal="right" vertical="center"/>
    </xf>
    <xf numFmtId="4" fontId="20" fillId="0" borderId="101" xfId="3" applyNumberFormat="1" applyFont="1" applyBorder="1" applyAlignment="1" applyProtection="1">
      <alignment vertical="center"/>
      <protection locked="0"/>
    </xf>
    <xf numFmtId="4" fontId="20" fillId="0" borderId="105" xfId="3" applyNumberFormat="1" applyFont="1" applyBorder="1" applyAlignment="1">
      <alignment horizontal="right" vertical="center"/>
    </xf>
    <xf numFmtId="4" fontId="20" fillId="0" borderId="112" xfId="3" applyNumberFormat="1" applyFont="1" applyBorder="1" applyAlignment="1">
      <alignment horizontal="right" vertical="center"/>
    </xf>
    <xf numFmtId="4" fontId="17" fillId="0" borderId="62" xfId="3" applyNumberFormat="1" applyFont="1" applyBorder="1" applyAlignment="1">
      <alignment vertical="center"/>
    </xf>
    <xf numFmtId="4" fontId="17" fillId="0" borderId="116" xfId="3" applyNumberFormat="1" applyFont="1" applyBorder="1" applyAlignment="1">
      <alignment vertical="center"/>
    </xf>
    <xf numFmtId="0" fontId="15" fillId="0" borderId="0" xfId="3" applyFont="1" applyAlignment="1">
      <alignment horizontal="left" vertical="center"/>
    </xf>
    <xf numFmtId="0" fontId="18" fillId="0" borderId="0" xfId="3" applyFont="1" applyAlignment="1">
      <alignment wrapText="1"/>
    </xf>
    <xf numFmtId="0" fontId="18" fillId="0" borderId="0" xfId="3" applyFont="1" applyAlignment="1">
      <alignment horizontal="center" wrapText="1"/>
    </xf>
    <xf numFmtId="4" fontId="20" fillId="3" borderId="65" xfId="3" applyNumberFormat="1" applyFont="1" applyFill="1" applyBorder="1" applyAlignment="1">
      <alignment horizontal="right" vertical="center" wrapText="1"/>
    </xf>
    <xf numFmtId="4" fontId="15" fillId="0" borderId="93" xfId="3" applyNumberFormat="1" applyFont="1" applyBorder="1" applyAlignment="1" applyProtection="1">
      <alignment vertical="center" wrapText="1"/>
      <protection locked="0"/>
    </xf>
    <xf numFmtId="4" fontId="24" fillId="0" borderId="0" xfId="3" applyNumberFormat="1" applyFont="1" applyAlignment="1" applyProtection="1">
      <alignment horizontal="left" vertical="center"/>
      <protection locked="0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4" fillId="3" borderId="29" xfId="3" applyFont="1" applyFill="1" applyBorder="1" applyAlignment="1">
      <alignment horizontal="center" wrapText="1"/>
    </xf>
    <xf numFmtId="0" fontId="14" fillId="3" borderId="13" xfId="3" applyFont="1" applyFill="1" applyBorder="1" applyAlignment="1">
      <alignment horizontal="center" wrapText="1"/>
    </xf>
    <xf numFmtId="0" fontId="14" fillId="3" borderId="30" xfId="3" applyFont="1" applyFill="1" applyBorder="1" applyAlignment="1">
      <alignment horizontal="center" wrapText="1"/>
    </xf>
    <xf numFmtId="0" fontId="14" fillId="3" borderId="18" xfId="3" applyFont="1" applyFill="1" applyBorder="1" applyAlignment="1">
      <alignment horizontal="center" wrapText="1"/>
    </xf>
    <xf numFmtId="0" fontId="14" fillId="0" borderId="33" xfId="3" applyFont="1" applyBorder="1"/>
    <xf numFmtId="0" fontId="14" fillId="0" borderId="9" xfId="3" applyFont="1" applyBorder="1"/>
    <xf numFmtId="0" fontId="14" fillId="0" borderId="34" xfId="3" applyFont="1" applyBorder="1"/>
    <xf numFmtId="0" fontId="14" fillId="0" borderId="35" xfId="3" applyFont="1" applyBorder="1"/>
    <xf numFmtId="0" fontId="15" fillId="0" borderId="0" xfId="4" applyFont="1" applyAlignment="1">
      <alignment horizontal="left" wrapText="1"/>
    </xf>
    <xf numFmtId="0" fontId="15" fillId="0" borderId="0" xfId="3" applyFont="1" applyAlignment="1">
      <alignment horizontal="left" wrapText="1"/>
    </xf>
    <xf numFmtId="0" fontId="13" fillId="0" borderId="0" xfId="3" applyFont="1" applyAlignment="1">
      <alignment horizontal="left" wrapText="1"/>
    </xf>
    <xf numFmtId="0" fontId="18" fillId="0" borderId="0" xfId="3" applyFont="1" applyAlignment="1">
      <alignment wrapText="1"/>
    </xf>
    <xf numFmtId="0" fontId="18" fillId="0" borderId="21" xfId="3" applyFont="1" applyBorder="1" applyAlignment="1">
      <alignment wrapText="1"/>
    </xf>
    <xf numFmtId="0" fontId="14" fillId="3" borderId="23" xfId="3" applyFont="1" applyFill="1" applyBorder="1" applyAlignment="1">
      <alignment horizontal="center" wrapText="1"/>
    </xf>
    <xf numFmtId="0" fontId="14" fillId="3" borderId="24" xfId="3" applyFont="1" applyFill="1" applyBorder="1" applyAlignment="1">
      <alignment horizontal="center" wrapText="1"/>
    </xf>
    <xf numFmtId="0" fontId="14" fillId="3" borderId="25" xfId="3" applyFont="1" applyFill="1" applyBorder="1" applyAlignment="1">
      <alignment horizontal="center" wrapText="1"/>
    </xf>
    <xf numFmtId="0" fontId="14" fillId="3" borderId="26" xfId="3" applyFont="1" applyFill="1" applyBorder="1" applyAlignment="1">
      <alignment horizontal="center" wrapText="1"/>
    </xf>
    <xf numFmtId="0" fontId="14" fillId="3" borderId="31" xfId="3" applyFont="1" applyFill="1" applyBorder="1" applyAlignment="1">
      <alignment horizontal="center" wrapText="1"/>
    </xf>
    <xf numFmtId="0" fontId="14" fillId="3" borderId="27" xfId="3" applyFont="1" applyFill="1" applyBorder="1" applyAlignment="1">
      <alignment horizontal="center" wrapText="1"/>
    </xf>
    <xf numFmtId="0" fontId="14" fillId="3" borderId="32" xfId="3" applyFont="1" applyFill="1" applyBorder="1" applyAlignment="1">
      <alignment horizontal="center" wrapText="1"/>
    </xf>
    <xf numFmtId="0" fontId="19" fillId="3" borderId="27" xfId="2" applyFont="1" applyFill="1" applyBorder="1" applyAlignment="1">
      <alignment wrapText="1"/>
    </xf>
    <xf numFmtId="0" fontId="19" fillId="3" borderId="32" xfId="2" applyFont="1" applyFill="1" applyBorder="1" applyAlignment="1">
      <alignment wrapText="1"/>
    </xf>
    <xf numFmtId="0" fontId="14" fillId="3" borderId="28" xfId="3" applyFont="1" applyFill="1" applyBorder="1" applyAlignment="1">
      <alignment horizontal="center" wrapText="1"/>
    </xf>
    <xf numFmtId="0" fontId="14" fillId="3" borderId="10" xfId="3" applyFont="1" applyFill="1" applyBorder="1" applyAlignment="1">
      <alignment horizontal="center" wrapText="1"/>
    </xf>
    <xf numFmtId="0" fontId="18" fillId="0" borderId="33" xfId="3" applyFont="1" applyBorder="1"/>
    <xf numFmtId="0" fontId="18" fillId="0" borderId="35" xfId="3" applyFont="1" applyBorder="1"/>
    <xf numFmtId="0" fontId="14" fillId="2" borderId="33" xfId="3" applyFont="1" applyFill="1" applyBorder="1"/>
    <xf numFmtId="0" fontId="14" fillId="2" borderId="35" xfId="3" applyFont="1" applyFill="1" applyBorder="1"/>
    <xf numFmtId="0" fontId="20" fillId="5" borderId="33" xfId="3" applyFont="1" applyFill="1" applyBorder="1"/>
    <xf numFmtId="0" fontId="14" fillId="5" borderId="35" xfId="3" applyFont="1" applyFill="1" applyBorder="1"/>
    <xf numFmtId="0" fontId="14" fillId="4" borderId="26" xfId="3" applyFont="1" applyFill="1" applyBorder="1" applyAlignment="1">
      <alignment horizontal="center" vertical="center" wrapText="1"/>
    </xf>
    <xf numFmtId="0" fontId="14" fillId="4" borderId="40" xfId="3" applyFont="1" applyFill="1" applyBorder="1" applyAlignment="1">
      <alignment horizontal="center" vertical="center" wrapText="1"/>
    </xf>
    <xf numFmtId="0" fontId="15" fillId="0" borderId="42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 wrapText="1"/>
    </xf>
    <xf numFmtId="0" fontId="15" fillId="0" borderId="45" xfId="3" applyFont="1" applyBorder="1" applyAlignment="1">
      <alignment horizontal="center" vertical="center" wrapText="1"/>
    </xf>
    <xf numFmtId="0" fontId="14" fillId="4" borderId="41" xfId="3" applyFont="1" applyFill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46" xfId="3" applyFont="1" applyBorder="1" applyAlignment="1">
      <alignment horizontal="center" vertical="center" wrapText="1"/>
    </xf>
    <xf numFmtId="0" fontId="14" fillId="2" borderId="34" xfId="3" applyFont="1" applyFill="1" applyBorder="1"/>
    <xf numFmtId="0" fontId="15" fillId="0" borderId="35" xfId="3" applyFont="1" applyBorder="1"/>
    <xf numFmtId="0" fontId="20" fillId="3" borderId="33" xfId="3" applyFont="1" applyFill="1" applyBorder="1"/>
    <xf numFmtId="0" fontId="14" fillId="3" borderId="35" xfId="3" applyFont="1" applyFill="1" applyBorder="1"/>
    <xf numFmtId="0" fontId="18" fillId="0" borderId="48" xfId="3" applyFont="1" applyBorder="1"/>
    <xf numFmtId="0" fontId="18" fillId="0" borderId="49" xfId="3" applyFont="1" applyBorder="1"/>
    <xf numFmtId="0" fontId="20" fillId="0" borderId="33" xfId="3" applyFont="1" applyBorder="1"/>
    <xf numFmtId="4" fontId="20" fillId="0" borderId="51" xfId="3" applyNumberFormat="1" applyFont="1" applyBorder="1" applyAlignment="1">
      <alignment vertical="center"/>
    </xf>
    <xf numFmtId="4" fontId="20" fillId="0" borderId="34" xfId="3" applyNumberFormat="1" applyFont="1" applyBorder="1" applyAlignment="1">
      <alignment vertical="center"/>
    </xf>
    <xf numFmtId="0" fontId="16" fillId="0" borderId="23" xfId="2" applyFont="1" applyBorder="1" applyAlignment="1">
      <alignment vertical="center" wrapText="1"/>
    </xf>
    <xf numFmtId="0" fontId="16" fillId="0" borderId="24" xfId="2" applyFont="1" applyBorder="1" applyAlignment="1">
      <alignment vertical="center" wrapText="1"/>
    </xf>
    <xf numFmtId="0" fontId="16" fillId="0" borderId="25" xfId="2" applyFont="1" applyBorder="1" applyAlignment="1">
      <alignment vertical="center" wrapText="1"/>
    </xf>
    <xf numFmtId="14" fontId="14" fillId="0" borderId="0" xfId="3" applyNumberFormat="1" applyFont="1" applyAlignment="1">
      <alignment horizontal="left" wrapText="1"/>
    </xf>
    <xf numFmtId="0" fontId="14" fillId="0" borderId="0" xfId="3" applyFont="1" applyAlignment="1">
      <alignment horizontal="left" wrapText="1"/>
    </xf>
    <xf numFmtId="0" fontId="12" fillId="0" borderId="0" xfId="3" applyFont="1" applyAlignment="1">
      <alignment horizontal="left"/>
    </xf>
    <xf numFmtId="0" fontId="22" fillId="0" borderId="0" xfId="3" applyFont="1"/>
    <xf numFmtId="0" fontId="14" fillId="4" borderId="41" xfId="3" applyFont="1" applyFill="1" applyBorder="1" applyAlignment="1">
      <alignment horizontal="center" wrapText="1"/>
    </xf>
    <xf numFmtId="0" fontId="15" fillId="0" borderId="75" xfId="3" applyFont="1" applyBorder="1" applyAlignment="1">
      <alignment horizontal="center" wrapText="1"/>
    </xf>
    <xf numFmtId="0" fontId="14" fillId="4" borderId="73" xfId="3" applyFont="1" applyFill="1" applyBorder="1" applyAlignment="1">
      <alignment horizontal="center" wrapText="1"/>
    </xf>
    <xf numFmtId="0" fontId="14" fillId="4" borderId="74" xfId="3" applyFont="1" applyFill="1" applyBorder="1" applyAlignment="1">
      <alignment horizontal="center" wrapText="1"/>
    </xf>
    <xf numFmtId="0" fontId="14" fillId="4" borderId="57" xfId="3" applyFont="1" applyFill="1" applyBorder="1" applyAlignment="1">
      <alignment horizontal="center" wrapText="1"/>
    </xf>
    <xf numFmtId="0" fontId="14" fillId="3" borderId="33" xfId="3" applyFont="1" applyFill="1" applyBorder="1"/>
    <xf numFmtId="0" fontId="14" fillId="3" borderId="52" xfId="3" applyFont="1" applyFill="1" applyBorder="1"/>
    <xf numFmtId="0" fontId="14" fillId="3" borderId="53" xfId="3" applyFont="1" applyFill="1" applyBorder="1"/>
    <xf numFmtId="0" fontId="21" fillId="0" borderId="0" xfId="3" applyFont="1" applyAlignment="1">
      <alignment horizontal="left"/>
    </xf>
    <xf numFmtId="0" fontId="22" fillId="0" borderId="0" xfId="3" applyFont="1" applyAlignment="1">
      <alignment horizontal="left"/>
    </xf>
    <xf numFmtId="0" fontId="18" fillId="0" borderId="90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31" xfId="3" applyFont="1" applyBorder="1" applyAlignment="1">
      <alignment horizontal="left" wrapText="1" indent="1"/>
    </xf>
    <xf numFmtId="0" fontId="18" fillId="0" borderId="10" xfId="3" applyFont="1" applyBorder="1" applyAlignment="1">
      <alignment horizontal="left" wrapText="1" indent="1"/>
    </xf>
    <xf numFmtId="0" fontId="18" fillId="0" borderId="33" xfId="3" applyFont="1" applyBorder="1" applyAlignment="1">
      <alignment horizontal="left" wrapText="1" indent="1"/>
    </xf>
    <xf numFmtId="0" fontId="18" fillId="0" borderId="15" xfId="3" applyFont="1" applyBorder="1" applyAlignment="1">
      <alignment horizontal="left" wrapText="1" indent="1"/>
    </xf>
    <xf numFmtId="0" fontId="18" fillId="0" borderId="52" xfId="3" applyFont="1" applyBorder="1" applyAlignment="1">
      <alignment horizontal="left" wrapText="1" indent="1"/>
    </xf>
    <xf numFmtId="0" fontId="18" fillId="0" borderId="91" xfId="3" applyFont="1" applyBorder="1" applyAlignment="1">
      <alignment horizontal="left" wrapText="1" indent="1"/>
    </xf>
    <xf numFmtId="0" fontId="14" fillId="4" borderId="64" xfId="3" applyFont="1" applyFill="1" applyBorder="1" applyAlignment="1">
      <alignment wrapText="1"/>
    </xf>
    <xf numFmtId="0" fontId="14" fillId="4" borderId="89" xfId="3" applyFont="1" applyFill="1" applyBorder="1" applyAlignment="1">
      <alignment wrapText="1"/>
    </xf>
    <xf numFmtId="0" fontId="18" fillId="0" borderId="33" xfId="3" applyFont="1" applyBorder="1" applyAlignment="1">
      <alignment wrapText="1"/>
    </xf>
    <xf numFmtId="0" fontId="18" fillId="0" borderId="15" xfId="3" applyFont="1" applyBorder="1" applyAlignment="1">
      <alignment wrapText="1"/>
    </xf>
    <xf numFmtId="4" fontId="16" fillId="3" borderId="26" xfId="3" applyNumberFormat="1" applyFont="1" applyFill="1" applyBorder="1" applyAlignment="1" applyProtection="1">
      <alignment horizontal="center" vertical="center"/>
      <protection locked="0"/>
    </xf>
    <xf numFmtId="4" fontId="16" fillId="3" borderId="103" xfId="3" applyNumberFormat="1" applyFont="1" applyFill="1" applyBorder="1" applyAlignment="1" applyProtection="1">
      <alignment horizontal="center" vertical="center"/>
      <protection locked="0"/>
    </xf>
    <xf numFmtId="4" fontId="16" fillId="3" borderId="40" xfId="3" applyNumberFormat="1" applyFont="1" applyFill="1" applyBorder="1" applyAlignment="1" applyProtection="1">
      <alignment horizontal="center" vertical="center"/>
      <protection locked="0"/>
    </xf>
    <xf numFmtId="4" fontId="16" fillId="3" borderId="104" xfId="3" applyNumberFormat="1" applyFont="1" applyFill="1" applyBorder="1" applyAlignment="1" applyProtection="1">
      <alignment horizontal="center" vertical="center"/>
      <protection locked="0"/>
    </xf>
    <xf numFmtId="4" fontId="16" fillId="3" borderId="21" xfId="3" applyNumberFormat="1" applyFont="1" applyFill="1" applyBorder="1" applyAlignment="1" applyProtection="1">
      <alignment horizontal="center" vertical="center"/>
      <protection locked="0"/>
    </xf>
    <xf numFmtId="4" fontId="16" fillId="3" borderId="22" xfId="3" applyNumberFormat="1" applyFont="1" applyFill="1" applyBorder="1" applyAlignment="1" applyProtection="1">
      <alignment horizontal="center" vertical="center"/>
      <protection locked="0"/>
    </xf>
    <xf numFmtId="4" fontId="20" fillId="3" borderId="41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65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23" xfId="3" applyNumberFormat="1" applyFont="1" applyFill="1" applyBorder="1" applyAlignment="1" applyProtection="1">
      <alignment horizontal="center" vertical="center"/>
      <protection locked="0"/>
    </xf>
    <xf numFmtId="4" fontId="20" fillId="3" borderId="24" xfId="3" applyNumberFormat="1" applyFont="1" applyFill="1" applyBorder="1" applyAlignment="1" applyProtection="1">
      <alignment horizontal="center" vertical="center"/>
      <protection locked="0"/>
    </xf>
    <xf numFmtId="4" fontId="20" fillId="3" borderId="25" xfId="3" applyNumberFormat="1" applyFont="1" applyFill="1" applyBorder="1" applyAlignment="1" applyProtection="1">
      <alignment horizontal="center" vertical="center"/>
      <protection locked="0"/>
    </xf>
    <xf numFmtId="4" fontId="16" fillId="6" borderId="41" xfId="3" applyNumberFormat="1" applyFont="1" applyFill="1" applyBorder="1" applyAlignment="1" applyProtection="1">
      <alignment horizontal="center" vertical="center" wrapText="1"/>
      <protection locked="0"/>
    </xf>
    <xf numFmtId="4" fontId="16" fillId="6" borderId="44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73" xfId="3" applyNumberFormat="1" applyFont="1" applyBorder="1" applyAlignment="1" applyProtection="1">
      <alignment horizontal="left" vertical="center" wrapText="1"/>
      <protection locked="0"/>
    </xf>
    <xf numFmtId="4" fontId="15" fillId="0" borderId="74" xfId="3" applyNumberFormat="1" applyFont="1" applyBorder="1" applyAlignment="1" applyProtection="1">
      <alignment horizontal="left" vertical="center" wrapText="1"/>
      <protection locked="0"/>
    </xf>
    <xf numFmtId="4" fontId="15" fillId="0" borderId="57" xfId="3" applyNumberFormat="1" applyFont="1" applyBorder="1" applyAlignment="1" applyProtection="1">
      <alignment horizontal="left" vertical="center" wrapText="1"/>
      <protection locked="0"/>
    </xf>
    <xf numFmtId="4" fontId="15" fillId="0" borderId="105" xfId="3" applyNumberFormat="1" applyFont="1" applyBorder="1" applyAlignment="1" applyProtection="1">
      <alignment horizontal="left" vertical="center" wrapText="1" indent="2"/>
      <protection locked="0"/>
    </xf>
    <xf numFmtId="0" fontId="15" fillId="0" borderId="93" xfId="3" applyFont="1" applyBorder="1" applyAlignment="1">
      <alignment horizontal="left" vertical="center" wrapText="1" indent="2"/>
    </xf>
    <xf numFmtId="0" fontId="15" fillId="0" borderId="59" xfId="3" applyFont="1" applyBorder="1" applyAlignment="1">
      <alignment horizontal="left" vertical="center" wrapText="1" indent="2"/>
    </xf>
    <xf numFmtId="4" fontId="24" fillId="0" borderId="0" xfId="3" applyNumberFormat="1" applyFont="1" applyAlignment="1">
      <alignment horizontal="left" vertical="center" wrapText="1"/>
    </xf>
    <xf numFmtId="0" fontId="22" fillId="0" borderId="0" xfId="3" applyFont="1" applyAlignment="1">
      <alignment vertical="center"/>
    </xf>
    <xf numFmtId="4" fontId="16" fillId="6" borderId="23" xfId="3" applyNumberFormat="1" applyFont="1" applyFill="1" applyBorder="1" applyAlignment="1">
      <alignment horizontal="center" vertical="center"/>
    </xf>
    <xf numFmtId="0" fontId="18" fillId="0" borderId="25" xfId="3" applyFont="1" applyBorder="1" applyAlignment="1">
      <alignment horizontal="center" vertical="center"/>
    </xf>
    <xf numFmtId="4" fontId="16" fillId="0" borderId="73" xfId="3" applyNumberFormat="1" applyFont="1" applyBorder="1" applyAlignment="1">
      <alignment horizontal="left" vertical="center" wrapText="1"/>
    </xf>
    <xf numFmtId="0" fontId="15" fillId="0" borderId="57" xfId="3" applyFont="1" applyBorder="1" applyAlignment="1">
      <alignment vertical="center"/>
    </xf>
    <xf numFmtId="4" fontId="16" fillId="6" borderId="25" xfId="3" applyNumberFormat="1" applyFont="1" applyFill="1" applyBorder="1" applyAlignment="1">
      <alignment horizontal="center" vertical="center"/>
    </xf>
    <xf numFmtId="0" fontId="15" fillId="0" borderId="57" xfId="3" applyFont="1" applyBorder="1" applyAlignment="1">
      <alignment horizontal="left" vertical="center" wrapText="1"/>
    </xf>
    <xf numFmtId="4" fontId="21" fillId="0" borderId="0" xfId="3" applyNumberFormat="1" applyFont="1" applyAlignment="1" applyProtection="1">
      <alignment horizontal="left" vertical="center"/>
      <protection locked="0"/>
    </xf>
    <xf numFmtId="0" fontId="12" fillId="0" borderId="0" xfId="3" applyFont="1" applyAlignment="1">
      <alignment horizontal="left" vertical="center"/>
    </xf>
    <xf numFmtId="4" fontId="16" fillId="0" borderId="73" xfId="3" applyNumberFormat="1" applyFont="1" applyBorder="1" applyAlignment="1" applyProtection="1">
      <alignment vertical="center" wrapText="1"/>
      <protection locked="0"/>
    </xf>
    <xf numFmtId="0" fontId="15" fillId="0" borderId="107" xfId="3" applyFont="1" applyBorder="1" applyAlignment="1">
      <alignment vertical="center"/>
    </xf>
    <xf numFmtId="4" fontId="16" fillId="0" borderId="105" xfId="3" applyNumberFormat="1" applyFont="1" applyBorder="1" applyAlignment="1" applyProtection="1">
      <alignment vertical="center" wrapText="1"/>
      <protection locked="0"/>
    </xf>
    <xf numFmtId="0" fontId="15" fillId="0" borderId="76" xfId="3" applyFont="1" applyBorder="1" applyAlignment="1">
      <alignment vertical="center"/>
    </xf>
    <xf numFmtId="4" fontId="20" fillId="0" borderId="105" xfId="3" applyNumberFormat="1" applyFont="1" applyBorder="1" applyAlignment="1" applyProtection="1">
      <alignment vertical="center" wrapText="1"/>
      <protection locked="0"/>
    </xf>
    <xf numFmtId="4" fontId="15" fillId="0" borderId="106" xfId="3" applyNumberFormat="1" applyFont="1" applyBorder="1" applyAlignment="1" applyProtection="1">
      <alignment horizontal="left" vertical="center" wrapText="1"/>
      <protection locked="0"/>
    </xf>
    <xf numFmtId="4" fontId="15" fillId="0" borderId="101" xfId="3" applyNumberFormat="1" applyFont="1" applyBorder="1" applyAlignment="1" applyProtection="1">
      <alignment horizontal="left" vertical="center" wrapText="1"/>
      <protection locked="0"/>
    </xf>
    <xf numFmtId="4" fontId="15" fillId="0" borderId="79" xfId="3" applyNumberFormat="1" applyFont="1" applyBorder="1" applyAlignment="1" applyProtection="1">
      <alignment horizontal="left" vertical="center" wrapText="1"/>
      <protection locked="0"/>
    </xf>
    <xf numFmtId="164" fontId="20" fillId="3" borderId="23" xfId="5" applyFont="1" applyFill="1" applyBorder="1" applyAlignment="1" applyProtection="1">
      <alignment horizontal="left" vertical="center" wrapText="1"/>
      <protection locked="0"/>
    </xf>
    <xf numFmtId="164" fontId="20" fillId="3" borderId="24" xfId="5" applyFont="1" applyFill="1" applyBorder="1" applyAlignment="1" applyProtection="1">
      <alignment horizontal="left" vertical="center" wrapText="1"/>
      <protection locked="0"/>
    </xf>
    <xf numFmtId="164" fontId="20" fillId="3" borderId="25" xfId="5" applyFont="1" applyFill="1" applyBorder="1" applyAlignment="1" applyProtection="1">
      <alignment horizontal="left" vertical="center" wrapText="1"/>
      <protection locked="0"/>
    </xf>
    <xf numFmtId="4" fontId="24" fillId="0" borderId="0" xfId="3" applyNumberFormat="1" applyFont="1" applyAlignment="1" applyProtection="1">
      <alignment horizontal="left" vertical="center"/>
      <protection locked="0"/>
    </xf>
    <xf numFmtId="4" fontId="16" fillId="3" borderId="2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3" applyFont="1" applyBorder="1" applyAlignment="1">
      <alignment horizontal="center" vertical="center"/>
    </xf>
    <xf numFmtId="4" fontId="17" fillId="0" borderId="105" xfId="3" applyNumberFormat="1" applyFont="1" applyBorder="1" applyAlignment="1" applyProtection="1">
      <alignment horizontal="left" vertical="center" wrapText="1"/>
      <protection locked="0"/>
    </xf>
    <xf numFmtId="4" fontId="15" fillId="0" borderId="105" xfId="3" applyNumberFormat="1" applyFont="1" applyBorder="1" applyAlignment="1">
      <alignment horizontal="left" vertical="center" wrapText="1"/>
    </xf>
    <xf numFmtId="4" fontId="17" fillId="0" borderId="105" xfId="3" applyNumberFormat="1" applyFont="1" applyBorder="1" applyAlignment="1" applyProtection="1">
      <alignment vertical="center" wrapText="1"/>
      <protection locked="0"/>
    </xf>
    <xf numFmtId="4" fontId="16" fillId="0" borderId="23" xfId="3" applyNumberFormat="1" applyFont="1" applyBorder="1" applyAlignment="1" applyProtection="1">
      <alignment vertical="center" wrapText="1"/>
      <protection locked="0"/>
    </xf>
    <xf numFmtId="0" fontId="15" fillId="0" borderId="25" xfId="3" applyFont="1" applyBorder="1" applyAlignment="1">
      <alignment vertical="center"/>
    </xf>
    <xf numFmtId="4" fontId="20" fillId="3" borderId="73" xfId="3" applyNumberFormat="1" applyFont="1" applyFill="1" applyBorder="1" applyAlignment="1" applyProtection="1">
      <alignment vertical="center" wrapText="1"/>
      <protection locked="0"/>
    </xf>
    <xf numFmtId="0" fontId="15" fillId="3" borderId="107" xfId="3" applyFont="1" applyFill="1" applyBorder="1" applyAlignment="1">
      <alignment vertical="center"/>
    </xf>
    <xf numFmtId="4" fontId="17" fillId="0" borderId="105" xfId="3" applyNumberFormat="1" applyFont="1" applyBorder="1" applyAlignment="1">
      <alignment horizontal="left" vertical="center"/>
    </xf>
    <xf numFmtId="4" fontId="17" fillId="0" borderId="105" xfId="3" applyNumberFormat="1" applyFont="1" applyBorder="1" applyAlignment="1">
      <alignment horizontal="left" vertical="center" wrapText="1"/>
    </xf>
    <xf numFmtId="4" fontId="17" fillId="0" borderId="112" xfId="3" applyNumberFormat="1" applyFont="1" applyBorder="1" applyAlignment="1" applyProtection="1">
      <alignment vertical="center" wrapText="1"/>
      <protection locked="0"/>
    </xf>
    <xf numFmtId="0" fontId="15" fillId="0" borderId="113" xfId="3" applyFont="1" applyBorder="1" applyAlignment="1">
      <alignment vertical="center"/>
    </xf>
    <xf numFmtId="4" fontId="17" fillId="0" borderId="63" xfId="3" applyNumberFormat="1" applyFont="1" applyBorder="1" applyAlignment="1" applyProtection="1">
      <alignment vertical="center" wrapText="1"/>
      <protection locked="0"/>
    </xf>
    <xf numFmtId="4" fontId="20" fillId="3" borderId="23" xfId="3" applyNumberFormat="1" applyFont="1" applyFill="1" applyBorder="1" applyAlignment="1" applyProtection="1">
      <alignment vertical="center" wrapText="1"/>
      <protection locked="0"/>
    </xf>
    <xf numFmtId="4" fontId="20" fillId="6" borderId="25" xfId="3" applyNumberFormat="1" applyFont="1" applyFill="1" applyBorder="1" applyAlignment="1" applyProtection="1">
      <alignment vertical="center" wrapText="1"/>
      <protection locked="0"/>
    </xf>
    <xf numFmtId="4" fontId="17" fillId="0" borderId="73" xfId="3" applyNumberFormat="1" applyFont="1" applyBorder="1" applyAlignment="1" applyProtection="1">
      <alignment vertical="center" wrapText="1"/>
      <protection locked="0"/>
    </xf>
    <xf numFmtId="4" fontId="17" fillId="0" borderId="57" xfId="3" applyNumberFormat="1" applyFont="1" applyBorder="1" applyAlignment="1" applyProtection="1">
      <alignment vertical="center" wrapText="1"/>
      <protection locked="0"/>
    </xf>
    <xf numFmtId="4" fontId="17" fillId="0" borderId="59" xfId="3" applyNumberFormat="1" applyFont="1" applyBorder="1" applyAlignment="1" applyProtection="1">
      <alignment vertical="center" wrapText="1"/>
      <protection locked="0"/>
    </xf>
    <xf numFmtId="0" fontId="15" fillId="0" borderId="114" xfId="3" applyFont="1" applyBorder="1" applyAlignment="1">
      <alignment vertical="center"/>
    </xf>
    <xf numFmtId="0" fontId="22" fillId="0" borderId="0" xfId="3" applyFont="1" applyAlignment="1">
      <alignment vertical="center" wrapText="1"/>
    </xf>
    <xf numFmtId="4" fontId="17" fillId="0" borderId="73" xfId="3" applyNumberFormat="1" applyFont="1" applyBorder="1" applyAlignment="1">
      <alignment horizontal="left" vertical="center" wrapText="1"/>
    </xf>
    <xf numFmtId="4" fontId="17" fillId="0" borderId="57" xfId="3" applyNumberFormat="1" applyFont="1" applyBorder="1" applyAlignment="1">
      <alignment horizontal="left" vertical="center" wrapText="1"/>
    </xf>
    <xf numFmtId="4" fontId="17" fillId="0" borderId="112" xfId="3" applyNumberFormat="1" applyFont="1" applyBorder="1" applyAlignment="1">
      <alignment horizontal="left" vertical="center" wrapText="1"/>
    </xf>
    <xf numFmtId="4" fontId="17" fillId="0" borderId="63" xfId="3" applyNumberFormat="1" applyFont="1" applyBorder="1" applyAlignment="1">
      <alignment horizontal="left" vertical="center" wrapText="1"/>
    </xf>
    <xf numFmtId="4" fontId="20" fillId="3" borderId="23" xfId="3" applyNumberFormat="1" applyFont="1" applyFill="1" applyBorder="1" applyAlignment="1">
      <alignment horizontal="left" vertical="center" wrapText="1"/>
    </xf>
    <xf numFmtId="4" fontId="20" fillId="3" borderId="25" xfId="3" applyNumberFormat="1" applyFont="1" applyFill="1" applyBorder="1" applyAlignment="1">
      <alignment horizontal="left" vertical="center" wrapText="1"/>
    </xf>
    <xf numFmtId="4" fontId="16" fillId="3" borderId="23" xfId="3" applyNumberFormat="1" applyFont="1" applyFill="1" applyBorder="1" applyAlignment="1">
      <alignment horizontal="center" vertical="center" wrapText="1"/>
    </xf>
    <xf numFmtId="4" fontId="20" fillId="6" borderId="23" xfId="3" applyNumberFormat="1" applyFont="1" applyFill="1" applyBorder="1" applyAlignment="1">
      <alignment horizontal="center" vertical="center" wrapText="1"/>
    </xf>
    <xf numFmtId="4" fontId="20" fillId="6" borderId="25" xfId="3" applyNumberFormat="1" applyFont="1" applyFill="1" applyBorder="1" applyAlignment="1">
      <alignment horizontal="center" vertical="center" wrapText="1"/>
    </xf>
    <xf numFmtId="4" fontId="17" fillId="0" borderId="105" xfId="3" applyNumberFormat="1" applyFont="1" applyBorder="1" applyAlignment="1" applyProtection="1">
      <alignment horizontal="justify" vertical="center"/>
      <protection locked="0"/>
    </xf>
    <xf numFmtId="4" fontId="17" fillId="0" borderId="59" xfId="3" applyNumberFormat="1" applyFont="1" applyBorder="1" applyAlignment="1" applyProtection="1">
      <alignment horizontal="justify" vertical="center"/>
      <protection locked="0"/>
    </xf>
    <xf numFmtId="4" fontId="20" fillId="0" borderId="115" xfId="3" applyNumberFormat="1" applyFont="1" applyBorder="1" applyAlignment="1" applyProtection="1">
      <alignment horizontal="justify" vertical="center"/>
      <protection locked="0"/>
    </xf>
    <xf numFmtId="4" fontId="20" fillId="0" borderId="98" xfId="3" applyNumberFormat="1" applyFont="1" applyBorder="1" applyAlignment="1" applyProtection="1">
      <alignment horizontal="justify" vertical="center"/>
      <protection locked="0"/>
    </xf>
    <xf numFmtId="4" fontId="20" fillId="0" borderId="105" xfId="3" applyNumberFormat="1" applyFont="1" applyBorder="1" applyAlignment="1" applyProtection="1">
      <alignment horizontal="justify" vertical="center"/>
      <protection locked="0"/>
    </xf>
    <xf numFmtId="4" fontId="20" fillId="0" borderId="59" xfId="3" applyNumberFormat="1" applyFont="1" applyBorder="1" applyAlignment="1" applyProtection="1">
      <alignment horizontal="justify" vertical="center"/>
      <protection locked="0"/>
    </xf>
    <xf numFmtId="0" fontId="15" fillId="0" borderId="24" xfId="3" applyFont="1" applyBorder="1" applyAlignment="1">
      <alignment horizontal="center" vertical="center" wrapText="1"/>
    </xf>
    <xf numFmtId="0" fontId="15" fillId="0" borderId="25" xfId="3" applyFont="1" applyBorder="1" applyAlignment="1">
      <alignment horizontal="center" vertical="center" wrapText="1"/>
    </xf>
    <xf numFmtId="4" fontId="20" fillId="0" borderId="73" xfId="3" applyNumberFormat="1" applyFont="1" applyBorder="1" applyAlignment="1" applyProtection="1">
      <alignment horizontal="justify" vertical="center"/>
      <protection locked="0"/>
    </xf>
    <xf numFmtId="4" fontId="20" fillId="0" borderId="57" xfId="3" applyNumberFormat="1" applyFont="1" applyBorder="1" applyAlignment="1" applyProtection="1">
      <alignment horizontal="justify" vertical="center"/>
      <protection locked="0"/>
    </xf>
    <xf numFmtId="4" fontId="20" fillId="0" borderId="23" xfId="3" applyNumberFormat="1" applyFont="1" applyBorder="1" applyAlignment="1" applyProtection="1">
      <alignment vertical="center" wrapText="1"/>
      <protection locked="0"/>
    </xf>
    <xf numFmtId="4" fontId="20" fillId="0" borderId="112" xfId="3" applyNumberFormat="1" applyFont="1" applyBorder="1" applyAlignment="1" applyProtection="1">
      <alignment horizontal="justify" vertical="center"/>
      <protection locked="0"/>
    </xf>
    <xf numFmtId="4" fontId="20" fillId="0" borderId="63" xfId="3" applyNumberFormat="1" applyFont="1" applyBorder="1" applyAlignment="1" applyProtection="1">
      <alignment horizontal="justify" vertical="center"/>
      <protection locked="0"/>
    </xf>
    <xf numFmtId="4" fontId="20" fillId="6" borderId="23" xfId="3" applyNumberFormat="1" applyFont="1" applyFill="1" applyBorder="1" applyAlignment="1" applyProtection="1">
      <alignment horizontal="justify" vertical="center"/>
      <protection locked="0"/>
    </xf>
    <xf numFmtId="4" fontId="20" fillId="6" borderId="25" xfId="3" applyNumberFormat="1" applyFont="1" applyFill="1" applyBorder="1" applyAlignment="1" applyProtection="1">
      <alignment horizontal="justify" vertical="center"/>
      <protection locked="0"/>
    </xf>
    <xf numFmtId="4" fontId="16" fillId="6" borderId="23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25" xfId="3" applyFont="1" applyBorder="1" applyAlignment="1">
      <alignment horizontal="left" vertical="center"/>
    </xf>
    <xf numFmtId="4" fontId="17" fillId="0" borderId="73" xfId="3" applyNumberFormat="1" applyFont="1" applyBorder="1" applyAlignment="1" applyProtection="1">
      <alignment horizontal="left" vertical="center" wrapText="1"/>
      <protection locked="0"/>
    </xf>
    <xf numFmtId="4" fontId="29" fillId="0" borderId="0" xfId="3" applyNumberFormat="1" applyFont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4" fontId="15" fillId="0" borderId="105" xfId="3" applyNumberFormat="1" applyFont="1" applyBorder="1" applyAlignment="1" applyProtection="1">
      <alignment horizontal="left" vertical="center"/>
      <protection locked="0"/>
    </xf>
    <xf numFmtId="4" fontId="15" fillId="0" borderId="59" xfId="3" applyNumberFormat="1" applyFont="1" applyBorder="1" applyAlignment="1" applyProtection="1">
      <alignment horizontal="left" vertical="center"/>
      <protection locked="0"/>
    </xf>
    <xf numFmtId="4" fontId="17" fillId="0" borderId="105" xfId="3" applyNumberFormat="1" applyFont="1" applyBorder="1" applyAlignment="1" applyProtection="1">
      <alignment horizontal="left" vertical="center"/>
      <protection locked="0"/>
    </xf>
    <xf numFmtId="4" fontId="17" fillId="0" borderId="59" xfId="3" applyNumberFormat="1" applyFont="1" applyBorder="1" applyAlignment="1" applyProtection="1">
      <alignment horizontal="left" vertical="center"/>
      <protection locked="0"/>
    </xf>
    <xf numFmtId="4" fontId="17" fillId="0" borderId="59" xfId="3" applyNumberFormat="1" applyFont="1" applyBorder="1" applyAlignment="1" applyProtection="1">
      <alignment horizontal="left" vertical="center" wrapText="1"/>
      <protection locked="0"/>
    </xf>
    <xf numFmtId="0" fontId="15" fillId="0" borderId="25" xfId="3" applyFont="1" applyBorder="1" applyAlignment="1">
      <alignment vertical="center" wrapText="1"/>
    </xf>
    <xf numFmtId="4" fontId="17" fillId="0" borderId="0" xfId="3" applyNumberFormat="1" applyFont="1" applyAlignment="1">
      <alignment vertical="center"/>
    </xf>
    <xf numFmtId="4" fontId="20" fillId="3" borderId="23" xfId="3" applyNumberFormat="1" applyFont="1" applyFill="1" applyBorder="1" applyAlignment="1" applyProtection="1">
      <alignment horizontal="left" vertical="center"/>
      <protection locked="0"/>
    </xf>
    <xf numFmtId="4" fontId="20" fillId="3" borderId="25" xfId="3" applyNumberFormat="1" applyFont="1" applyFill="1" applyBorder="1" applyAlignment="1" applyProtection="1">
      <alignment horizontal="left" vertical="center"/>
      <protection locked="0"/>
    </xf>
    <xf numFmtId="4" fontId="17" fillId="0" borderId="112" xfId="3" applyNumberFormat="1" applyFont="1" applyBorder="1" applyAlignment="1" applyProtection="1">
      <alignment horizontal="left" vertical="center"/>
      <protection locked="0"/>
    </xf>
    <xf numFmtId="4" fontId="17" fillId="0" borderId="63" xfId="3" applyNumberFormat="1" applyFont="1" applyBorder="1" applyAlignment="1" applyProtection="1">
      <alignment horizontal="left" vertical="center"/>
      <protection locked="0"/>
    </xf>
    <xf numFmtId="4" fontId="17" fillId="0" borderId="105" xfId="3" applyNumberFormat="1" applyFont="1" applyBorder="1" applyAlignment="1" applyProtection="1">
      <alignment vertical="center"/>
      <protection locked="0"/>
    </xf>
    <xf numFmtId="4" fontId="17" fillId="0" borderId="59" xfId="3" applyNumberFormat="1" applyFont="1" applyBorder="1" applyAlignment="1" applyProtection="1">
      <alignment vertical="center"/>
      <protection locked="0"/>
    </xf>
    <xf numFmtId="4" fontId="15" fillId="0" borderId="112" xfId="3" applyNumberFormat="1" applyFont="1" applyBorder="1" applyAlignment="1" applyProtection="1">
      <alignment horizontal="left" vertical="center" wrapText="1"/>
      <protection locked="0"/>
    </xf>
    <xf numFmtId="4" fontId="15" fillId="0" borderId="63" xfId="3" applyNumberFormat="1" applyFont="1" applyBorder="1" applyAlignment="1" applyProtection="1">
      <alignment horizontal="left" vertical="center" wrapText="1"/>
      <protection locked="0"/>
    </xf>
    <xf numFmtId="4" fontId="16" fillId="6" borderId="23" xfId="3" applyNumberFormat="1" applyFont="1" applyFill="1" applyBorder="1" applyAlignment="1" applyProtection="1">
      <alignment vertical="center"/>
      <protection locked="0"/>
    </xf>
    <xf numFmtId="4" fontId="16" fillId="6" borderId="25" xfId="3" applyNumberFormat="1" applyFont="1" applyFill="1" applyBorder="1" applyAlignment="1" applyProtection="1">
      <alignment vertical="center"/>
      <protection locked="0"/>
    </xf>
    <xf numFmtId="4" fontId="20" fillId="3" borderId="23" xfId="3" applyNumberFormat="1" applyFont="1" applyFill="1" applyBorder="1" applyAlignment="1" applyProtection="1">
      <alignment horizontal="center" vertical="center" wrapText="1"/>
      <protection locked="0"/>
    </xf>
    <xf numFmtId="4" fontId="20" fillId="3" borderId="2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73" xfId="3" applyNumberFormat="1" applyFont="1" applyBorder="1" applyAlignment="1" applyProtection="1">
      <alignment vertical="center"/>
      <protection locked="0"/>
    </xf>
    <xf numFmtId="4" fontId="20" fillId="0" borderId="57" xfId="3" applyNumberFormat="1" applyFont="1" applyBorder="1" applyAlignment="1" applyProtection="1">
      <alignment vertical="center"/>
      <protection locked="0"/>
    </xf>
    <xf numFmtId="0" fontId="22" fillId="0" borderId="0" xfId="3" applyFont="1" applyAlignment="1">
      <alignment horizontal="left" vertical="center"/>
    </xf>
    <xf numFmtId="4" fontId="16" fillId="6" borderId="23" xfId="3" applyNumberFormat="1" applyFont="1" applyFill="1" applyBorder="1" applyAlignment="1">
      <alignment horizontal="left" vertical="center"/>
    </xf>
    <xf numFmtId="4" fontId="16" fillId="6" borderId="25" xfId="3" applyNumberFormat="1" applyFont="1" applyFill="1" applyBorder="1" applyAlignment="1">
      <alignment horizontal="left" vertical="center"/>
    </xf>
    <xf numFmtId="4" fontId="20" fillId="0" borderId="105" xfId="3" applyNumberFormat="1" applyFont="1" applyBorder="1" applyAlignment="1" applyProtection="1">
      <alignment vertical="center"/>
      <protection locked="0"/>
    </xf>
    <xf numFmtId="4" fontId="20" fillId="0" borderId="59" xfId="3" applyNumberFormat="1" applyFont="1" applyBorder="1" applyAlignment="1" applyProtection="1">
      <alignment vertical="center"/>
      <protection locked="0"/>
    </xf>
    <xf numFmtId="4" fontId="17" fillId="0" borderId="105" xfId="3" applyNumberFormat="1" applyFont="1" applyBorder="1" applyAlignment="1" applyProtection="1">
      <alignment horizontal="left" vertical="center" indent="1"/>
      <protection locked="0"/>
    </xf>
    <xf numFmtId="4" fontId="17" fillId="0" borderId="59" xfId="3" applyNumberFormat="1" applyFont="1" applyBorder="1" applyAlignment="1" applyProtection="1">
      <alignment horizontal="left" vertical="center" indent="1"/>
      <protection locked="0"/>
    </xf>
    <xf numFmtId="4" fontId="17" fillId="0" borderId="112" xfId="3" applyNumberFormat="1" applyFont="1" applyBorder="1" applyAlignment="1" applyProtection="1">
      <alignment horizontal="left" vertical="center" wrapText="1"/>
      <protection locked="0"/>
    </xf>
    <xf numFmtId="4" fontId="17" fillId="0" borderId="63" xfId="3" applyNumberFormat="1" applyFont="1" applyBorder="1" applyAlignment="1" applyProtection="1">
      <alignment horizontal="left" vertical="center" wrapText="1"/>
      <protection locked="0"/>
    </xf>
    <xf numFmtId="0" fontId="22" fillId="0" borderId="0" xfId="3" applyFont="1" applyAlignment="1">
      <alignment horizontal="left" vertical="center" wrapText="1"/>
    </xf>
    <xf numFmtId="4" fontId="16" fillId="3" borderId="2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73" xfId="3" applyNumberFormat="1" applyFont="1" applyBorder="1" applyAlignment="1" applyProtection="1">
      <alignment horizontal="left" vertical="center" wrapText="1"/>
      <protection locked="0"/>
    </xf>
    <xf numFmtId="4" fontId="20" fillId="0" borderId="57" xfId="3" applyNumberFormat="1" applyFont="1" applyBorder="1" applyAlignment="1" applyProtection="1">
      <alignment horizontal="left" vertical="center" wrapText="1"/>
      <protection locked="0"/>
    </xf>
    <xf numFmtId="4" fontId="20" fillId="0" borderId="105" xfId="3" applyNumberFormat="1" applyFont="1" applyBorder="1" applyAlignment="1" applyProtection="1">
      <alignment horizontal="left" vertical="center" wrapText="1"/>
      <protection locked="0"/>
    </xf>
    <xf numFmtId="4" fontId="20" fillId="0" borderId="59" xfId="3" applyNumberFormat="1" applyFont="1" applyBorder="1" applyAlignment="1" applyProtection="1">
      <alignment horizontal="left" vertical="center" wrapText="1"/>
      <protection locked="0"/>
    </xf>
    <xf numFmtId="4" fontId="17" fillId="0" borderId="23" xfId="3" applyNumberFormat="1" applyFont="1" applyBorder="1" applyAlignment="1" applyProtection="1">
      <alignment horizontal="left" vertical="center" wrapText="1"/>
      <protection locked="0"/>
    </xf>
    <xf numFmtId="4" fontId="17" fillId="0" borderId="25" xfId="3" applyNumberFormat="1" applyFont="1" applyBorder="1" applyAlignment="1" applyProtection="1">
      <alignment horizontal="left" vertical="center" wrapText="1"/>
      <protection locked="0"/>
    </xf>
    <xf numFmtId="0" fontId="15" fillId="0" borderId="0" xfId="3" applyFont="1" applyAlignment="1">
      <alignment wrapText="1"/>
    </xf>
    <xf numFmtId="0" fontId="15" fillId="0" borderId="0" xfId="3" applyFont="1"/>
    <xf numFmtId="4" fontId="21" fillId="0" borderId="0" xfId="3" applyNumberFormat="1" applyFont="1" applyAlignment="1" applyProtection="1">
      <alignment horizontal="left" vertical="center" wrapText="1"/>
      <protection locked="0"/>
    </xf>
    <xf numFmtId="4" fontId="16" fillId="3" borderId="24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12" xfId="3" applyNumberFormat="1" applyFont="1" applyBorder="1" applyAlignment="1" applyProtection="1">
      <alignment horizontal="left" vertical="center" wrapText="1"/>
      <protection locked="0"/>
    </xf>
    <xf numFmtId="4" fontId="20" fillId="0" borderId="63" xfId="3" applyNumberFormat="1" applyFont="1" applyBorder="1" applyAlignment="1" applyProtection="1">
      <alignment horizontal="left" vertical="center" wrapText="1"/>
      <protection locked="0"/>
    </xf>
    <xf numFmtId="4" fontId="20" fillId="6" borderId="23" xfId="3" applyNumberFormat="1" applyFont="1" applyFill="1" applyBorder="1" applyAlignment="1" applyProtection="1">
      <alignment horizontal="justify" vertical="center" wrapText="1"/>
      <protection locked="0"/>
    </xf>
    <xf numFmtId="4" fontId="20" fillId="6" borderId="25" xfId="3" applyNumberFormat="1" applyFont="1" applyFill="1" applyBorder="1" applyAlignment="1" applyProtection="1">
      <alignment horizontal="justify" vertical="center" wrapText="1"/>
      <protection locked="0"/>
    </xf>
    <xf numFmtId="4" fontId="20" fillId="0" borderId="23" xfId="3" applyNumberFormat="1" applyFont="1" applyBorder="1" applyAlignment="1">
      <alignment horizontal="center" vertical="center"/>
    </xf>
    <xf numFmtId="4" fontId="20" fillId="0" borderId="25" xfId="3" applyNumberFormat="1" applyFont="1" applyBorder="1" applyAlignment="1">
      <alignment horizontal="center" vertical="center"/>
    </xf>
    <xf numFmtId="4" fontId="16" fillId="0" borderId="23" xfId="3" applyNumberFormat="1" applyFont="1" applyBorder="1" applyAlignment="1">
      <alignment horizontal="center" vertical="center"/>
    </xf>
    <xf numFmtId="4" fontId="16" fillId="0" borderId="25" xfId="3" applyNumberFormat="1" applyFont="1" applyBorder="1" applyAlignment="1">
      <alignment horizontal="center" vertical="center"/>
    </xf>
    <xf numFmtId="4" fontId="17" fillId="0" borderId="23" xfId="3" applyNumberFormat="1" applyFont="1" applyBorder="1" applyAlignment="1">
      <alignment horizontal="right" vertical="center"/>
    </xf>
    <xf numFmtId="0" fontId="15" fillId="0" borderId="25" xfId="3" applyFont="1" applyBorder="1" applyAlignment="1">
      <alignment horizontal="right" vertical="center"/>
    </xf>
    <xf numFmtId="4" fontId="17" fillId="0" borderId="105" xfId="3" applyNumberFormat="1" applyFont="1" applyBorder="1" applyAlignment="1" applyProtection="1">
      <alignment horizontal="left" vertical="center" wrapText="1" indent="1"/>
      <protection locked="0"/>
    </xf>
    <xf numFmtId="4" fontId="17" fillId="0" borderId="59" xfId="3" applyNumberFormat="1" applyFont="1" applyBorder="1" applyAlignment="1" applyProtection="1">
      <alignment horizontal="left" vertical="center" wrapText="1" indent="1"/>
      <protection locked="0"/>
    </xf>
    <xf numFmtId="4" fontId="15" fillId="0" borderId="106" xfId="3" applyNumberFormat="1" applyFont="1" applyBorder="1" applyAlignment="1">
      <alignment vertical="center" wrapText="1"/>
    </xf>
    <xf numFmtId="4" fontId="15" fillId="0" borderId="79" xfId="3" applyNumberFormat="1" applyFont="1" applyBorder="1" applyAlignment="1">
      <alignment vertical="center" wrapText="1"/>
    </xf>
    <xf numFmtId="4" fontId="15" fillId="0" borderId="112" xfId="3" applyNumberFormat="1" applyFont="1" applyBorder="1" applyAlignment="1">
      <alignment vertical="center" wrapText="1"/>
    </xf>
    <xf numFmtId="4" fontId="15" fillId="0" borderId="63" xfId="3" applyNumberFormat="1" applyFont="1" applyBorder="1" applyAlignment="1">
      <alignment vertical="center" wrapText="1"/>
    </xf>
    <xf numFmtId="4" fontId="20" fillId="3" borderId="24" xfId="3" applyNumberFormat="1" applyFont="1" applyFill="1" applyBorder="1" applyAlignment="1">
      <alignment horizontal="left" vertical="center" wrapText="1"/>
    </xf>
    <xf numFmtId="4" fontId="20" fillId="3" borderId="104" xfId="3" applyNumberFormat="1" applyFont="1" applyFill="1" applyBorder="1" applyAlignment="1">
      <alignment horizontal="center" vertical="center"/>
    </xf>
    <xf numFmtId="4" fontId="20" fillId="3" borderId="22" xfId="3" applyNumberFormat="1" applyFont="1" applyFill="1" applyBorder="1" applyAlignment="1">
      <alignment horizontal="center" vertical="center"/>
    </xf>
    <xf numFmtId="4" fontId="20" fillId="3" borderId="23" xfId="3" applyNumberFormat="1" applyFont="1" applyFill="1" applyBorder="1" applyAlignment="1">
      <alignment horizontal="center" vertical="center"/>
    </xf>
    <xf numFmtId="4" fontId="20" fillId="3" borderId="25" xfId="3" applyNumberFormat="1" applyFont="1" applyFill="1" applyBorder="1" applyAlignment="1">
      <alignment horizontal="center" vertical="center"/>
    </xf>
    <xf numFmtId="4" fontId="21" fillId="0" borderId="0" xfId="3" applyNumberFormat="1" applyFont="1" applyAlignment="1">
      <alignment horizontal="left" vertical="center" wrapText="1"/>
    </xf>
    <xf numFmtId="4" fontId="15" fillId="0" borderId="0" xfId="3" applyNumberFormat="1" applyFont="1" applyAlignment="1">
      <alignment horizontal="center" vertical="center" wrapText="1"/>
    </xf>
    <xf numFmtId="4" fontId="16" fillId="3" borderId="25" xfId="3" applyNumberFormat="1" applyFont="1" applyFill="1" applyBorder="1" applyAlignment="1">
      <alignment horizontal="center" vertical="center" wrapText="1"/>
    </xf>
    <xf numFmtId="4" fontId="15" fillId="0" borderId="73" xfId="3" applyNumberFormat="1" applyFont="1" applyBorder="1" applyAlignment="1">
      <alignment vertical="center" wrapText="1"/>
    </xf>
    <xf numFmtId="4" fontId="15" fillId="0" borderId="57" xfId="3" applyNumberFormat="1" applyFont="1" applyBorder="1" applyAlignment="1">
      <alignment vertical="center" wrapText="1"/>
    </xf>
    <xf numFmtId="4" fontId="15" fillId="0" borderId="105" xfId="3" applyNumberFormat="1" applyFont="1" applyBorder="1" applyAlignment="1">
      <alignment vertical="center" wrapText="1"/>
    </xf>
    <xf numFmtId="4" fontId="15" fillId="0" borderId="59" xfId="3" applyNumberFormat="1" applyFont="1" applyBorder="1" applyAlignment="1">
      <alignment vertical="center" wrapText="1"/>
    </xf>
    <xf numFmtId="4" fontId="15" fillId="0" borderId="115" xfId="3" applyNumberFormat="1" applyFont="1" applyBorder="1" applyAlignment="1">
      <alignment vertical="center" wrapText="1"/>
    </xf>
    <xf numFmtId="4" fontId="15" fillId="0" borderId="98" xfId="3" applyNumberFormat="1" applyFont="1" applyBorder="1" applyAlignment="1">
      <alignment vertical="center" wrapText="1"/>
    </xf>
    <xf numFmtId="4" fontId="17" fillId="0" borderId="93" xfId="3" applyNumberFormat="1" applyFont="1" applyBorder="1" applyAlignment="1" applyProtection="1">
      <alignment vertical="center"/>
      <protection locked="0"/>
    </xf>
    <xf numFmtId="4" fontId="15" fillId="0" borderId="105" xfId="3" applyNumberFormat="1" applyFont="1" applyBorder="1" applyAlignment="1" applyProtection="1">
      <alignment vertical="center"/>
      <protection locked="0"/>
    </xf>
    <xf numFmtId="4" fontId="15" fillId="0" borderId="93" xfId="3" applyNumberFormat="1" applyFont="1" applyBorder="1" applyAlignment="1" applyProtection="1">
      <alignment vertical="center"/>
      <protection locked="0"/>
    </xf>
    <xf numFmtId="4" fontId="15" fillId="0" borderId="59" xfId="3" applyNumberFormat="1" applyFont="1" applyBorder="1" applyAlignment="1" applyProtection="1">
      <alignment vertical="center"/>
      <protection locked="0"/>
    </xf>
    <xf numFmtId="4" fontId="17" fillId="0" borderId="93" xfId="3" applyNumberFormat="1" applyFont="1" applyBorder="1" applyAlignment="1" applyProtection="1">
      <alignment vertical="center" wrapText="1"/>
      <protection locked="0"/>
    </xf>
    <xf numFmtId="4" fontId="17" fillId="0" borderId="25" xfId="3" applyNumberFormat="1" applyFont="1" applyBorder="1" applyAlignment="1">
      <alignment horizontal="right" vertical="center"/>
    </xf>
    <xf numFmtId="4" fontId="17" fillId="0" borderId="104" xfId="3" applyNumberFormat="1" applyFont="1" applyBorder="1" applyAlignment="1">
      <alignment horizontal="right" vertical="center"/>
    </xf>
    <xf numFmtId="4" fontId="17" fillId="0" borderId="22" xfId="3" applyNumberFormat="1" applyFont="1" applyBorder="1" applyAlignment="1">
      <alignment horizontal="right" vertical="center"/>
    </xf>
    <xf numFmtId="4" fontId="16" fillId="0" borderId="24" xfId="3" applyNumberFormat="1" applyFont="1" applyBorder="1" applyAlignment="1" applyProtection="1">
      <alignment vertical="center" wrapText="1"/>
      <protection locked="0"/>
    </xf>
    <xf numFmtId="4" fontId="16" fillId="0" borderId="25" xfId="3" applyNumberFormat="1" applyFont="1" applyBorder="1" applyAlignment="1" applyProtection="1">
      <alignment vertical="center" wrapText="1"/>
      <protection locked="0"/>
    </xf>
    <xf numFmtId="4" fontId="17" fillId="0" borderId="73" xfId="3" applyNumberFormat="1" applyFont="1" applyBorder="1" applyAlignment="1" applyProtection="1">
      <alignment vertical="center"/>
      <protection locked="0"/>
    </xf>
    <xf numFmtId="4" fontId="17" fillId="0" borderId="74" xfId="3" applyNumberFormat="1" applyFont="1" applyBorder="1" applyAlignment="1" applyProtection="1">
      <alignment vertical="center"/>
      <protection locked="0"/>
    </xf>
    <xf numFmtId="4" fontId="17" fillId="0" borderId="57" xfId="3" applyNumberFormat="1" applyFont="1" applyBorder="1" applyAlignment="1" applyProtection="1">
      <alignment vertical="center"/>
      <protection locked="0"/>
    </xf>
    <xf numFmtId="4" fontId="27" fillId="0" borderId="105" xfId="3" applyNumberFormat="1" applyFont="1" applyBorder="1" applyAlignment="1" applyProtection="1">
      <alignment horizontal="left" vertical="center" indent="1"/>
      <protection locked="0"/>
    </xf>
    <xf numFmtId="4" fontId="27" fillId="0" borderId="93" xfId="3" applyNumberFormat="1" applyFont="1" applyBorder="1" applyAlignment="1" applyProtection="1">
      <alignment horizontal="left" vertical="center" indent="1"/>
      <protection locked="0"/>
    </xf>
    <xf numFmtId="4" fontId="27" fillId="0" borderId="59" xfId="3" applyNumberFormat="1" applyFont="1" applyBorder="1" applyAlignment="1" applyProtection="1">
      <alignment horizontal="left" vertical="center" indent="1"/>
      <protection locked="0"/>
    </xf>
    <xf numFmtId="4" fontId="17" fillId="0" borderId="116" xfId="3" applyNumberFormat="1" applyFont="1" applyBorder="1" applyAlignment="1" applyProtection="1">
      <alignment vertical="center" wrapText="1"/>
      <protection locked="0"/>
    </xf>
    <xf numFmtId="4" fontId="16" fillId="0" borderId="23" xfId="3" applyNumberFormat="1" applyFont="1" applyBorder="1" applyAlignment="1" applyProtection="1">
      <alignment horizontal="left" vertical="center" wrapText="1"/>
      <protection locked="0"/>
    </xf>
    <xf numFmtId="4" fontId="16" fillId="0" borderId="24" xfId="3" applyNumberFormat="1" applyFont="1" applyBorder="1" applyAlignment="1" applyProtection="1">
      <alignment horizontal="left" vertical="center" wrapText="1"/>
      <protection locked="0"/>
    </xf>
    <xf numFmtId="4" fontId="16" fillId="0" borderId="25" xfId="3" applyNumberFormat="1" applyFont="1" applyBorder="1" applyAlignment="1" applyProtection="1">
      <alignment horizontal="left" vertical="center" wrapText="1"/>
      <protection locked="0"/>
    </xf>
    <xf numFmtId="4" fontId="33" fillId="0" borderId="105" xfId="3" applyNumberFormat="1" applyFont="1" applyBorder="1" applyAlignment="1" applyProtection="1">
      <alignment horizontal="left" vertical="center" indent="1"/>
      <protection locked="0"/>
    </xf>
    <xf numFmtId="4" fontId="33" fillId="0" borderId="93" xfId="3" applyNumberFormat="1" applyFont="1" applyBorder="1" applyAlignment="1" applyProtection="1">
      <alignment horizontal="left" vertical="center" indent="1"/>
      <protection locked="0"/>
    </xf>
    <xf numFmtId="4" fontId="33" fillId="0" borderId="59" xfId="3" applyNumberFormat="1" applyFont="1" applyBorder="1" applyAlignment="1" applyProtection="1">
      <alignment horizontal="left" vertical="center" indent="1"/>
      <protection locked="0"/>
    </xf>
    <xf numFmtId="4" fontId="27" fillId="0" borderId="105" xfId="3" applyNumberFormat="1" applyFont="1" applyBorder="1" applyAlignment="1" applyProtection="1">
      <alignment horizontal="left" vertical="center" wrapText="1" indent="1"/>
      <protection locked="0"/>
    </xf>
    <xf numFmtId="4" fontId="27" fillId="0" borderId="93" xfId="3" applyNumberFormat="1" applyFont="1" applyBorder="1" applyAlignment="1" applyProtection="1">
      <alignment horizontal="left" vertical="center" wrapText="1" indent="1"/>
      <protection locked="0"/>
    </xf>
    <xf numFmtId="4" fontId="27" fillId="0" borderId="59" xfId="3" applyNumberFormat="1" applyFont="1" applyBorder="1" applyAlignment="1" applyProtection="1">
      <alignment horizontal="left" vertical="center" wrapText="1" indent="1"/>
      <protection locked="0"/>
    </xf>
    <xf numFmtId="4" fontId="27" fillId="0" borderId="106" xfId="3" applyNumberFormat="1" applyFont="1" applyBorder="1" applyAlignment="1" applyProtection="1">
      <alignment horizontal="left" vertical="center" wrapText="1" indent="1"/>
      <protection locked="0"/>
    </xf>
    <xf numFmtId="4" fontId="27" fillId="0" borderId="101" xfId="3" applyNumberFormat="1" applyFont="1" applyBorder="1" applyAlignment="1" applyProtection="1">
      <alignment horizontal="left" vertical="center" wrapText="1" indent="1"/>
      <protection locked="0"/>
    </xf>
    <xf numFmtId="4" fontId="27" fillId="0" borderId="79" xfId="3" applyNumberFormat="1" applyFont="1" applyBorder="1" applyAlignment="1" applyProtection="1">
      <alignment horizontal="left" vertical="center" wrapText="1" indent="1"/>
      <protection locked="0"/>
    </xf>
    <xf numFmtId="4" fontId="33" fillId="0" borderId="112" xfId="3" applyNumberFormat="1" applyFont="1" applyBorder="1" applyAlignment="1" applyProtection="1">
      <alignment horizontal="left" vertical="center" wrapText="1" indent="1"/>
      <protection locked="0"/>
    </xf>
    <xf numFmtId="4" fontId="33" fillId="0" borderId="116" xfId="3" applyNumberFormat="1" applyFont="1" applyBorder="1" applyAlignment="1" applyProtection="1">
      <alignment horizontal="left" vertical="center" wrapText="1" indent="1"/>
      <protection locked="0"/>
    </xf>
    <xf numFmtId="4" fontId="33" fillId="0" borderId="63" xfId="3" applyNumberFormat="1" applyFont="1" applyBorder="1" applyAlignment="1" applyProtection="1">
      <alignment horizontal="left" vertical="center" wrapText="1" indent="1"/>
      <protection locked="0"/>
    </xf>
    <xf numFmtId="4" fontId="20" fillId="3" borderId="23" xfId="3" applyNumberFormat="1" applyFont="1" applyFill="1" applyBorder="1" applyAlignment="1" applyProtection="1">
      <alignment vertical="center"/>
      <protection locked="0"/>
    </xf>
    <xf numFmtId="4" fontId="20" fillId="3" borderId="24" xfId="3" applyNumberFormat="1" applyFont="1" applyFill="1" applyBorder="1" applyAlignment="1" applyProtection="1">
      <alignment vertical="center"/>
      <protection locked="0"/>
    </xf>
    <xf numFmtId="4" fontId="20" fillId="3" borderId="25" xfId="3" applyNumberFormat="1" applyFont="1" applyFill="1" applyBorder="1" applyAlignment="1" applyProtection="1">
      <alignment vertical="center"/>
      <protection locked="0"/>
    </xf>
    <xf numFmtId="4" fontId="15" fillId="0" borderId="105" xfId="3" applyNumberFormat="1" applyFont="1" applyBorder="1" applyAlignment="1" applyProtection="1">
      <alignment horizontal="left" vertical="center" wrapText="1"/>
      <protection locked="0"/>
    </xf>
    <xf numFmtId="4" fontId="15" fillId="0" borderId="59" xfId="3" applyNumberFormat="1" applyFont="1" applyBorder="1" applyAlignment="1" applyProtection="1">
      <alignment horizontal="left" vertical="center" wrapText="1"/>
      <protection locked="0"/>
    </xf>
    <xf numFmtId="4" fontId="20" fillId="3" borderId="26" xfId="3" applyNumberFormat="1" applyFont="1" applyFill="1" applyBorder="1" applyAlignment="1" applyProtection="1">
      <alignment horizontal="center" vertical="center"/>
      <protection locked="0"/>
    </xf>
    <xf numFmtId="4" fontId="20" fillId="3" borderId="40" xfId="3" applyNumberFormat="1" applyFont="1" applyFill="1" applyBorder="1" applyAlignment="1" applyProtection="1">
      <alignment horizontal="center" vertical="center"/>
      <protection locked="0"/>
    </xf>
    <xf numFmtId="4" fontId="16" fillId="6" borderId="65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65" xfId="3" applyFont="1" applyBorder="1" applyAlignment="1">
      <alignment horizontal="center" vertical="center" wrapText="1"/>
    </xf>
    <xf numFmtId="0" fontId="18" fillId="3" borderId="104" xfId="3" applyFont="1" applyFill="1" applyBorder="1" applyAlignment="1">
      <alignment horizontal="center" vertical="center"/>
    </xf>
    <xf numFmtId="0" fontId="18" fillId="3" borderId="22" xfId="3" applyFont="1" applyFill="1" applyBorder="1" applyAlignment="1">
      <alignment horizontal="center" vertical="center"/>
    </xf>
    <xf numFmtId="4" fontId="17" fillId="0" borderId="73" xfId="3" applyNumberFormat="1" applyFont="1" applyBorder="1" applyAlignment="1" applyProtection="1">
      <alignment horizontal="left" vertical="center"/>
      <protection locked="0"/>
    </xf>
    <xf numFmtId="4" fontId="17" fillId="0" borderId="57" xfId="3" applyNumberFormat="1" applyFont="1" applyBorder="1" applyAlignment="1" applyProtection="1">
      <alignment horizontal="left" vertical="center"/>
      <protection locked="0"/>
    </xf>
    <xf numFmtId="4" fontId="15" fillId="0" borderId="73" xfId="3" applyNumberFormat="1" applyFont="1" applyBorder="1" applyAlignment="1" applyProtection="1">
      <alignment vertical="center" wrapText="1"/>
      <protection locked="0"/>
    </xf>
    <xf numFmtId="4" fontId="15" fillId="0" borderId="74" xfId="3" applyNumberFormat="1" applyFont="1" applyBorder="1" applyAlignment="1" applyProtection="1">
      <alignment vertical="center" wrapText="1"/>
      <protection locked="0"/>
    </xf>
    <xf numFmtId="4" fontId="15" fillId="0" borderId="57" xfId="3" applyNumberFormat="1" applyFont="1" applyBorder="1" applyAlignment="1" applyProtection="1">
      <alignment vertical="center" wrapText="1"/>
      <protection locked="0"/>
    </xf>
    <xf numFmtId="4" fontId="15" fillId="0" borderId="105" xfId="3" applyNumberFormat="1" applyFont="1" applyBorder="1" applyAlignment="1" applyProtection="1">
      <alignment vertical="center" wrapText="1"/>
      <protection locked="0"/>
    </xf>
    <xf numFmtId="4" fontId="15" fillId="0" borderId="93" xfId="3" applyNumberFormat="1" applyFont="1" applyBorder="1" applyAlignment="1" applyProtection="1">
      <alignment vertical="center" wrapText="1"/>
      <protection locked="0"/>
    </xf>
    <xf numFmtId="4" fontId="15" fillId="0" borderId="59" xfId="3" applyNumberFormat="1" applyFont="1" applyBorder="1" applyAlignment="1" applyProtection="1">
      <alignment vertical="center" wrapText="1"/>
      <protection locked="0"/>
    </xf>
    <xf numFmtId="4" fontId="15" fillId="0" borderId="112" xfId="3" applyNumberFormat="1" applyFont="1" applyBorder="1" applyAlignment="1" applyProtection="1">
      <alignment vertical="center" wrapText="1"/>
      <protection locked="0"/>
    </xf>
    <xf numFmtId="4" fontId="15" fillId="0" borderId="116" xfId="3" applyNumberFormat="1" applyFont="1" applyBorder="1" applyAlignment="1" applyProtection="1">
      <alignment vertical="center" wrapText="1"/>
      <protection locked="0"/>
    </xf>
    <xf numFmtId="4" fontId="15" fillId="0" borderId="63" xfId="3" applyNumberFormat="1" applyFont="1" applyBorder="1" applyAlignment="1" applyProtection="1">
      <alignment vertical="center" wrapText="1"/>
      <protection locked="0"/>
    </xf>
    <xf numFmtId="4" fontId="16" fillId="0" borderId="23" xfId="3" applyNumberFormat="1" applyFont="1" applyBorder="1" applyAlignment="1" applyProtection="1">
      <alignment vertical="center"/>
      <protection locked="0"/>
    </xf>
    <xf numFmtId="4" fontId="16" fillId="0" borderId="24" xfId="3" applyNumberFormat="1" applyFont="1" applyBorder="1" applyAlignment="1" applyProtection="1">
      <alignment vertical="center"/>
      <protection locked="0"/>
    </xf>
    <xf numFmtId="4" fontId="16" fillId="0" borderId="25" xfId="3" applyNumberFormat="1" applyFont="1" applyBorder="1" applyAlignment="1" applyProtection="1">
      <alignment vertical="center"/>
      <protection locked="0"/>
    </xf>
    <xf numFmtId="4" fontId="16" fillId="0" borderId="104" xfId="3" applyNumberFormat="1" applyFont="1" applyBorder="1" applyAlignment="1" applyProtection="1">
      <alignment vertical="center"/>
      <protection locked="0"/>
    </xf>
    <xf numFmtId="4" fontId="16" fillId="0" borderId="21" xfId="3" applyNumberFormat="1" applyFont="1" applyBorder="1" applyAlignment="1" applyProtection="1">
      <alignment vertical="center"/>
      <protection locked="0"/>
    </xf>
    <xf numFmtId="4" fontId="16" fillId="0" borderId="22" xfId="3" applyNumberFormat="1" applyFont="1" applyBorder="1" applyAlignment="1" applyProtection="1">
      <alignment vertical="center"/>
      <protection locked="0"/>
    </xf>
    <xf numFmtId="0" fontId="16" fillId="3" borderId="23" xfId="3" applyFont="1" applyFill="1" applyBorder="1" applyAlignment="1">
      <alignment horizontal="center" vertical="center"/>
    </xf>
    <xf numFmtId="0" fontId="16" fillId="3" borderId="24" xfId="3" applyFont="1" applyFill="1" applyBorder="1" applyAlignment="1">
      <alignment horizontal="center" vertical="center"/>
    </xf>
    <xf numFmtId="0" fontId="16" fillId="3" borderId="25" xfId="3" applyFont="1" applyFill="1" applyBorder="1" applyAlignment="1">
      <alignment horizontal="center" vertical="center"/>
    </xf>
    <xf numFmtId="4" fontId="16" fillId="3" borderId="23" xfId="3" applyNumberFormat="1" applyFont="1" applyFill="1" applyBorder="1" applyAlignment="1" applyProtection="1">
      <alignment horizontal="left" vertical="center"/>
      <protection locked="0"/>
    </xf>
    <xf numFmtId="4" fontId="16" fillId="3" borderId="24" xfId="3" applyNumberFormat="1" applyFont="1" applyFill="1" applyBorder="1" applyAlignment="1" applyProtection="1">
      <alignment horizontal="left" vertical="center"/>
      <protection locked="0"/>
    </xf>
    <xf numFmtId="4" fontId="16" fillId="3" borderId="25" xfId="3" applyNumberFormat="1" applyFont="1" applyFill="1" applyBorder="1" applyAlignment="1" applyProtection="1">
      <alignment horizontal="left" vertical="center"/>
      <protection locked="0"/>
    </xf>
    <xf numFmtId="4" fontId="15" fillId="0" borderId="73" xfId="3" applyNumberFormat="1" applyFont="1" applyBorder="1" applyAlignment="1" applyProtection="1">
      <alignment vertical="center"/>
      <protection locked="0"/>
    </xf>
    <xf numFmtId="4" fontId="15" fillId="0" borderId="74" xfId="3" applyNumberFormat="1" applyFont="1" applyBorder="1" applyAlignment="1" applyProtection="1">
      <alignment vertical="center"/>
      <protection locked="0"/>
    </xf>
    <xf numFmtId="4" fontId="15" fillId="0" borderId="57" xfId="3" applyNumberFormat="1" applyFont="1" applyBorder="1" applyAlignment="1" applyProtection="1">
      <alignment vertical="center"/>
      <protection locked="0"/>
    </xf>
    <xf numFmtId="4" fontId="20" fillId="0" borderId="93" xfId="3" applyNumberFormat="1" applyFont="1" applyBorder="1" applyAlignment="1" applyProtection="1">
      <alignment vertical="center"/>
      <protection locked="0"/>
    </xf>
    <xf numFmtId="4" fontId="17" fillId="0" borderId="105" xfId="3" applyNumberFormat="1" applyFont="1" applyBorder="1" applyAlignment="1">
      <alignment vertical="center" wrapText="1"/>
    </xf>
    <xf numFmtId="4" fontId="17" fillId="0" borderId="93" xfId="3" applyNumberFormat="1" applyFont="1" applyBorder="1" applyAlignment="1">
      <alignment vertical="center" wrapText="1"/>
    </xf>
    <xf numFmtId="4" fontId="17" fillId="0" borderId="59" xfId="3" applyNumberFormat="1" applyFont="1" applyBorder="1" applyAlignment="1">
      <alignment vertical="center" wrapText="1"/>
    </xf>
    <xf numFmtId="4" fontId="20" fillId="0" borderId="73" xfId="3" applyNumberFormat="1" applyFont="1" applyBorder="1" applyAlignment="1" applyProtection="1">
      <alignment vertical="center" wrapText="1"/>
      <protection locked="0"/>
    </xf>
    <xf numFmtId="4" fontId="20" fillId="0" borderId="74" xfId="3" applyNumberFormat="1" applyFont="1" applyBorder="1" applyAlignment="1" applyProtection="1">
      <alignment vertical="center" wrapText="1"/>
      <protection locked="0"/>
    </xf>
    <xf numFmtId="4" fontId="20" fillId="0" borderId="57" xfId="3" applyNumberFormat="1" applyFont="1" applyBorder="1" applyAlignment="1" applyProtection="1">
      <alignment vertical="center" wrapText="1"/>
      <protection locked="0"/>
    </xf>
    <xf numFmtId="4" fontId="20" fillId="0" borderId="93" xfId="3" applyNumberFormat="1" applyFont="1" applyBorder="1" applyAlignment="1" applyProtection="1">
      <alignment vertical="center" wrapText="1"/>
      <protection locked="0"/>
    </xf>
    <xf numFmtId="4" fontId="20" fillId="0" borderId="59" xfId="3" applyNumberFormat="1" applyFont="1" applyBorder="1" applyAlignment="1" applyProtection="1">
      <alignment vertical="center" wrapText="1"/>
      <protection locked="0"/>
    </xf>
    <xf numFmtId="4" fontId="15" fillId="0" borderId="42" xfId="3" applyNumberFormat="1" applyFont="1" applyBorder="1" applyAlignment="1" applyProtection="1">
      <alignment vertical="center" wrapText="1"/>
      <protection locked="0"/>
    </xf>
    <xf numFmtId="4" fontId="15" fillId="0" borderId="0" xfId="3" applyNumberFormat="1" applyFont="1" applyAlignment="1" applyProtection="1">
      <alignment vertical="center" wrapText="1"/>
      <protection locked="0"/>
    </xf>
    <xf numFmtId="4" fontId="15" fillId="0" borderId="43" xfId="3" applyNumberFormat="1" applyFont="1" applyBorder="1" applyAlignment="1" applyProtection="1">
      <alignment vertical="center" wrapText="1"/>
      <protection locked="0"/>
    </xf>
    <xf numFmtId="4" fontId="15" fillId="0" borderId="106" xfId="3" applyNumberFormat="1" applyFont="1" applyBorder="1" applyAlignment="1" applyProtection="1">
      <alignment vertical="center"/>
      <protection locked="0"/>
    </xf>
    <xf numFmtId="4" fontId="15" fillId="0" borderId="101" xfId="3" applyNumberFormat="1" applyFont="1" applyBorder="1" applyAlignment="1" applyProtection="1">
      <alignment vertical="center"/>
      <protection locked="0"/>
    </xf>
    <xf numFmtId="4" fontId="15" fillId="0" borderId="79" xfId="3" applyNumberFormat="1" applyFont="1" applyBorder="1" applyAlignment="1" applyProtection="1">
      <alignment vertical="center"/>
      <protection locked="0"/>
    </xf>
    <xf numFmtId="4" fontId="16" fillId="3" borderId="23" xfId="3" applyNumberFormat="1" applyFont="1" applyFill="1" applyBorder="1" applyAlignment="1" applyProtection="1">
      <alignment horizontal="center" vertical="center"/>
      <protection locked="0"/>
    </xf>
    <xf numFmtId="4" fontId="16" fillId="3" borderId="24" xfId="3" applyNumberFormat="1" applyFont="1" applyFill="1" applyBorder="1" applyAlignment="1" applyProtection="1">
      <alignment horizontal="center" vertical="center"/>
      <protection locked="0"/>
    </xf>
    <xf numFmtId="4" fontId="16" fillId="3" borderId="25" xfId="3" applyNumberFormat="1" applyFont="1" applyFill="1" applyBorder="1" applyAlignment="1" applyProtection="1">
      <alignment horizontal="center" vertical="center"/>
      <protection locked="0"/>
    </xf>
    <xf numFmtId="4" fontId="16" fillId="0" borderId="104" xfId="3" applyNumberFormat="1" applyFont="1" applyBorder="1" applyAlignment="1" applyProtection="1">
      <alignment vertical="center" wrapText="1"/>
      <protection locked="0"/>
    </xf>
    <xf numFmtId="4" fontId="16" fillId="0" borderId="21" xfId="3" applyNumberFormat="1" applyFont="1" applyBorder="1" applyAlignment="1" applyProtection="1">
      <alignment vertical="center" wrapText="1"/>
      <protection locked="0"/>
    </xf>
    <xf numFmtId="4" fontId="16" fillId="0" borderId="22" xfId="3" applyNumberFormat="1" applyFont="1" applyBorder="1" applyAlignment="1" applyProtection="1">
      <alignment vertical="center" wrapText="1"/>
      <protection locked="0"/>
    </xf>
    <xf numFmtId="4" fontId="17" fillId="0" borderId="112" xfId="3" applyNumberFormat="1" applyFont="1" applyBorder="1" applyAlignment="1" applyProtection="1">
      <alignment vertical="center"/>
      <protection locked="0"/>
    </xf>
    <xf numFmtId="4" fontId="17" fillId="0" borderId="116" xfId="3" applyNumberFormat="1" applyFont="1" applyBorder="1" applyAlignment="1" applyProtection="1">
      <alignment vertical="center"/>
      <protection locked="0"/>
    </xf>
    <xf numFmtId="4" fontId="17" fillId="0" borderId="63" xfId="3" applyNumberFormat="1" applyFont="1" applyBorder="1" applyAlignment="1" applyProtection="1">
      <alignment vertical="center"/>
      <protection locked="0"/>
    </xf>
    <xf numFmtId="4" fontId="24" fillId="0" borderId="0" xfId="3" applyNumberFormat="1" applyFont="1" applyAlignment="1">
      <alignment horizontal="left" vertical="center"/>
    </xf>
    <xf numFmtId="4" fontId="20" fillId="6" borderId="26" xfId="3" applyNumberFormat="1" applyFont="1" applyFill="1" applyBorder="1" applyAlignment="1">
      <alignment horizontal="center" vertical="center"/>
    </xf>
    <xf numFmtId="4" fontId="20" fillId="6" borderId="103" xfId="3" applyNumberFormat="1" applyFont="1" applyFill="1" applyBorder="1" applyAlignment="1">
      <alignment horizontal="center" vertical="center"/>
    </xf>
    <xf numFmtId="4" fontId="20" fillId="6" borderId="21" xfId="3" applyNumberFormat="1" applyFont="1" applyFill="1" applyBorder="1" applyAlignment="1">
      <alignment horizontal="center" vertical="center"/>
    </xf>
    <xf numFmtId="4" fontId="16" fillId="3" borderId="119" xfId="3" applyNumberFormat="1" applyFont="1" applyFill="1" applyBorder="1" applyAlignment="1">
      <alignment horizontal="center" vertical="center" wrapText="1"/>
    </xf>
    <xf numFmtId="4" fontId="15" fillId="3" borderId="120" xfId="3" applyNumberFormat="1" applyFont="1" applyFill="1" applyBorder="1" applyAlignment="1">
      <alignment horizontal="center" vertical="center"/>
    </xf>
    <xf numFmtId="4" fontId="15" fillId="3" borderId="108" xfId="3" applyNumberFormat="1" applyFont="1" applyFill="1" applyBorder="1" applyAlignment="1">
      <alignment horizontal="center" vertical="center"/>
    </xf>
    <xf numFmtId="4" fontId="17" fillId="0" borderId="121" xfId="3" applyNumberFormat="1" applyFont="1" applyBorder="1" applyAlignment="1">
      <alignment vertical="center" wrapText="1"/>
    </xf>
    <xf numFmtId="4" fontId="17" fillId="0" borderId="57" xfId="3" applyNumberFormat="1" applyFont="1" applyBorder="1" applyAlignment="1">
      <alignment vertical="center" wrapText="1"/>
    </xf>
    <xf numFmtId="4" fontId="17" fillId="0" borderId="92" xfId="3" applyNumberFormat="1" applyFont="1" applyBorder="1" applyAlignment="1">
      <alignment vertical="center" wrapText="1"/>
    </xf>
    <xf numFmtId="4" fontId="15" fillId="0" borderId="112" xfId="3" applyNumberFormat="1" applyFont="1" applyBorder="1" applyAlignment="1" applyProtection="1">
      <alignment vertical="center"/>
      <protection locked="0"/>
    </xf>
    <xf numFmtId="4" fontId="15" fillId="0" borderId="116" xfId="3" applyNumberFormat="1" applyFont="1" applyBorder="1" applyAlignment="1" applyProtection="1">
      <alignment vertical="center"/>
      <protection locked="0"/>
    </xf>
    <xf numFmtId="4" fontId="15" fillId="0" borderId="63" xfId="3" applyNumberFormat="1" applyFont="1" applyBorder="1" applyAlignment="1" applyProtection="1">
      <alignment vertical="center"/>
      <protection locked="0"/>
    </xf>
    <xf numFmtId="4" fontId="17" fillId="0" borderId="23" xfId="3" applyNumberFormat="1" applyFont="1" applyBorder="1" applyAlignment="1">
      <alignment vertical="center" wrapText="1"/>
    </xf>
    <xf numFmtId="4" fontId="17" fillId="0" borderId="25" xfId="3" applyNumberFormat="1" applyFont="1" applyBorder="1" applyAlignment="1">
      <alignment vertical="center" wrapText="1"/>
    </xf>
    <xf numFmtId="14" fontId="18" fillId="0" borderId="0" xfId="3" applyNumberFormat="1" applyFont="1" applyAlignment="1">
      <alignment horizontal="center" wrapText="1"/>
    </xf>
    <xf numFmtId="0" fontId="18" fillId="0" borderId="0" xfId="3" applyFont="1" applyAlignment="1">
      <alignment horizontal="center" wrapText="1"/>
    </xf>
    <xf numFmtId="0" fontId="18" fillId="0" borderId="0" xfId="3" applyFont="1"/>
    <xf numFmtId="4" fontId="17" fillId="0" borderId="92" xfId="3" applyNumberFormat="1" applyFont="1" applyBorder="1" applyAlignment="1">
      <alignment horizontal="left" vertical="center" wrapText="1"/>
    </xf>
    <xf numFmtId="4" fontId="17" fillId="0" borderId="59" xfId="3" applyNumberFormat="1" applyFont="1" applyBorder="1" applyAlignment="1">
      <alignment horizontal="left" vertical="center" wrapText="1"/>
    </xf>
    <xf numFmtId="4" fontId="17" fillId="0" borderId="122" xfId="3" applyNumberFormat="1" applyFont="1" applyBorder="1" applyAlignment="1">
      <alignment horizontal="left" vertical="center" wrapText="1"/>
    </xf>
    <xf numFmtId="4" fontId="20" fillId="6" borderId="100" xfId="3" applyNumberFormat="1" applyFont="1" applyFill="1" applyBorder="1" applyAlignment="1">
      <alignment vertical="center"/>
    </xf>
    <xf numFmtId="4" fontId="20" fillId="6" borderId="25" xfId="3" applyNumberFormat="1" applyFont="1" applyFill="1" applyBorder="1" applyAlignment="1">
      <alignment vertical="center"/>
    </xf>
  </cellXfs>
  <cellStyles count="88">
    <cellStyle name="Accent1" xfId="6"/>
    <cellStyle name="Accent1 - 20%" xfId="7"/>
    <cellStyle name="Accent1 - 40%" xfId="8"/>
    <cellStyle name="Accent1 - 60%" xfId="9"/>
    <cellStyle name="Accent2" xfId="10"/>
    <cellStyle name="Accent2 - 20%" xfId="11"/>
    <cellStyle name="Accent2 - 40%" xfId="12"/>
    <cellStyle name="Accent2 - 60%" xfId="13"/>
    <cellStyle name="Accent3" xfId="14"/>
    <cellStyle name="Accent3 - 20%" xfId="15"/>
    <cellStyle name="Accent3 - 40%" xfId="16"/>
    <cellStyle name="Accent3 - 60%" xfId="17"/>
    <cellStyle name="Accent4" xfId="18"/>
    <cellStyle name="Accent4 - 20%" xfId="19"/>
    <cellStyle name="Accent4 - 40%" xfId="20"/>
    <cellStyle name="Accent4 - 60%" xfId="21"/>
    <cellStyle name="Accent5" xfId="22"/>
    <cellStyle name="Accent5 - 20%" xfId="23"/>
    <cellStyle name="Accent5 - 40%" xfId="24"/>
    <cellStyle name="Accent5 - 60%" xfId="25"/>
    <cellStyle name="Accent6" xfId="26"/>
    <cellStyle name="Accent6 - 20%" xfId="27"/>
    <cellStyle name="Accent6 - 40%" xfId="28"/>
    <cellStyle name="Accent6 - 60%" xfId="29"/>
    <cellStyle name="Bad" xfId="30"/>
    <cellStyle name="Calculation" xfId="31"/>
    <cellStyle name="Check Cell" xfId="32"/>
    <cellStyle name="Emphasis 1" xfId="33"/>
    <cellStyle name="Emphasis 2" xfId="34"/>
    <cellStyle name="Emphasis 3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 3" xfId="1"/>
    <cellStyle name="Normalny" xfId="0" builtinId="0"/>
    <cellStyle name="Normalny 2" xfId="2"/>
    <cellStyle name="Normalny 3" xfId="3"/>
    <cellStyle name="Normalny_dzielnice termin spr." xfId="4"/>
    <cellStyle name="Note" xfId="44"/>
    <cellStyle name="Output" xfId="45"/>
    <cellStyle name="SAPBEXaggData" xfId="46"/>
    <cellStyle name="SAPBEXaggDataEmph" xfId="47"/>
    <cellStyle name="SAPBEXaggItem" xfId="48"/>
    <cellStyle name="SAPBEXaggItemX" xfId="49"/>
    <cellStyle name="SAPBEXchaText" xfId="50"/>
    <cellStyle name="SAPBEXexcBad7" xfId="51"/>
    <cellStyle name="SAPBEXexcBad8" xfId="52"/>
    <cellStyle name="SAPBEXexcBad9" xfId="53"/>
    <cellStyle name="SAPBEXexcCritical4" xfId="54"/>
    <cellStyle name="SAPBEXexcCritical5" xfId="55"/>
    <cellStyle name="SAPBEXexcCritical6" xfId="56"/>
    <cellStyle name="SAPBEXexcGood1" xfId="57"/>
    <cellStyle name="SAPBEXexcGood2" xfId="58"/>
    <cellStyle name="SAPBEXexcGood3" xfId="59"/>
    <cellStyle name="SAPBEXfilterDrill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heet Title" xfId="85"/>
    <cellStyle name="Total" xfId="86"/>
    <cellStyle name="Walutowy 2" xfId="5"/>
    <cellStyle name="Warning Text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4" workbookViewId="0">
      <selection activeCell="A31" sqref="A31"/>
    </sheetView>
  </sheetViews>
  <sheetFormatPr defaultRowHeight="15"/>
  <cols>
    <col min="1" max="1" width="32" style="2" customWidth="1"/>
    <col min="2" max="2" width="17.85546875" style="2" customWidth="1"/>
    <col min="3" max="3" width="17.28515625" style="2" customWidth="1"/>
    <col min="4" max="4" width="33.7109375" style="2" customWidth="1"/>
    <col min="5" max="5" width="19.28515625" style="2" customWidth="1"/>
    <col min="6" max="6" width="17.42578125" style="2" customWidth="1"/>
    <col min="7" max="7" width="11.85546875" style="2" bestFit="1" customWidth="1"/>
    <col min="8" max="16384" width="9.140625" style="2"/>
  </cols>
  <sheetData>
    <row r="1" spans="1:7" ht="15" customHeight="1">
      <c r="A1" s="29" t="s">
        <v>144</v>
      </c>
      <c r="B1" s="30" t="s">
        <v>153</v>
      </c>
      <c r="C1" s="57"/>
      <c r="D1" s="58"/>
      <c r="E1" s="32" t="s">
        <v>145</v>
      </c>
      <c r="F1" s="59"/>
    </row>
    <row r="2" spans="1:7" ht="18" customHeight="1">
      <c r="A2" s="36" t="s">
        <v>143</v>
      </c>
      <c r="B2" s="60"/>
      <c r="C2" s="61"/>
      <c r="D2" s="62"/>
      <c r="E2" s="36" t="s">
        <v>149</v>
      </c>
      <c r="F2" s="62"/>
    </row>
    <row r="3" spans="1:7" ht="27" customHeight="1">
      <c r="A3" s="37" t="s">
        <v>0</v>
      </c>
      <c r="B3" s="52" t="s">
        <v>150</v>
      </c>
      <c r="C3" s="63"/>
      <c r="D3" s="35"/>
      <c r="E3" s="64"/>
      <c r="F3" s="38"/>
    </row>
    <row r="4" spans="1:7">
      <c r="A4" s="39" t="s">
        <v>72</v>
      </c>
      <c r="B4" s="65"/>
      <c r="C4" s="66"/>
      <c r="D4" s="67"/>
      <c r="E4" s="55"/>
      <c r="F4" s="40"/>
    </row>
    <row r="5" spans="1:7" ht="30.75" customHeight="1">
      <c r="A5" s="44" t="s">
        <v>1</v>
      </c>
      <c r="B5" s="44" t="s">
        <v>2</v>
      </c>
      <c r="C5" s="44" t="s">
        <v>3</v>
      </c>
      <c r="D5" s="44" t="s">
        <v>4</v>
      </c>
      <c r="E5" s="44" t="s">
        <v>2</v>
      </c>
      <c r="F5" s="44" t="s">
        <v>3</v>
      </c>
    </row>
    <row r="6" spans="1:7" ht="17.25" customHeight="1">
      <c r="A6" s="68" t="s">
        <v>5</v>
      </c>
      <c r="B6" s="69">
        <f>B7+B8+B18+B19+B23+B24</f>
        <v>889475586.46999991</v>
      </c>
      <c r="C6" s="69">
        <f>C7+C8+C18+C19+C23+C24</f>
        <v>943576856.09000003</v>
      </c>
      <c r="D6" s="68" t="s">
        <v>6</v>
      </c>
      <c r="E6" s="69">
        <f>E7+E8+E12</f>
        <v>858687707.5</v>
      </c>
      <c r="F6" s="69">
        <f>F7+F8+F12</f>
        <v>899799721.79000008</v>
      </c>
      <c r="G6" s="3"/>
    </row>
    <row r="7" spans="1:7" ht="27" customHeight="1">
      <c r="A7" s="68" t="s">
        <v>7</v>
      </c>
      <c r="B7" s="45">
        <v>0</v>
      </c>
      <c r="C7" s="45">
        <v>0</v>
      </c>
      <c r="D7" s="68" t="s">
        <v>8</v>
      </c>
      <c r="E7" s="45">
        <v>1156802765.0599999</v>
      </c>
      <c r="F7" s="45">
        <v>1113252583.9000001</v>
      </c>
    </row>
    <row r="8" spans="1:7" ht="16.5" customHeight="1">
      <c r="A8" s="68" t="s">
        <v>9</v>
      </c>
      <c r="B8" s="45">
        <f>B9+B16+B17</f>
        <v>852758216.74000001</v>
      </c>
      <c r="C8" s="45">
        <f>C9+C16+C17</f>
        <v>904690080.96000004</v>
      </c>
      <c r="D8" s="68" t="s">
        <v>10</v>
      </c>
      <c r="E8" s="45">
        <f>E9-E10</f>
        <v>-298115057.56</v>
      </c>
      <c r="F8" s="45">
        <v>-213452862.11000001</v>
      </c>
    </row>
    <row r="9" spans="1:7" ht="16.5" customHeight="1">
      <c r="A9" s="68" t="s">
        <v>11</v>
      </c>
      <c r="B9" s="45">
        <f>B10+SUM(B12:B15)</f>
        <v>718114482.39999998</v>
      </c>
      <c r="C9" s="45">
        <f>C10+SUM(C12:C15)</f>
        <v>753524601.88</v>
      </c>
      <c r="D9" s="70" t="s">
        <v>12</v>
      </c>
      <c r="E9" s="23">
        <v>0</v>
      </c>
      <c r="F9" s="23">
        <v>0</v>
      </c>
    </row>
    <row r="10" spans="1:7" ht="16.5" customHeight="1">
      <c r="A10" s="70" t="s">
        <v>13</v>
      </c>
      <c r="B10" s="23">
        <v>502547823.14999998</v>
      </c>
      <c r="C10" s="23">
        <v>533345556.94999999</v>
      </c>
      <c r="D10" s="70" t="s">
        <v>14</v>
      </c>
      <c r="E10" s="23">
        <v>298115057.56</v>
      </c>
      <c r="F10" s="23">
        <v>-213452862.11000001</v>
      </c>
    </row>
    <row r="11" spans="1:7" ht="64.5" customHeight="1">
      <c r="A11" s="70" t="s">
        <v>15</v>
      </c>
      <c r="B11" s="23">
        <v>5263861.51</v>
      </c>
      <c r="C11" s="23">
        <v>5225672.71</v>
      </c>
      <c r="D11" s="68" t="s">
        <v>142</v>
      </c>
      <c r="E11" s="45">
        <v>0</v>
      </c>
      <c r="F11" s="45">
        <v>0</v>
      </c>
    </row>
    <row r="12" spans="1:7" ht="30">
      <c r="A12" s="70" t="s">
        <v>16</v>
      </c>
      <c r="B12" s="23">
        <v>214609721.99000001</v>
      </c>
      <c r="C12" s="23">
        <v>219372745.81</v>
      </c>
      <c r="D12" s="68" t="s">
        <v>17</v>
      </c>
      <c r="E12" s="45">
        <v>0</v>
      </c>
      <c r="F12" s="45">
        <v>0</v>
      </c>
    </row>
    <row r="13" spans="1:7" ht="30">
      <c r="A13" s="70" t="s">
        <v>18</v>
      </c>
      <c r="B13" s="23">
        <v>346749.6</v>
      </c>
      <c r="C13" s="23">
        <v>290453.90000000002</v>
      </c>
      <c r="D13" s="68" t="s">
        <v>19</v>
      </c>
      <c r="E13" s="71">
        <v>0</v>
      </c>
      <c r="F13" s="71">
        <v>0</v>
      </c>
    </row>
    <row r="14" spans="1:7">
      <c r="A14" s="70" t="s">
        <v>20</v>
      </c>
      <c r="B14" s="23">
        <v>0</v>
      </c>
      <c r="C14" s="23">
        <v>0</v>
      </c>
      <c r="D14" s="68" t="s">
        <v>21</v>
      </c>
      <c r="E14" s="71">
        <v>0</v>
      </c>
      <c r="F14" s="71">
        <v>0</v>
      </c>
    </row>
    <row r="15" spans="1:7" ht="33" customHeight="1">
      <c r="A15" s="70" t="s">
        <v>22</v>
      </c>
      <c r="B15" s="23">
        <v>610187.66</v>
      </c>
      <c r="C15" s="23">
        <v>515845.22</v>
      </c>
      <c r="D15" s="68" t="s">
        <v>151</v>
      </c>
      <c r="E15" s="72">
        <f>E16+E17+E28+E29</f>
        <v>80019959.780000001</v>
      </c>
      <c r="F15" s="72">
        <f>F16+F17+F28+F29</f>
        <v>87224091.050000012</v>
      </c>
    </row>
    <row r="16" spans="1:7" ht="30">
      <c r="A16" s="68" t="s">
        <v>23</v>
      </c>
      <c r="B16" s="45">
        <v>134643734.34</v>
      </c>
      <c r="C16" s="45">
        <v>151165479.08000001</v>
      </c>
      <c r="D16" s="70" t="s">
        <v>152</v>
      </c>
      <c r="E16" s="45">
        <v>1315.8</v>
      </c>
      <c r="F16" s="45">
        <v>5733.9</v>
      </c>
    </row>
    <row r="17" spans="1:6" ht="32.25" customHeight="1">
      <c r="A17" s="68" t="s">
        <v>24</v>
      </c>
      <c r="B17" s="71">
        <v>0</v>
      </c>
      <c r="C17" s="71">
        <v>0</v>
      </c>
      <c r="D17" s="68" t="s">
        <v>25</v>
      </c>
      <c r="E17" s="73">
        <f>SUM(E18:E27)</f>
        <v>48075490.710000001</v>
      </c>
      <c r="F17" s="73">
        <f>SUM(F18:F27)</f>
        <v>44457447.5</v>
      </c>
    </row>
    <row r="18" spans="1:6" ht="31.5" customHeight="1">
      <c r="A18" s="68" t="s">
        <v>26</v>
      </c>
      <c r="B18" s="45">
        <v>33696364.68</v>
      </c>
      <c r="C18" s="45">
        <v>36560785.600000001</v>
      </c>
      <c r="D18" s="70" t="s">
        <v>27</v>
      </c>
      <c r="E18" s="23">
        <v>214144.78</v>
      </c>
      <c r="F18" s="23">
        <v>1142166.3</v>
      </c>
    </row>
    <row r="19" spans="1:6" ht="29.25" customHeight="1">
      <c r="A19" s="68" t="s">
        <v>28</v>
      </c>
      <c r="B19" s="45">
        <f>SUM(B20:B22)</f>
        <v>0</v>
      </c>
      <c r="C19" s="45">
        <f>SUM(C20:C22)</f>
        <v>0</v>
      </c>
      <c r="D19" s="70" t="s">
        <v>29</v>
      </c>
      <c r="E19" s="23">
        <v>143557.53</v>
      </c>
      <c r="F19" s="23">
        <v>122790.53</v>
      </c>
    </row>
    <row r="20" spans="1:6" ht="30">
      <c r="A20" s="70" t="s">
        <v>30</v>
      </c>
      <c r="B20" s="23">
        <v>0</v>
      </c>
      <c r="C20" s="23">
        <v>0</v>
      </c>
      <c r="D20" s="70" t="s">
        <v>31</v>
      </c>
      <c r="E20" s="23">
        <v>831013.33</v>
      </c>
      <c r="F20" s="23">
        <v>872181.95</v>
      </c>
    </row>
    <row r="21" spans="1:6" ht="14.25" customHeight="1">
      <c r="A21" s="70" t="s">
        <v>32</v>
      </c>
      <c r="B21" s="25">
        <v>0</v>
      </c>
      <c r="C21" s="25">
        <v>0</v>
      </c>
      <c r="D21" s="70" t="s">
        <v>33</v>
      </c>
      <c r="E21" s="23">
        <v>1418210.44</v>
      </c>
      <c r="F21" s="23">
        <v>1513666.82</v>
      </c>
    </row>
    <row r="22" spans="1:6" ht="30.75" customHeight="1">
      <c r="A22" s="70" t="s">
        <v>34</v>
      </c>
      <c r="B22" s="25">
        <v>0</v>
      </c>
      <c r="C22" s="25">
        <v>0</v>
      </c>
      <c r="D22" s="70" t="s">
        <v>35</v>
      </c>
      <c r="E22" s="23">
        <v>21251490.07</v>
      </c>
      <c r="F22" s="23">
        <v>18381720.809999999</v>
      </c>
    </row>
    <row r="23" spans="1:6" ht="33" customHeight="1">
      <c r="A23" s="68" t="s">
        <v>36</v>
      </c>
      <c r="B23" s="45">
        <v>3021005.05</v>
      </c>
      <c r="C23" s="45">
        <v>2325989.5299999998</v>
      </c>
      <c r="D23" s="70" t="s">
        <v>37</v>
      </c>
      <c r="E23" s="74">
        <v>23393001.989999998</v>
      </c>
      <c r="F23" s="74">
        <v>22392880.16</v>
      </c>
    </row>
    <row r="24" spans="1:6" ht="47.25" customHeight="1">
      <c r="A24" s="68" t="s">
        <v>38</v>
      </c>
      <c r="B24" s="71">
        <v>0</v>
      </c>
      <c r="C24" s="71">
        <v>0</v>
      </c>
      <c r="D24" s="70" t="s">
        <v>39</v>
      </c>
      <c r="E24" s="23">
        <v>824072.57</v>
      </c>
      <c r="F24" s="23">
        <v>32040.93</v>
      </c>
    </row>
    <row r="25" spans="1:6">
      <c r="A25" s="68" t="s">
        <v>40</v>
      </c>
      <c r="B25" s="45">
        <f>B26+B31+B37+B45</f>
        <v>49232080.810000002</v>
      </c>
      <c r="C25" s="45">
        <v>43446956.75</v>
      </c>
      <c r="D25" s="70" t="s">
        <v>41</v>
      </c>
      <c r="E25" s="23">
        <f>E26+E27</f>
        <v>0</v>
      </c>
      <c r="F25" s="23">
        <v>0</v>
      </c>
    </row>
    <row r="26" spans="1:6" ht="30">
      <c r="A26" s="68" t="s">
        <v>42</v>
      </c>
      <c r="B26" s="45">
        <f>SUM(B27:B30)</f>
        <v>0</v>
      </c>
      <c r="C26" s="45">
        <f>SUM(C27:C30)</f>
        <v>0</v>
      </c>
      <c r="D26" s="70" t="s">
        <v>43</v>
      </c>
      <c r="E26" s="23">
        <v>0</v>
      </c>
      <c r="F26" s="23">
        <v>0</v>
      </c>
    </row>
    <row r="27" spans="1:6">
      <c r="A27" s="70" t="s">
        <v>44</v>
      </c>
      <c r="B27" s="23">
        <v>0</v>
      </c>
      <c r="C27" s="23">
        <v>0</v>
      </c>
      <c r="D27" s="70" t="s">
        <v>45</v>
      </c>
      <c r="E27" s="23">
        <v>0</v>
      </c>
      <c r="F27" s="23">
        <v>0</v>
      </c>
    </row>
    <row r="28" spans="1:6">
      <c r="A28" s="70" t="s">
        <v>46</v>
      </c>
      <c r="B28" s="25">
        <v>0</v>
      </c>
      <c r="C28" s="25">
        <v>0</v>
      </c>
      <c r="D28" s="68" t="s">
        <v>47</v>
      </c>
      <c r="E28" s="69">
        <v>17308711.800000001</v>
      </c>
      <c r="F28" s="69">
        <v>16579900.800000001</v>
      </c>
    </row>
    <row r="29" spans="1:6">
      <c r="A29" s="70" t="s">
        <v>48</v>
      </c>
      <c r="B29" s="25">
        <v>0</v>
      </c>
      <c r="C29" s="25">
        <v>0</v>
      </c>
      <c r="D29" s="68" t="s">
        <v>49</v>
      </c>
      <c r="E29" s="45">
        <f>E30+E31</f>
        <v>14634441.470000001</v>
      </c>
      <c r="F29" s="45">
        <f>F30+F31</f>
        <v>26181008.850000001</v>
      </c>
    </row>
    <row r="30" spans="1:6" ht="30">
      <c r="A30" s="70" t="s">
        <v>50</v>
      </c>
      <c r="B30" s="23">
        <v>0</v>
      </c>
      <c r="C30" s="23">
        <v>0</v>
      </c>
      <c r="D30" s="70" t="s">
        <v>51</v>
      </c>
      <c r="E30" s="23">
        <v>14634441.470000001</v>
      </c>
      <c r="F30" s="23">
        <v>26181008.850000001</v>
      </c>
    </row>
    <row r="31" spans="1:6" ht="30.75" customHeight="1">
      <c r="A31" s="68" t="s">
        <v>52</v>
      </c>
      <c r="B31" s="45">
        <f>SUM(B32:B36)</f>
        <v>24569994.73</v>
      </c>
      <c r="C31" s="45">
        <v>20979975.530000001</v>
      </c>
      <c r="D31" s="70" t="s">
        <v>53</v>
      </c>
      <c r="E31" s="23">
        <v>0</v>
      </c>
      <c r="F31" s="23">
        <v>0</v>
      </c>
    </row>
    <row r="32" spans="1:6" ht="30">
      <c r="A32" s="70" t="s">
        <v>54</v>
      </c>
      <c r="B32" s="23">
        <v>49705.56</v>
      </c>
      <c r="C32" s="23">
        <v>121938.01</v>
      </c>
      <c r="D32" s="70"/>
      <c r="E32" s="45"/>
      <c r="F32" s="45"/>
    </row>
    <row r="33" spans="1:6">
      <c r="A33" s="70" t="s">
        <v>55</v>
      </c>
      <c r="B33" s="23">
        <v>1944.01</v>
      </c>
      <c r="C33" s="23">
        <v>2497.11</v>
      </c>
      <c r="D33" s="70"/>
      <c r="E33" s="45"/>
      <c r="F33" s="45"/>
    </row>
    <row r="34" spans="1:6" ht="30">
      <c r="A34" s="70" t="s">
        <v>56</v>
      </c>
      <c r="B34" s="23">
        <v>0</v>
      </c>
      <c r="C34" s="23">
        <v>0</v>
      </c>
      <c r="D34" s="70"/>
      <c r="E34" s="45"/>
      <c r="F34" s="45"/>
    </row>
    <row r="35" spans="1:6" ht="23.25" customHeight="1">
      <c r="A35" s="70" t="s">
        <v>57</v>
      </c>
      <c r="B35" s="23">
        <v>24518345.16</v>
      </c>
      <c r="C35" s="23">
        <v>20855540.41</v>
      </c>
      <c r="D35" s="68"/>
      <c r="E35" s="45"/>
      <c r="F35" s="45"/>
    </row>
    <row r="36" spans="1:6" ht="45">
      <c r="A36" s="70" t="s">
        <v>58</v>
      </c>
      <c r="B36" s="23">
        <v>0</v>
      </c>
      <c r="C36" s="23">
        <v>0</v>
      </c>
      <c r="D36" s="70"/>
      <c r="E36" s="74"/>
      <c r="F36" s="74"/>
    </row>
    <row r="37" spans="1:6" ht="28.5" customHeight="1">
      <c r="A37" s="68" t="s">
        <v>59</v>
      </c>
      <c r="B37" s="45">
        <f>SUM(B38:B44)</f>
        <v>24653344.379999999</v>
      </c>
      <c r="C37" s="45">
        <v>22459743.420000002</v>
      </c>
      <c r="D37" s="70"/>
      <c r="E37" s="75"/>
      <c r="F37" s="75"/>
    </row>
    <row r="38" spans="1:6" ht="18.75" customHeight="1">
      <c r="A38" s="70" t="s">
        <v>60</v>
      </c>
      <c r="B38" s="23">
        <v>0</v>
      </c>
      <c r="C38" s="23">
        <v>0</v>
      </c>
      <c r="D38" s="70"/>
      <c r="E38" s="75"/>
      <c r="F38" s="75"/>
    </row>
    <row r="39" spans="1:6" ht="31.5" customHeight="1">
      <c r="A39" s="70" t="s">
        <v>61</v>
      </c>
      <c r="B39" s="23">
        <v>1260508.5</v>
      </c>
      <c r="C39" s="23">
        <v>66863.259999999995</v>
      </c>
      <c r="D39" s="70"/>
      <c r="E39" s="75"/>
      <c r="F39" s="75"/>
    </row>
    <row r="40" spans="1:6" ht="30">
      <c r="A40" s="70" t="s">
        <v>62</v>
      </c>
      <c r="B40" s="23">
        <v>0</v>
      </c>
      <c r="C40" s="23">
        <v>0</v>
      </c>
      <c r="D40" s="70"/>
      <c r="E40" s="75"/>
      <c r="F40" s="75"/>
    </row>
    <row r="41" spans="1:6" ht="18.75" customHeight="1">
      <c r="A41" s="70" t="s">
        <v>63</v>
      </c>
      <c r="B41" s="23">
        <v>23392835.879999999</v>
      </c>
      <c r="C41" s="23">
        <v>22392880.16</v>
      </c>
      <c r="D41" s="70"/>
      <c r="E41" s="75"/>
      <c r="F41" s="75"/>
    </row>
    <row r="42" spans="1:6" ht="16.5" customHeight="1">
      <c r="A42" s="70" t="s">
        <v>64</v>
      </c>
      <c r="B42" s="23">
        <v>0</v>
      </c>
      <c r="C42" s="23">
        <v>0</v>
      </c>
      <c r="D42" s="70"/>
      <c r="E42" s="75"/>
      <c r="F42" s="75"/>
    </row>
    <row r="43" spans="1:6" ht="18.75" customHeight="1">
      <c r="A43" s="70" t="s">
        <v>65</v>
      </c>
      <c r="B43" s="25">
        <v>0</v>
      </c>
      <c r="C43" s="25">
        <v>0</v>
      </c>
      <c r="D43" s="70"/>
      <c r="E43" s="75"/>
      <c r="F43" s="75"/>
    </row>
    <row r="44" spans="1:6" ht="27" customHeight="1">
      <c r="A44" s="70" t="s">
        <v>66</v>
      </c>
      <c r="B44" s="25">
        <v>0</v>
      </c>
      <c r="C44" s="25">
        <v>0</v>
      </c>
      <c r="D44" s="70"/>
      <c r="E44" s="75"/>
      <c r="F44" s="75"/>
    </row>
    <row r="45" spans="1:6" ht="18.75" customHeight="1">
      <c r="A45" s="68" t="s">
        <v>67</v>
      </c>
      <c r="B45" s="45">
        <v>8741.7000000000007</v>
      </c>
      <c r="C45" s="45">
        <v>7237.8</v>
      </c>
      <c r="D45" s="70"/>
      <c r="E45" s="75"/>
      <c r="F45" s="75"/>
    </row>
    <row r="46" spans="1:6" ht="17.25" customHeight="1">
      <c r="A46" s="68" t="s">
        <v>68</v>
      </c>
      <c r="B46" s="46">
        <f>B6+B25</f>
        <v>938707667.27999997</v>
      </c>
      <c r="C46" s="46">
        <f>C6+C25</f>
        <v>987023812.84000003</v>
      </c>
      <c r="D46" s="68" t="s">
        <v>69</v>
      </c>
      <c r="E46" s="46">
        <f>E6+E13+E14+E15</f>
        <v>938707667.27999997</v>
      </c>
      <c r="F46" s="46">
        <f>F6+F13+F14+F15</f>
        <v>987023812.84000015</v>
      </c>
    </row>
    <row r="47" spans="1:6">
      <c r="A47" s="6"/>
      <c r="B47" s="6"/>
      <c r="E47" s="6"/>
      <c r="F47" s="6"/>
    </row>
    <row r="48" spans="1:6">
      <c r="A48" s="6"/>
      <c r="C48" s="5"/>
      <c r="E48" s="6"/>
      <c r="F48" s="6"/>
    </row>
    <row r="49" spans="1:5">
      <c r="A49" s="6"/>
      <c r="B49" s="6"/>
      <c r="C49" s="4"/>
      <c r="E49" s="6"/>
    </row>
    <row r="50" spans="1:5">
      <c r="A50" s="6"/>
      <c r="B50" s="6"/>
      <c r="C50" s="4"/>
      <c r="E50" s="6"/>
    </row>
    <row r="51" spans="1:5">
      <c r="A51" s="6"/>
      <c r="B51" s="6"/>
      <c r="E51" s="6"/>
    </row>
    <row r="53" spans="1:5">
      <c r="C53" s="3"/>
    </row>
    <row r="55" spans="1:5">
      <c r="C55" s="3"/>
    </row>
  </sheetData>
  <pageMargins left="0.31496062992125984" right="0" top="0.35433070866141736" bottom="0.35433070866141736" header="0.31496062992125984" footer="0.31496062992125984"/>
  <pageSetup paperSize="9"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D47" sqref="D47"/>
    </sheetView>
  </sheetViews>
  <sheetFormatPr defaultRowHeight="15"/>
  <cols>
    <col min="1" max="1" width="31.28515625" style="2" customWidth="1"/>
    <col min="2" max="2" width="27" style="2" customWidth="1"/>
    <col min="3" max="3" width="20.140625" style="2" customWidth="1"/>
    <col min="4" max="4" width="34" style="2" customWidth="1"/>
    <col min="5" max="5" width="27.5703125" style="1" customWidth="1"/>
    <col min="6" max="6" width="9.140625" style="7"/>
    <col min="7" max="7" width="18.28515625" style="2" bestFit="1" customWidth="1"/>
    <col min="8" max="9" width="14.42578125" style="2" customWidth="1"/>
    <col min="10" max="16384" width="9.140625" style="2"/>
  </cols>
  <sheetData>
    <row r="1" spans="1:9">
      <c r="A1" s="29" t="s">
        <v>146</v>
      </c>
      <c r="B1" s="30" t="s">
        <v>70</v>
      </c>
      <c r="C1" s="31"/>
      <c r="D1" s="32" t="s">
        <v>145</v>
      </c>
      <c r="E1" s="18"/>
    </row>
    <row r="2" spans="1:9">
      <c r="A2" s="33" t="s">
        <v>143</v>
      </c>
      <c r="B2" s="34" t="s">
        <v>71</v>
      </c>
      <c r="C2" s="35"/>
      <c r="D2" s="36" t="s">
        <v>149</v>
      </c>
      <c r="E2" s="19"/>
    </row>
    <row r="3" spans="1:9" ht="21.75" customHeight="1">
      <c r="A3" s="37" t="s">
        <v>0</v>
      </c>
      <c r="B3" s="34" t="s">
        <v>148</v>
      </c>
      <c r="C3" s="38"/>
      <c r="D3" s="36"/>
    </row>
    <row r="4" spans="1:9">
      <c r="A4" s="39" t="s">
        <v>72</v>
      </c>
      <c r="B4" s="34"/>
      <c r="C4" s="40"/>
      <c r="D4" s="41"/>
    </row>
    <row r="5" spans="1:9" ht="39.75" customHeight="1">
      <c r="A5" s="42"/>
      <c r="B5" s="43"/>
      <c r="C5" s="44" t="s">
        <v>73</v>
      </c>
      <c r="D5" s="44" t="s">
        <v>74</v>
      </c>
    </row>
    <row r="6" spans="1:9">
      <c r="A6" s="461" t="s">
        <v>75</v>
      </c>
      <c r="B6" s="462"/>
      <c r="C6" s="45">
        <f>SUM(C7:C12)</f>
        <v>25896277.48</v>
      </c>
      <c r="D6" s="45">
        <f>SUM(D7:D12)</f>
        <v>21260155.059999999</v>
      </c>
      <c r="E6" s="8"/>
      <c r="F6" s="9"/>
      <c r="G6" s="10"/>
      <c r="H6" s="10"/>
      <c r="I6" s="10"/>
    </row>
    <row r="7" spans="1:9">
      <c r="A7" s="465" t="s">
        <v>76</v>
      </c>
      <c r="B7" s="466"/>
      <c r="C7" s="21">
        <v>22489244.41</v>
      </c>
      <c r="D7" s="22">
        <v>17833985.609999999</v>
      </c>
      <c r="E7" s="8"/>
      <c r="F7" s="9"/>
      <c r="G7" s="11"/>
      <c r="H7" s="11"/>
      <c r="I7" s="11"/>
    </row>
    <row r="8" spans="1:9" ht="33.75" customHeight="1">
      <c r="A8" s="465" t="s">
        <v>77</v>
      </c>
      <c r="B8" s="466"/>
      <c r="C8" s="23">
        <v>0</v>
      </c>
      <c r="D8" s="24">
        <v>0</v>
      </c>
      <c r="E8" s="8"/>
      <c r="F8" s="9"/>
      <c r="G8" s="11"/>
      <c r="H8" s="11"/>
      <c r="I8" s="11"/>
    </row>
    <row r="9" spans="1:9">
      <c r="A9" s="465" t="s">
        <v>78</v>
      </c>
      <c r="B9" s="466"/>
      <c r="C9" s="25">
        <v>0</v>
      </c>
      <c r="D9" s="26">
        <v>0</v>
      </c>
      <c r="E9" s="8"/>
      <c r="F9" s="9"/>
      <c r="G9" s="12"/>
      <c r="H9" s="12"/>
      <c r="I9" s="12"/>
    </row>
    <row r="10" spans="1:9">
      <c r="A10" s="465" t="s">
        <v>79</v>
      </c>
      <c r="B10" s="466"/>
      <c r="C10" s="23">
        <v>0</v>
      </c>
      <c r="D10" s="24">
        <v>0</v>
      </c>
      <c r="E10" s="8"/>
      <c r="F10" s="9"/>
      <c r="G10" s="11"/>
      <c r="H10" s="11"/>
      <c r="I10" s="11"/>
    </row>
    <row r="11" spans="1:9">
      <c r="A11" s="465" t="s">
        <v>80</v>
      </c>
      <c r="B11" s="466"/>
      <c r="C11" s="23">
        <v>0</v>
      </c>
      <c r="D11" s="24">
        <v>0</v>
      </c>
      <c r="E11" s="8"/>
      <c r="F11" s="9"/>
      <c r="G11" s="11"/>
      <c r="H11" s="11"/>
      <c r="I11" s="11"/>
    </row>
    <row r="12" spans="1:9">
      <c r="A12" s="465" t="s">
        <v>81</v>
      </c>
      <c r="B12" s="466"/>
      <c r="C12" s="27">
        <v>3407033.07</v>
      </c>
      <c r="D12" s="28">
        <v>3426169.45</v>
      </c>
      <c r="E12" s="8"/>
      <c r="F12" s="9"/>
      <c r="G12" s="11"/>
      <c r="H12" s="11"/>
      <c r="I12" s="11"/>
    </row>
    <row r="13" spans="1:9">
      <c r="A13" s="461" t="s">
        <v>82</v>
      </c>
      <c r="B13" s="462"/>
      <c r="C13" s="45">
        <f>SUM(C14:C23)</f>
        <v>317493637.25</v>
      </c>
      <c r="D13" s="45">
        <f>SUM(D14:D23)</f>
        <v>222913132.56</v>
      </c>
      <c r="E13" s="8"/>
      <c r="F13" s="9"/>
      <c r="G13" s="10"/>
      <c r="H13" s="10"/>
      <c r="I13" s="10"/>
    </row>
    <row r="14" spans="1:9">
      <c r="A14" s="465" t="s">
        <v>83</v>
      </c>
      <c r="B14" s="466"/>
      <c r="C14" s="21">
        <v>14545283.58</v>
      </c>
      <c r="D14" s="22">
        <v>14807167.99</v>
      </c>
      <c r="E14" s="8"/>
      <c r="F14" s="9"/>
      <c r="G14" s="11"/>
      <c r="H14" s="11"/>
      <c r="I14" s="11"/>
    </row>
    <row r="15" spans="1:9">
      <c r="A15" s="465" t="s">
        <v>84</v>
      </c>
      <c r="B15" s="466"/>
      <c r="C15" s="23">
        <v>2448254.9300000002</v>
      </c>
      <c r="D15" s="24">
        <v>2460021.86</v>
      </c>
      <c r="E15" s="8"/>
      <c r="F15" s="9"/>
      <c r="G15" s="11"/>
      <c r="H15" s="11"/>
      <c r="I15" s="11"/>
    </row>
    <row r="16" spans="1:9">
      <c r="A16" s="465" t="s">
        <v>85</v>
      </c>
      <c r="B16" s="466"/>
      <c r="C16" s="23">
        <v>19490046.59</v>
      </c>
      <c r="D16" s="24">
        <v>23416756.530000001</v>
      </c>
      <c r="E16" s="8"/>
      <c r="F16" s="9"/>
      <c r="G16" s="11"/>
      <c r="H16" s="11"/>
      <c r="I16" s="11"/>
    </row>
    <row r="17" spans="1:9">
      <c r="A17" s="465" t="s">
        <v>86</v>
      </c>
      <c r="B17" s="466"/>
      <c r="C17" s="23">
        <v>258982.73</v>
      </c>
      <c r="D17" s="20">
        <v>3109596.57</v>
      </c>
      <c r="E17" s="8"/>
      <c r="F17" s="9"/>
      <c r="G17" s="11"/>
      <c r="H17" s="11"/>
      <c r="I17" s="11"/>
    </row>
    <row r="18" spans="1:9">
      <c r="A18" s="465" t="s">
        <v>87</v>
      </c>
      <c r="B18" s="466"/>
      <c r="C18" s="23">
        <v>28422149.809999999</v>
      </c>
      <c r="D18" s="24">
        <v>29883314.59</v>
      </c>
      <c r="E18" s="8"/>
      <c r="F18" s="9"/>
      <c r="G18" s="11"/>
      <c r="H18" s="11"/>
      <c r="I18" s="11"/>
    </row>
    <row r="19" spans="1:9">
      <c r="A19" s="465" t="s">
        <v>88</v>
      </c>
      <c r="B19" s="466"/>
      <c r="C19" s="23">
        <v>5247405.17</v>
      </c>
      <c r="D19" s="24">
        <v>5668907.8899999997</v>
      </c>
      <c r="E19" s="8"/>
      <c r="F19" s="9"/>
      <c r="G19" s="11"/>
      <c r="H19" s="11"/>
      <c r="I19" s="11"/>
    </row>
    <row r="20" spans="1:9">
      <c r="A20" s="465" t="s">
        <v>89</v>
      </c>
      <c r="B20" s="466"/>
      <c r="C20" s="23">
        <v>1391267.64</v>
      </c>
      <c r="D20" s="24">
        <v>912248.2</v>
      </c>
      <c r="E20" s="8"/>
      <c r="F20" s="9"/>
      <c r="G20" s="11"/>
      <c r="H20" s="11"/>
      <c r="I20" s="11"/>
    </row>
    <row r="21" spans="1:9">
      <c r="A21" s="465" t="s">
        <v>90</v>
      </c>
      <c r="B21" s="466"/>
      <c r="C21" s="23">
        <v>0</v>
      </c>
      <c r="D21" s="24">
        <v>0</v>
      </c>
      <c r="E21" s="8"/>
      <c r="F21" s="9"/>
      <c r="G21" s="11"/>
      <c r="H21" s="11"/>
      <c r="I21" s="11"/>
    </row>
    <row r="22" spans="1:9">
      <c r="A22" s="465" t="s">
        <v>91</v>
      </c>
      <c r="B22" s="466"/>
      <c r="C22" s="23">
        <v>245690246.80000001</v>
      </c>
      <c r="D22" s="20">
        <v>142655118.93000001</v>
      </c>
      <c r="E22" s="8"/>
      <c r="F22" s="9"/>
      <c r="G22" s="11"/>
      <c r="H22" s="11"/>
      <c r="I22" s="11"/>
    </row>
    <row r="23" spans="1:9">
      <c r="A23" s="465" t="s">
        <v>92</v>
      </c>
      <c r="B23" s="466"/>
      <c r="C23" s="27">
        <v>0</v>
      </c>
      <c r="D23" s="28">
        <v>0</v>
      </c>
      <c r="E23" s="8"/>
      <c r="F23" s="9"/>
      <c r="G23" s="11"/>
      <c r="H23" s="11"/>
      <c r="I23" s="11"/>
    </row>
    <row r="24" spans="1:9">
      <c r="A24" s="461" t="s">
        <v>93</v>
      </c>
      <c r="B24" s="462"/>
      <c r="C24" s="45">
        <f>C6-C13</f>
        <v>-291597359.76999998</v>
      </c>
      <c r="D24" s="45">
        <f>D6-D13</f>
        <v>-201652977.5</v>
      </c>
      <c r="E24" s="8"/>
      <c r="F24" s="9"/>
      <c r="G24" s="10"/>
      <c r="H24" s="10"/>
      <c r="I24" s="10"/>
    </row>
    <row r="25" spans="1:9">
      <c r="A25" s="461" t="s">
        <v>94</v>
      </c>
      <c r="B25" s="462"/>
      <c r="C25" s="45">
        <f>SUM(C26:C28)</f>
        <v>8990706.9800000004</v>
      </c>
      <c r="D25" s="45">
        <f>SUM(D26:D28)</f>
        <v>13257667.780000001</v>
      </c>
      <c r="E25" s="8"/>
      <c r="F25" s="9"/>
      <c r="G25" s="10"/>
      <c r="H25" s="10"/>
      <c r="I25" s="10"/>
    </row>
    <row r="26" spans="1:9">
      <c r="A26" s="465" t="s">
        <v>95</v>
      </c>
      <c r="B26" s="466"/>
      <c r="C26" s="21">
        <v>-3226978.38</v>
      </c>
      <c r="D26" s="22">
        <v>-8465549.0199999996</v>
      </c>
      <c r="E26" s="8"/>
      <c r="F26" s="9"/>
      <c r="G26" s="11"/>
      <c r="H26" s="11"/>
      <c r="I26" s="11"/>
    </row>
    <row r="27" spans="1:9">
      <c r="A27" s="465" t="s">
        <v>96</v>
      </c>
      <c r="B27" s="466"/>
      <c r="C27" s="23">
        <v>0</v>
      </c>
      <c r="D27" s="24">
        <v>0</v>
      </c>
      <c r="E27" s="8"/>
      <c r="F27" s="9"/>
      <c r="G27" s="12"/>
      <c r="H27" s="12"/>
      <c r="I27" s="12"/>
    </row>
    <row r="28" spans="1:9">
      <c r="A28" s="465" t="s">
        <v>97</v>
      </c>
      <c r="B28" s="466"/>
      <c r="C28" s="27">
        <v>12217685.359999999</v>
      </c>
      <c r="D28" s="28">
        <v>21723216.800000001</v>
      </c>
      <c r="E28" s="8"/>
      <c r="F28" s="9"/>
      <c r="G28" s="11"/>
      <c r="H28" s="11"/>
      <c r="I28" s="11"/>
    </row>
    <row r="29" spans="1:9">
      <c r="A29" s="461" t="s">
        <v>98</v>
      </c>
      <c r="B29" s="462"/>
      <c r="C29" s="45">
        <f>SUM(C30:C31)</f>
        <v>15995850.880000001</v>
      </c>
      <c r="D29" s="45">
        <f>SUM(D30:D31)</f>
        <v>23811005.84</v>
      </c>
      <c r="E29" s="8"/>
      <c r="F29" s="9"/>
      <c r="G29" s="10"/>
      <c r="H29" s="10"/>
      <c r="I29" s="10"/>
    </row>
    <row r="30" spans="1:9" ht="45" customHeight="1">
      <c r="A30" s="465" t="s">
        <v>99</v>
      </c>
      <c r="B30" s="466"/>
      <c r="C30" s="21">
        <v>0</v>
      </c>
      <c r="D30" s="22">
        <v>0</v>
      </c>
      <c r="E30" s="8"/>
      <c r="F30" s="9"/>
      <c r="G30" s="11"/>
      <c r="H30" s="11"/>
      <c r="I30" s="11"/>
    </row>
    <row r="31" spans="1:9">
      <c r="A31" s="465" t="s">
        <v>100</v>
      </c>
      <c r="B31" s="466"/>
      <c r="C31" s="27">
        <v>15995850.880000001</v>
      </c>
      <c r="D31" s="28">
        <v>23811005.84</v>
      </c>
      <c r="E31" s="8"/>
      <c r="F31" s="9"/>
      <c r="G31" s="11"/>
      <c r="H31" s="11"/>
      <c r="I31" s="11"/>
    </row>
    <row r="32" spans="1:9">
      <c r="A32" s="461" t="s">
        <v>101</v>
      </c>
      <c r="B32" s="462"/>
      <c r="C32" s="45">
        <f>C24+C25-C29</f>
        <v>-298602503.66999996</v>
      </c>
      <c r="D32" s="45">
        <f>D24+D25-D29</f>
        <v>-212206315.56</v>
      </c>
      <c r="E32" s="8"/>
      <c r="F32" s="9"/>
      <c r="G32" s="10"/>
      <c r="H32" s="10"/>
      <c r="I32" s="10"/>
    </row>
    <row r="33" spans="1:9">
      <c r="A33" s="461" t="s">
        <v>102</v>
      </c>
      <c r="B33" s="462"/>
      <c r="C33" s="45">
        <f>SUM(C34:C36)</f>
        <v>2884947.74</v>
      </c>
      <c r="D33" s="45">
        <f>SUM(D34:D36)</f>
        <v>18857422.07</v>
      </c>
      <c r="E33" s="8"/>
      <c r="F33" s="9"/>
      <c r="G33" s="10"/>
      <c r="H33" s="10"/>
      <c r="I33" s="10"/>
    </row>
    <row r="34" spans="1:9">
      <c r="A34" s="465" t="s">
        <v>103</v>
      </c>
      <c r="B34" s="466"/>
      <c r="C34" s="21">
        <v>0</v>
      </c>
      <c r="D34" s="22">
        <v>0</v>
      </c>
      <c r="E34" s="8"/>
      <c r="F34" s="9"/>
      <c r="G34" s="11"/>
      <c r="H34" s="11"/>
      <c r="I34" s="11"/>
    </row>
    <row r="35" spans="1:9">
      <c r="A35" s="465" t="s">
        <v>104</v>
      </c>
      <c r="B35" s="466"/>
      <c r="C35" s="23">
        <v>2030823.08</v>
      </c>
      <c r="D35" s="24">
        <v>3665470.87</v>
      </c>
      <c r="E35" s="8"/>
      <c r="F35" s="9"/>
      <c r="G35" s="11"/>
      <c r="H35" s="11"/>
      <c r="I35" s="11"/>
    </row>
    <row r="36" spans="1:9">
      <c r="A36" s="465" t="s">
        <v>105</v>
      </c>
      <c r="B36" s="466"/>
      <c r="C36" s="27">
        <v>854124.66</v>
      </c>
      <c r="D36" s="28">
        <v>15191951.199999999</v>
      </c>
      <c r="E36" s="8"/>
      <c r="F36" s="9"/>
      <c r="G36" s="11"/>
      <c r="H36" s="11"/>
      <c r="I36" s="11"/>
    </row>
    <row r="37" spans="1:9">
      <c r="A37" s="461" t="s">
        <v>106</v>
      </c>
      <c r="B37" s="462"/>
      <c r="C37" s="45">
        <f>SUM(C38:C39)</f>
        <v>2397501.6300000004</v>
      </c>
      <c r="D37" s="45">
        <f>SUM(D38:D39)</f>
        <v>20103968.619999997</v>
      </c>
      <c r="E37" s="8"/>
      <c r="F37" s="9"/>
      <c r="G37" s="10"/>
      <c r="H37" s="10"/>
      <c r="I37" s="10"/>
    </row>
    <row r="38" spans="1:9">
      <c r="A38" s="465" t="s">
        <v>107</v>
      </c>
      <c r="B38" s="466"/>
      <c r="C38" s="21">
        <v>3718.72</v>
      </c>
      <c r="D38" s="22">
        <v>1682927.54</v>
      </c>
      <c r="E38" s="8"/>
      <c r="F38" s="9"/>
      <c r="G38" s="11"/>
      <c r="H38" s="11"/>
      <c r="I38" s="11"/>
    </row>
    <row r="39" spans="1:9">
      <c r="A39" s="465" t="s">
        <v>108</v>
      </c>
      <c r="B39" s="466"/>
      <c r="C39" s="23">
        <v>2393782.91</v>
      </c>
      <c r="D39" s="24">
        <v>18421041.079999998</v>
      </c>
      <c r="E39" s="8"/>
      <c r="F39" s="9"/>
      <c r="G39" s="11"/>
      <c r="H39" s="11"/>
      <c r="I39" s="11"/>
    </row>
    <row r="40" spans="1:9">
      <c r="A40" s="461" t="s">
        <v>109</v>
      </c>
      <c r="B40" s="462"/>
      <c r="C40" s="45">
        <f>C32+C33-C37</f>
        <v>-298115057.55999994</v>
      </c>
      <c r="D40" s="45">
        <f>D32+D33-D37</f>
        <v>-213452862.11000001</v>
      </c>
      <c r="E40" s="8"/>
      <c r="F40" s="9"/>
      <c r="G40" s="10"/>
      <c r="H40" s="10"/>
      <c r="I40" s="10"/>
    </row>
    <row r="41" spans="1:9">
      <c r="A41" s="461" t="s">
        <v>110</v>
      </c>
      <c r="B41" s="462"/>
      <c r="C41" s="21">
        <v>0</v>
      </c>
      <c r="D41" s="22">
        <v>0</v>
      </c>
      <c r="E41" s="8"/>
      <c r="F41" s="9"/>
      <c r="G41" s="11"/>
      <c r="H41" s="11"/>
      <c r="I41" s="11"/>
    </row>
    <row r="42" spans="1:9" ht="34.5" customHeight="1">
      <c r="A42" s="461" t="s">
        <v>111</v>
      </c>
      <c r="B42" s="462"/>
      <c r="C42" s="27">
        <v>0</v>
      </c>
      <c r="D42" s="28">
        <v>0</v>
      </c>
      <c r="E42" s="8"/>
      <c r="F42" s="9"/>
      <c r="G42" s="12"/>
      <c r="H42" s="12"/>
      <c r="I42" s="10"/>
    </row>
    <row r="43" spans="1:9">
      <c r="A43" s="463" t="s">
        <v>112</v>
      </c>
      <c r="B43" s="464"/>
      <c r="C43" s="46">
        <f>C40-C41-C42</f>
        <v>-298115057.55999994</v>
      </c>
      <c r="D43" s="46">
        <f>D40-D41-D42</f>
        <v>-213452862.11000001</v>
      </c>
      <c r="E43" s="8"/>
      <c r="F43" s="9"/>
      <c r="G43" s="10"/>
      <c r="H43" s="10"/>
      <c r="I43" s="10"/>
    </row>
  </sheetData>
  <mergeCells count="38">
    <mergeCell ref="A8:B8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1:B41"/>
    <mergeCell ref="A42:B42"/>
    <mergeCell ref="A43:B43"/>
    <mergeCell ref="A40:B40"/>
    <mergeCell ref="A33:B33"/>
    <mergeCell ref="A34:B34"/>
    <mergeCell ref="A35:B35"/>
    <mergeCell ref="A36:B36"/>
    <mergeCell ref="A37:B37"/>
    <mergeCell ref="A38:B38"/>
    <mergeCell ref="A39:B39"/>
  </mergeCells>
  <pageMargins left="0.70866141732283472" right="0" top="0.55118110236220474" bottom="0.55118110236220474" header="0.31496062992125984" footer="0.31496062992125984"/>
  <pageSetup paperSize="9" scale="8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D38" sqref="D38"/>
    </sheetView>
  </sheetViews>
  <sheetFormatPr defaultRowHeight="15"/>
  <cols>
    <col min="1" max="1" width="31.28515625" style="14" customWidth="1"/>
    <col min="2" max="2" width="24.140625" style="14" customWidth="1"/>
    <col min="3" max="3" width="20.7109375" style="14" customWidth="1"/>
    <col min="4" max="4" width="35.42578125" style="14" customWidth="1"/>
    <col min="5" max="5" width="14.28515625" style="13" customWidth="1"/>
    <col min="6" max="6" width="18.85546875" style="13" hidden="1" customWidth="1"/>
    <col min="7" max="7" width="9.140625" style="16"/>
    <col min="8" max="9" width="9.140625" style="17"/>
    <col min="10" max="16384" width="9.140625" style="14"/>
  </cols>
  <sheetData>
    <row r="1" spans="1:9" ht="15" customHeight="1">
      <c r="A1" s="29" t="s">
        <v>146</v>
      </c>
      <c r="B1" s="47" t="s">
        <v>113</v>
      </c>
      <c r="C1" s="48"/>
      <c r="D1" s="32" t="s">
        <v>145</v>
      </c>
      <c r="E1" s="18"/>
      <c r="G1" s="14"/>
      <c r="H1" s="14"/>
      <c r="I1" s="14"/>
    </row>
    <row r="2" spans="1:9">
      <c r="A2" s="33" t="s">
        <v>143</v>
      </c>
      <c r="B2" s="49"/>
      <c r="C2" s="50"/>
      <c r="D2" s="36" t="s">
        <v>149</v>
      </c>
      <c r="E2" s="19"/>
      <c r="G2" s="14"/>
      <c r="H2" s="14"/>
      <c r="I2" s="14"/>
    </row>
    <row r="3" spans="1:9" ht="24.75" customHeight="1">
      <c r="A3" s="51" t="s">
        <v>0</v>
      </c>
      <c r="B3" s="52" t="s">
        <v>147</v>
      </c>
      <c r="C3" s="53"/>
      <c r="D3" s="56"/>
      <c r="G3" s="14"/>
      <c r="H3" s="14"/>
      <c r="I3" s="14"/>
    </row>
    <row r="4" spans="1:9">
      <c r="A4" s="54" t="s">
        <v>72</v>
      </c>
      <c r="B4" s="55"/>
      <c r="C4" s="40"/>
      <c r="D4" s="41"/>
      <c r="G4" s="14"/>
      <c r="H4" s="14"/>
      <c r="I4" s="14"/>
    </row>
    <row r="5" spans="1:9" ht="25.5" customHeight="1">
      <c r="A5" s="42"/>
      <c r="B5" s="43"/>
      <c r="C5" s="44" t="s">
        <v>73</v>
      </c>
      <c r="D5" s="44" t="s">
        <v>74</v>
      </c>
      <c r="G5" s="14"/>
      <c r="H5" s="14"/>
      <c r="I5" s="14"/>
    </row>
    <row r="6" spans="1:9">
      <c r="A6" s="461" t="s">
        <v>114</v>
      </c>
      <c r="B6" s="462"/>
      <c r="C6" s="45">
        <v>1201481629.8699999</v>
      </c>
      <c r="D6" s="45">
        <v>1156802765.0599999</v>
      </c>
      <c r="E6" s="15"/>
      <c r="F6" s="15">
        <v>-110003386293.10001</v>
      </c>
      <c r="G6" s="14"/>
      <c r="H6" s="14"/>
      <c r="I6" s="14"/>
    </row>
    <row r="7" spans="1:9">
      <c r="A7" s="461" t="s">
        <v>115</v>
      </c>
      <c r="B7" s="462"/>
      <c r="C7" s="45">
        <f>SUM(C8:C17)</f>
        <v>515344141.99000001</v>
      </c>
      <c r="D7" s="45">
        <f>SUM(D8:D17)</f>
        <v>516546467.09000003</v>
      </c>
      <c r="E7" s="15"/>
      <c r="F7" s="15">
        <v>-26904825143.52</v>
      </c>
      <c r="G7" s="14"/>
      <c r="H7" s="14"/>
      <c r="I7" s="14"/>
    </row>
    <row r="8" spans="1:9">
      <c r="A8" s="465" t="s">
        <v>116</v>
      </c>
      <c r="B8" s="466"/>
      <c r="C8" s="23">
        <v>0</v>
      </c>
      <c r="D8" s="23">
        <v>0</v>
      </c>
      <c r="E8" s="15"/>
      <c r="F8" s="15">
        <v>-7997841834.0600004</v>
      </c>
      <c r="G8" s="14"/>
      <c r="H8" s="14"/>
      <c r="I8" s="14"/>
    </row>
    <row r="9" spans="1:9">
      <c r="A9" s="465" t="s">
        <v>117</v>
      </c>
      <c r="B9" s="466"/>
      <c r="C9" s="23">
        <v>446316081.00999999</v>
      </c>
      <c r="D9" s="23">
        <v>413162911.74000001</v>
      </c>
      <c r="E9" s="15"/>
      <c r="F9" s="15">
        <v>-13521554457.870001</v>
      </c>
      <c r="G9" s="14"/>
      <c r="H9" s="14"/>
      <c r="I9" s="14"/>
    </row>
    <row r="10" spans="1:9">
      <c r="A10" s="465" t="s">
        <v>118</v>
      </c>
      <c r="B10" s="466"/>
      <c r="C10" s="23">
        <v>0</v>
      </c>
      <c r="D10" s="23">
        <v>0</v>
      </c>
      <c r="E10" s="15"/>
      <c r="F10" s="15">
        <v>0</v>
      </c>
      <c r="G10" s="14"/>
      <c r="H10" s="14"/>
      <c r="I10" s="14"/>
    </row>
    <row r="11" spans="1:9">
      <c r="A11" s="465" t="s">
        <v>119</v>
      </c>
      <c r="B11" s="466"/>
      <c r="C11" s="23">
        <v>16048357.48</v>
      </c>
      <c r="D11" s="23">
        <v>47507869.32</v>
      </c>
      <c r="E11" s="15"/>
      <c r="F11" s="15">
        <v>-1056415379.0400001</v>
      </c>
      <c r="G11" s="14"/>
      <c r="H11" s="14"/>
      <c r="I11" s="14"/>
    </row>
    <row r="12" spans="1:9">
      <c r="A12" s="465" t="s">
        <v>120</v>
      </c>
      <c r="B12" s="466"/>
      <c r="C12" s="23">
        <v>0</v>
      </c>
      <c r="D12" s="23">
        <v>0</v>
      </c>
      <c r="E12" s="15"/>
      <c r="F12" s="15">
        <v>0</v>
      </c>
      <c r="G12" s="14"/>
      <c r="H12" s="14"/>
      <c r="I12" s="14"/>
    </row>
    <row r="13" spans="1:9" ht="25.5" customHeight="1">
      <c r="A13" s="465" t="s">
        <v>121</v>
      </c>
      <c r="B13" s="466"/>
      <c r="C13" s="23">
        <v>8892258.7799999993</v>
      </c>
      <c r="D13" s="23">
        <v>11059464.810000001</v>
      </c>
      <c r="E13" s="15"/>
      <c r="F13" s="15">
        <v>-7130533.2899999991</v>
      </c>
      <c r="G13" s="14"/>
      <c r="H13" s="14"/>
      <c r="I13" s="14"/>
    </row>
    <row r="14" spans="1:9" ht="24.75" customHeight="1">
      <c r="A14" s="465" t="s">
        <v>122</v>
      </c>
      <c r="B14" s="466"/>
      <c r="C14" s="23">
        <v>0</v>
      </c>
      <c r="D14" s="23">
        <v>0</v>
      </c>
      <c r="E14" s="15"/>
      <c r="F14" s="15">
        <v>-14648880.23</v>
      </c>
      <c r="G14" s="14"/>
      <c r="H14" s="14"/>
      <c r="I14" s="14"/>
    </row>
    <row r="15" spans="1:9">
      <c r="A15" s="465" t="s">
        <v>123</v>
      </c>
      <c r="B15" s="466"/>
      <c r="C15" s="23">
        <v>0</v>
      </c>
      <c r="D15" s="23">
        <v>281719.13</v>
      </c>
      <c r="E15" s="15"/>
      <c r="F15" s="15">
        <v>-894626.04</v>
      </c>
      <c r="G15" s="14"/>
      <c r="H15" s="14"/>
      <c r="I15" s="14"/>
    </row>
    <row r="16" spans="1:9">
      <c r="A16" s="465" t="s">
        <v>124</v>
      </c>
      <c r="B16" s="466"/>
      <c r="C16" s="25">
        <v>0</v>
      </c>
      <c r="D16" s="25">
        <v>0</v>
      </c>
      <c r="E16" s="15"/>
      <c r="F16" s="15">
        <v>0</v>
      </c>
      <c r="G16" s="14"/>
      <c r="H16" s="14"/>
      <c r="I16" s="14"/>
    </row>
    <row r="17" spans="1:9">
      <c r="A17" s="465" t="s">
        <v>125</v>
      </c>
      <c r="B17" s="466"/>
      <c r="C17" s="23">
        <v>44087444.719999999</v>
      </c>
      <c r="D17" s="23">
        <v>44534502.090000004</v>
      </c>
      <c r="E17" s="15"/>
      <c r="F17" s="15">
        <v>-4306339432.9899998</v>
      </c>
      <c r="G17" s="14"/>
      <c r="H17" s="14"/>
      <c r="I17" s="14"/>
    </row>
    <row r="18" spans="1:9">
      <c r="A18" s="461" t="s">
        <v>126</v>
      </c>
      <c r="B18" s="462"/>
      <c r="C18" s="45">
        <f>SUM(C19:C27)</f>
        <v>560023006.80000007</v>
      </c>
      <c r="D18" s="45">
        <f>SUM(D19:D27)</f>
        <v>560096648.25</v>
      </c>
      <c r="E18" s="15"/>
      <c r="F18" s="15">
        <v>-25641860929.230003</v>
      </c>
      <c r="G18" s="14"/>
      <c r="H18" s="14"/>
      <c r="I18" s="14"/>
    </row>
    <row r="19" spans="1:9">
      <c r="A19" s="465" t="s">
        <v>127</v>
      </c>
      <c r="B19" s="466"/>
      <c r="C19" s="23">
        <v>300374574.30000001</v>
      </c>
      <c r="D19" s="23">
        <v>298115057.56</v>
      </c>
      <c r="E19" s="15"/>
      <c r="F19" s="15">
        <v>-6110255219.75</v>
      </c>
      <c r="G19" s="14"/>
      <c r="H19" s="14"/>
      <c r="I19" s="14"/>
    </row>
    <row r="20" spans="1:9">
      <c r="A20" s="465" t="s">
        <v>128</v>
      </c>
      <c r="B20" s="466"/>
      <c r="C20" s="23">
        <v>27558891.859999999</v>
      </c>
      <c r="D20" s="23">
        <v>25380675.760000002</v>
      </c>
      <c r="E20" s="15"/>
      <c r="F20" s="15">
        <v>-14643738734.880001</v>
      </c>
      <c r="G20" s="14"/>
      <c r="H20" s="14"/>
      <c r="I20" s="14"/>
    </row>
    <row r="21" spans="1:9" ht="27" customHeight="1">
      <c r="A21" s="465" t="s">
        <v>129</v>
      </c>
      <c r="B21" s="466"/>
      <c r="C21" s="23">
        <v>0</v>
      </c>
      <c r="D21" s="23">
        <v>0</v>
      </c>
      <c r="E21" s="15"/>
      <c r="F21" s="15">
        <v>-5116351.2</v>
      </c>
      <c r="G21" s="14"/>
      <c r="H21" s="14"/>
      <c r="I21" s="14"/>
    </row>
    <row r="22" spans="1:9">
      <c r="A22" s="465" t="s">
        <v>130</v>
      </c>
      <c r="B22" s="466"/>
      <c r="C22" s="23">
        <v>139907591.19999999</v>
      </c>
      <c r="D22" s="23">
        <v>199162806.19999999</v>
      </c>
      <c r="E22" s="15"/>
      <c r="F22" s="15">
        <v>-2961892335.3699999</v>
      </c>
      <c r="G22" s="14"/>
      <c r="H22" s="14"/>
      <c r="I22" s="14"/>
    </row>
    <row r="23" spans="1:9">
      <c r="A23" s="465" t="s">
        <v>131</v>
      </c>
      <c r="B23" s="466"/>
      <c r="C23" s="23">
        <v>0</v>
      </c>
      <c r="D23" s="23">
        <v>0</v>
      </c>
      <c r="E23" s="15"/>
      <c r="F23" s="15">
        <v>0</v>
      </c>
      <c r="G23" s="14"/>
      <c r="H23" s="14"/>
      <c r="I23" s="14"/>
    </row>
    <row r="24" spans="1:9" ht="41.25" customHeight="1">
      <c r="A24" s="465" t="s">
        <v>132</v>
      </c>
      <c r="B24" s="466"/>
      <c r="C24" s="23">
        <v>67523906.290000007</v>
      </c>
      <c r="D24" s="23">
        <v>16065986.289999999</v>
      </c>
      <c r="E24" s="15"/>
      <c r="F24" s="15">
        <v>-88399149.879999995</v>
      </c>
      <c r="G24" s="14"/>
      <c r="H24" s="14"/>
      <c r="I24" s="14"/>
    </row>
    <row r="25" spans="1:9" ht="27" customHeight="1">
      <c r="A25" s="465" t="s">
        <v>133</v>
      </c>
      <c r="B25" s="466"/>
      <c r="C25" s="23">
        <v>0</v>
      </c>
      <c r="D25" s="23">
        <v>0</v>
      </c>
      <c r="E25" s="15"/>
      <c r="F25" s="15">
        <v>-11641883.390000001</v>
      </c>
      <c r="G25" s="14"/>
      <c r="H25" s="14"/>
      <c r="I25" s="14"/>
    </row>
    <row r="26" spans="1:9">
      <c r="A26" s="465" t="s">
        <v>134</v>
      </c>
      <c r="B26" s="466"/>
      <c r="C26" s="23">
        <v>0</v>
      </c>
      <c r="D26" s="23">
        <v>0</v>
      </c>
      <c r="E26" s="15"/>
      <c r="F26" s="15">
        <v>-894626.04</v>
      </c>
      <c r="G26" s="14"/>
      <c r="H26" s="14"/>
      <c r="I26" s="14"/>
    </row>
    <row r="27" spans="1:9">
      <c r="A27" s="465" t="s">
        <v>135</v>
      </c>
      <c r="B27" s="466"/>
      <c r="C27" s="23">
        <v>24658043.149999999</v>
      </c>
      <c r="D27" s="23">
        <v>21372122.440000001</v>
      </c>
      <c r="E27" s="15"/>
      <c r="F27" s="15">
        <v>-1819922628.72</v>
      </c>
      <c r="G27" s="14"/>
      <c r="H27" s="14"/>
      <c r="I27" s="14"/>
    </row>
    <row r="28" spans="1:9">
      <c r="A28" s="461" t="s">
        <v>136</v>
      </c>
      <c r="B28" s="462"/>
      <c r="C28" s="45">
        <f>C6+C7-C18</f>
        <v>1156802765.0599999</v>
      </c>
      <c r="D28" s="45">
        <f>D6+D7-D18</f>
        <v>1113252583.9000001</v>
      </c>
      <c r="E28" s="15"/>
      <c r="F28" s="15">
        <v>-111266350507.39001</v>
      </c>
      <c r="G28" s="14"/>
      <c r="H28" s="14"/>
      <c r="I28" s="14"/>
    </row>
    <row r="29" spans="1:9">
      <c r="A29" s="461" t="s">
        <v>137</v>
      </c>
      <c r="B29" s="462"/>
      <c r="C29" s="45">
        <v>-298115057.56</v>
      </c>
      <c r="D29" s="45">
        <v>-213452862.11000001</v>
      </c>
      <c r="E29" s="15"/>
      <c r="F29" s="15">
        <v>-2058932425.2400005</v>
      </c>
      <c r="G29" s="14"/>
      <c r="H29" s="14"/>
      <c r="I29" s="14"/>
    </row>
    <row r="30" spans="1:9">
      <c r="A30" s="465" t="s">
        <v>138</v>
      </c>
      <c r="B30" s="466"/>
      <c r="C30" s="23">
        <v>0</v>
      </c>
      <c r="D30" s="23">
        <v>0</v>
      </c>
      <c r="E30" s="15"/>
      <c r="F30" s="15">
        <v>-9038299339.0300007</v>
      </c>
      <c r="G30" s="14"/>
      <c r="H30" s="14"/>
      <c r="I30" s="14"/>
    </row>
    <row r="31" spans="1:9">
      <c r="A31" s="465" t="s">
        <v>139</v>
      </c>
      <c r="B31" s="466"/>
      <c r="C31" s="23">
        <v>-298115057.56</v>
      </c>
      <c r="D31" s="23">
        <v>-213452862.11000001</v>
      </c>
      <c r="E31" s="15"/>
      <c r="F31" s="15">
        <v>-6979366913.79</v>
      </c>
      <c r="G31" s="14"/>
      <c r="H31" s="14"/>
      <c r="I31" s="14"/>
    </row>
    <row r="32" spans="1:9">
      <c r="A32" s="465" t="s">
        <v>140</v>
      </c>
      <c r="B32" s="466"/>
      <c r="C32" s="23">
        <v>0</v>
      </c>
      <c r="D32" s="23">
        <v>0</v>
      </c>
      <c r="E32" s="15"/>
      <c r="F32" s="15">
        <v>-8713074.9100000001</v>
      </c>
    </row>
    <row r="33" spans="1:6">
      <c r="A33" s="461" t="s">
        <v>141</v>
      </c>
      <c r="B33" s="462"/>
      <c r="C33" s="45">
        <f>C28+C29</f>
        <v>858687707.5</v>
      </c>
      <c r="D33" s="45">
        <f>D28+D29</f>
        <v>899799721.79000008</v>
      </c>
      <c r="E33" s="15"/>
      <c r="F33" s="15">
        <v>-113316569857.72</v>
      </c>
    </row>
  </sheetData>
  <mergeCells count="28"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</mergeCells>
  <pageMargins left="0.70866141732283472" right="0" top="0.74803149606299213" bottom="0.74803149606299213" header="0.31496062992125984" footer="0.31496062992125984"/>
  <pageSetup paperSize="9" scale="8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7"/>
  <sheetViews>
    <sheetView topLeftCell="A4" zoomScaleNormal="100" workbookViewId="0">
      <selection activeCell="T203" sqref="T194:AH203"/>
    </sheetView>
  </sheetViews>
  <sheetFormatPr defaultRowHeight="12.75"/>
  <cols>
    <col min="1" max="1" width="22.85546875" style="82" customWidth="1"/>
    <col min="2" max="2" width="19.140625" style="82" customWidth="1"/>
    <col min="3" max="3" width="20" style="82" customWidth="1"/>
    <col min="4" max="4" width="18" style="82" customWidth="1"/>
    <col min="5" max="5" width="19.7109375" style="82" customWidth="1"/>
    <col min="6" max="6" width="16.140625" style="82" customWidth="1"/>
    <col min="7" max="7" width="16.42578125" style="82" customWidth="1"/>
    <col min="8" max="8" width="13" style="82" customWidth="1"/>
    <col min="9" max="9" width="16.140625" style="82" customWidth="1"/>
    <col min="10" max="10" width="13.7109375" style="82" customWidth="1"/>
    <col min="11" max="11" width="18.28515625" style="82" customWidth="1"/>
    <col min="12" max="16384" width="9.140625" style="82"/>
  </cols>
  <sheetData>
    <row r="2" spans="1:10" s="77" customFormat="1">
      <c r="A2" s="76"/>
      <c r="D2" s="78"/>
      <c r="E2" s="79"/>
      <c r="F2" s="79" t="s">
        <v>154</v>
      </c>
      <c r="G2" s="79"/>
      <c r="H2" s="79"/>
      <c r="I2" s="79"/>
    </row>
    <row r="3" spans="1:10" s="77" customFormat="1" ht="40.5" customHeight="1">
      <c r="B3" s="80"/>
      <c r="C3" s="80"/>
      <c r="D3" s="81"/>
      <c r="E3" s="81"/>
      <c r="F3" s="475" t="s">
        <v>155</v>
      </c>
      <c r="G3" s="476"/>
      <c r="H3" s="476"/>
      <c r="I3" s="476"/>
      <c r="J3" s="476"/>
    </row>
    <row r="4" spans="1:10" ht="15" customHeight="1">
      <c r="A4" s="477" t="s">
        <v>156</v>
      </c>
      <c r="B4" s="477"/>
      <c r="C4" s="477"/>
      <c r="D4" s="477"/>
      <c r="E4" s="477"/>
      <c r="F4" s="477"/>
      <c r="G4" s="477"/>
      <c r="H4" s="477"/>
      <c r="I4" s="477"/>
    </row>
    <row r="5" spans="1:10" ht="13.5" thickBot="1">
      <c r="A5" s="478"/>
      <c r="B5" s="479"/>
      <c r="C5" s="479"/>
      <c r="D5" s="479"/>
      <c r="E5" s="479"/>
      <c r="F5" s="479"/>
      <c r="G5" s="479"/>
      <c r="H5" s="478"/>
      <c r="I5" s="478"/>
    </row>
    <row r="6" spans="1:10" ht="15" customHeight="1" thickBot="1">
      <c r="A6" s="83"/>
      <c r="B6" s="480" t="s">
        <v>157</v>
      </c>
      <c r="C6" s="481"/>
      <c r="D6" s="481"/>
      <c r="E6" s="481"/>
      <c r="F6" s="481"/>
      <c r="G6" s="482"/>
      <c r="H6" s="84"/>
      <c r="I6" s="84"/>
    </row>
    <row r="7" spans="1:10">
      <c r="A7" s="483" t="s">
        <v>158</v>
      </c>
      <c r="B7" s="485" t="s">
        <v>159</v>
      </c>
      <c r="C7" s="487" t="s">
        <v>160</v>
      </c>
      <c r="D7" s="485" t="s">
        <v>161</v>
      </c>
      <c r="E7" s="489" t="s">
        <v>162</v>
      </c>
      <c r="F7" s="467" t="s">
        <v>163</v>
      </c>
      <c r="G7" s="467" t="s">
        <v>164</v>
      </c>
      <c r="H7" s="467" t="s">
        <v>165</v>
      </c>
      <c r="I7" s="469" t="s">
        <v>166</v>
      </c>
    </row>
    <row r="8" spans="1:10" ht="81.75" customHeight="1">
      <c r="A8" s="484"/>
      <c r="B8" s="486"/>
      <c r="C8" s="488"/>
      <c r="D8" s="486"/>
      <c r="E8" s="490"/>
      <c r="F8" s="468"/>
      <c r="G8" s="468"/>
      <c r="H8" s="468"/>
      <c r="I8" s="470"/>
    </row>
    <row r="9" spans="1:10" s="85" customFormat="1" ht="12.75" customHeight="1">
      <c r="A9" s="471" t="s">
        <v>167</v>
      </c>
      <c r="B9" s="472"/>
      <c r="C9" s="472"/>
      <c r="D9" s="472"/>
      <c r="E9" s="473"/>
      <c r="F9" s="473"/>
      <c r="G9" s="473"/>
      <c r="H9" s="473"/>
      <c r="I9" s="474"/>
    </row>
    <row r="10" spans="1:10" s="85" customFormat="1">
      <c r="A10" s="86" t="s">
        <v>2</v>
      </c>
      <c r="B10" s="87">
        <v>504854120.63999999</v>
      </c>
      <c r="C10" s="87">
        <v>5330002.3099999996</v>
      </c>
      <c r="D10" s="87">
        <v>376902232.62</v>
      </c>
      <c r="E10" s="87">
        <v>3073139</v>
      </c>
      <c r="F10" s="87">
        <v>302705.8</v>
      </c>
      <c r="G10" s="87">
        <v>15620400.91</v>
      </c>
      <c r="H10" s="87">
        <v>134643734.34</v>
      </c>
      <c r="I10" s="88">
        <f>B10+SUM(D10:H10)</f>
        <v>1035396333.3100001</v>
      </c>
    </row>
    <row r="11" spans="1:10">
      <c r="A11" s="89" t="s">
        <v>168</v>
      </c>
      <c r="B11" s="87">
        <f t="shared" ref="B11:I11" si="0">SUM(B12:B14)</f>
        <v>50293060.210000001</v>
      </c>
      <c r="C11" s="87">
        <f t="shared" si="0"/>
        <v>132537.60000000001</v>
      </c>
      <c r="D11" s="87">
        <f t="shared" si="0"/>
        <v>20972347.809999999</v>
      </c>
      <c r="E11" s="87">
        <f t="shared" si="0"/>
        <v>41667.67</v>
      </c>
      <c r="F11" s="87">
        <f t="shared" si="0"/>
        <v>0</v>
      </c>
      <c r="G11" s="87">
        <f t="shared" si="0"/>
        <v>1166237.6599999999</v>
      </c>
      <c r="H11" s="87">
        <f t="shared" si="0"/>
        <v>48316346.969999999</v>
      </c>
      <c r="I11" s="88">
        <f t="shared" si="0"/>
        <v>120789660.32000002</v>
      </c>
    </row>
    <row r="12" spans="1:10">
      <c r="A12" s="90" t="s">
        <v>169</v>
      </c>
      <c r="B12" s="91">
        <v>32089686.780000001</v>
      </c>
      <c r="C12" s="91">
        <v>0</v>
      </c>
      <c r="D12" s="91">
        <v>0</v>
      </c>
      <c r="E12" s="91">
        <v>1668.07</v>
      </c>
      <c r="F12" s="91">
        <v>0</v>
      </c>
      <c r="G12" s="91">
        <v>396181.18</v>
      </c>
      <c r="H12" s="91">
        <v>50405.4</v>
      </c>
      <c r="I12" s="92">
        <f>B12+SUM(D12:H12)</f>
        <v>32537941.43</v>
      </c>
    </row>
    <row r="13" spans="1:10">
      <c r="A13" s="90" t="s">
        <v>170</v>
      </c>
      <c r="B13" s="91">
        <v>18203373.43</v>
      </c>
      <c r="C13" s="91">
        <v>132537.60000000001</v>
      </c>
      <c r="D13" s="91">
        <v>20972347.809999999</v>
      </c>
      <c r="E13" s="91">
        <v>39999.599999999999</v>
      </c>
      <c r="F13" s="91">
        <v>0</v>
      </c>
      <c r="G13" s="91">
        <v>770056.48</v>
      </c>
      <c r="H13" s="91">
        <v>48265941.57</v>
      </c>
      <c r="I13" s="92">
        <f>B13+SUM(D13:H13)</f>
        <v>88251718.890000015</v>
      </c>
    </row>
    <row r="14" spans="1:10">
      <c r="A14" s="90" t="s">
        <v>171</v>
      </c>
      <c r="B14" s="91">
        <v>0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/>
      <c r="I14" s="92">
        <f>B14+SUM(D14:H14)</f>
        <v>0</v>
      </c>
    </row>
    <row r="15" spans="1:10">
      <c r="A15" s="89" t="s">
        <v>172</v>
      </c>
      <c r="B15" s="87">
        <f>SUM(B16:B17)</f>
        <v>19455567.369999997</v>
      </c>
      <c r="C15" s="87">
        <f t="shared" ref="C15:I15" si="1">SUM(C16:C17)</f>
        <v>170726.39999999999</v>
      </c>
      <c r="D15" s="87">
        <f t="shared" si="1"/>
        <v>1142058.29</v>
      </c>
      <c r="E15" s="87">
        <f t="shared" si="1"/>
        <v>74696.84</v>
      </c>
      <c r="F15" s="87">
        <f t="shared" si="1"/>
        <v>0</v>
      </c>
      <c r="G15" s="87">
        <f t="shared" si="1"/>
        <v>325310.42</v>
      </c>
      <c r="H15" s="87">
        <f t="shared" si="1"/>
        <v>31794602.23</v>
      </c>
      <c r="I15" s="88">
        <f t="shared" si="1"/>
        <v>52792235.150000006</v>
      </c>
    </row>
    <row r="16" spans="1:10">
      <c r="A16" s="90" t="s">
        <v>173</v>
      </c>
      <c r="B16" s="91">
        <v>2153950.4900000002</v>
      </c>
      <c r="C16" s="91">
        <v>0</v>
      </c>
      <c r="D16" s="91">
        <v>1142058.29</v>
      </c>
      <c r="E16" s="91">
        <v>74696.84</v>
      </c>
      <c r="F16" s="91">
        <v>0</v>
      </c>
      <c r="G16" s="91">
        <v>283757.21999999997</v>
      </c>
      <c r="H16" s="91"/>
      <c r="I16" s="92">
        <f>B16+SUM(D16:H16)</f>
        <v>3654462.8400000003</v>
      </c>
    </row>
    <row r="17" spans="1:9">
      <c r="A17" s="90" t="s">
        <v>170</v>
      </c>
      <c r="B17" s="91">
        <v>17301616.879999999</v>
      </c>
      <c r="C17" s="91">
        <v>170726.39999999999</v>
      </c>
      <c r="D17" s="91">
        <v>0</v>
      </c>
      <c r="E17" s="91">
        <v>0</v>
      </c>
      <c r="F17" s="91">
        <v>0</v>
      </c>
      <c r="G17" s="91">
        <v>41553.199999999997</v>
      </c>
      <c r="H17" s="91">
        <v>31794602.23</v>
      </c>
      <c r="I17" s="92">
        <f>B17+SUM(D17:H17)</f>
        <v>49137772.310000002</v>
      </c>
    </row>
    <row r="18" spans="1:9">
      <c r="A18" s="86" t="s">
        <v>3</v>
      </c>
      <c r="B18" s="87">
        <f t="shared" ref="B18:I18" si="2">B10+B11-B15</f>
        <v>535691613.48000002</v>
      </c>
      <c r="C18" s="87">
        <f t="shared" si="2"/>
        <v>5291813.5099999988</v>
      </c>
      <c r="D18" s="87">
        <f t="shared" si="2"/>
        <v>396732522.13999999</v>
      </c>
      <c r="E18" s="87">
        <f t="shared" si="2"/>
        <v>3040109.83</v>
      </c>
      <c r="F18" s="87">
        <f t="shared" si="2"/>
        <v>302705.8</v>
      </c>
      <c r="G18" s="87">
        <f t="shared" si="2"/>
        <v>16461328.15</v>
      </c>
      <c r="H18" s="87">
        <f t="shared" si="2"/>
        <v>151165479.08000001</v>
      </c>
      <c r="I18" s="88">
        <f t="shared" si="2"/>
        <v>1103393758.48</v>
      </c>
    </row>
    <row r="19" spans="1:9">
      <c r="A19" s="471" t="s">
        <v>174</v>
      </c>
      <c r="B19" s="473"/>
      <c r="C19" s="473"/>
      <c r="D19" s="473"/>
      <c r="E19" s="473"/>
      <c r="F19" s="473"/>
      <c r="G19" s="473"/>
      <c r="H19" s="473"/>
      <c r="I19" s="474"/>
    </row>
    <row r="20" spans="1:9">
      <c r="A20" s="86" t="s">
        <v>2</v>
      </c>
      <c r="B20" s="87">
        <v>2240156.69</v>
      </c>
      <c r="C20" s="87">
        <v>0</v>
      </c>
      <c r="D20" s="87">
        <v>162292510.63</v>
      </c>
      <c r="E20" s="87">
        <v>2726389.4</v>
      </c>
      <c r="F20" s="87">
        <v>302705.8</v>
      </c>
      <c r="G20" s="87">
        <v>15010213.25</v>
      </c>
      <c r="H20" s="87">
        <v>0</v>
      </c>
      <c r="I20" s="88">
        <f>B20+SUM(D20:H20)</f>
        <v>182571975.77000001</v>
      </c>
    </row>
    <row r="21" spans="1:9">
      <c r="A21" s="89" t="s">
        <v>168</v>
      </c>
      <c r="B21" s="87">
        <f>SUM(B22:B24)</f>
        <v>57735.24</v>
      </c>
      <c r="C21" s="87">
        <f t="shared" ref="C21:I21" si="3">SUM(C22:C24)</f>
        <v>0</v>
      </c>
      <c r="D21" s="87">
        <f t="shared" si="3"/>
        <v>15409683.369999999</v>
      </c>
      <c r="E21" s="87">
        <f t="shared" si="3"/>
        <v>97963.37000000001</v>
      </c>
      <c r="F21" s="87">
        <f t="shared" si="3"/>
        <v>0</v>
      </c>
      <c r="G21" s="87">
        <f t="shared" si="3"/>
        <v>1260580.1000000001</v>
      </c>
      <c r="H21" s="87">
        <f t="shared" si="3"/>
        <v>0</v>
      </c>
      <c r="I21" s="88">
        <f t="shared" si="3"/>
        <v>16825962.080000002</v>
      </c>
    </row>
    <row r="22" spans="1:9">
      <c r="A22" s="90" t="s">
        <v>175</v>
      </c>
      <c r="B22" s="91">
        <v>57735.24</v>
      </c>
      <c r="C22" s="91">
        <v>0</v>
      </c>
      <c r="D22" s="91">
        <v>14295679.51</v>
      </c>
      <c r="E22" s="91">
        <v>93963.41</v>
      </c>
      <c r="F22" s="91">
        <v>0</v>
      </c>
      <c r="G22" s="91">
        <v>359789.83</v>
      </c>
      <c r="H22" s="91">
        <v>0</v>
      </c>
      <c r="I22" s="92">
        <f>B22+SUM(D22:H22)</f>
        <v>14807167.99</v>
      </c>
    </row>
    <row r="23" spans="1:9">
      <c r="A23" s="90" t="s">
        <v>170</v>
      </c>
      <c r="B23" s="91">
        <v>0</v>
      </c>
      <c r="C23" s="91">
        <v>0</v>
      </c>
      <c r="D23" s="91">
        <v>1114003.8600000001</v>
      </c>
      <c r="E23" s="91">
        <v>3999.96</v>
      </c>
      <c r="F23" s="91">
        <v>0</v>
      </c>
      <c r="G23" s="91">
        <v>900790.27</v>
      </c>
      <c r="H23" s="91">
        <v>0</v>
      </c>
      <c r="I23" s="92">
        <f>B23+SUM(D23:H23)</f>
        <v>2018794.09</v>
      </c>
    </row>
    <row r="24" spans="1:9">
      <c r="A24" s="90" t="s">
        <v>171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2">
        <f>B24+SUM(D24:H24)</f>
        <v>0</v>
      </c>
    </row>
    <row r="25" spans="1:9">
      <c r="A25" s="89" t="s">
        <v>172</v>
      </c>
      <c r="B25" s="87">
        <f>SUM(B26:B27)</f>
        <v>17976.2</v>
      </c>
      <c r="C25" s="87">
        <f t="shared" ref="C25:I25" si="4">SUM(C26:C27)</f>
        <v>0</v>
      </c>
      <c r="D25" s="87">
        <f t="shared" si="4"/>
        <v>342417.67</v>
      </c>
      <c r="E25" s="87">
        <f t="shared" si="4"/>
        <v>74696.84</v>
      </c>
      <c r="F25" s="87">
        <f t="shared" si="4"/>
        <v>0</v>
      </c>
      <c r="G25" s="87">
        <f t="shared" si="4"/>
        <v>325310.42</v>
      </c>
      <c r="H25" s="87">
        <f t="shared" si="4"/>
        <v>0</v>
      </c>
      <c r="I25" s="88">
        <f t="shared" si="4"/>
        <v>760401.13</v>
      </c>
    </row>
    <row r="26" spans="1:9">
      <c r="A26" s="90" t="s">
        <v>173</v>
      </c>
      <c r="B26" s="91">
        <v>0</v>
      </c>
      <c r="C26" s="91">
        <v>0</v>
      </c>
      <c r="D26" s="91">
        <v>342417.67</v>
      </c>
      <c r="E26" s="91">
        <v>74696.84</v>
      </c>
      <c r="F26" s="91">
        <v>0</v>
      </c>
      <c r="G26" s="91">
        <v>283757.21999999997</v>
      </c>
      <c r="H26" s="91">
        <v>0</v>
      </c>
      <c r="I26" s="92">
        <f>B26+SUM(D26:H26)</f>
        <v>700871.73</v>
      </c>
    </row>
    <row r="27" spans="1:9">
      <c r="A27" s="90" t="s">
        <v>170</v>
      </c>
      <c r="B27" s="91">
        <v>17976.2</v>
      </c>
      <c r="C27" s="91">
        <v>0</v>
      </c>
      <c r="D27" s="91">
        <v>0</v>
      </c>
      <c r="E27" s="91">
        <v>0</v>
      </c>
      <c r="F27" s="91">
        <v>0</v>
      </c>
      <c r="G27" s="91">
        <v>41553.199999999997</v>
      </c>
      <c r="H27" s="91">
        <v>0</v>
      </c>
      <c r="I27" s="92">
        <f>B27+SUM(D27:H27)</f>
        <v>59529.399999999994</v>
      </c>
    </row>
    <row r="28" spans="1:9">
      <c r="A28" s="86" t="s">
        <v>3</v>
      </c>
      <c r="B28" s="87">
        <f>B20+B21-B25</f>
        <v>2279915.73</v>
      </c>
      <c r="C28" s="87">
        <f t="shared" ref="C28:I28" si="5">C20+C21-C25</f>
        <v>0</v>
      </c>
      <c r="D28" s="87">
        <f t="shared" si="5"/>
        <v>177359776.33000001</v>
      </c>
      <c r="E28" s="87">
        <f t="shared" si="5"/>
        <v>2749655.93</v>
      </c>
      <c r="F28" s="87">
        <f t="shared" si="5"/>
        <v>302705.8</v>
      </c>
      <c r="G28" s="87">
        <f t="shared" si="5"/>
        <v>15945482.93</v>
      </c>
      <c r="H28" s="87">
        <f t="shared" si="5"/>
        <v>0</v>
      </c>
      <c r="I28" s="88">
        <f t="shared" si="5"/>
        <v>198637536.72000003</v>
      </c>
    </row>
    <row r="29" spans="1:9">
      <c r="A29" s="471" t="s">
        <v>176</v>
      </c>
      <c r="B29" s="473"/>
      <c r="C29" s="473"/>
      <c r="D29" s="473"/>
      <c r="E29" s="473"/>
      <c r="F29" s="473"/>
      <c r="G29" s="473"/>
      <c r="H29" s="473"/>
      <c r="I29" s="474"/>
    </row>
    <row r="30" spans="1:9">
      <c r="A30" s="86" t="s">
        <v>2</v>
      </c>
      <c r="B30" s="87">
        <v>66140.800000000003</v>
      </c>
      <c r="C30" s="87">
        <v>66140.800000000003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8">
        <f>B30+SUM(D30:H30)</f>
        <v>66140.800000000003</v>
      </c>
    </row>
    <row r="31" spans="1:9">
      <c r="A31" s="90" t="s">
        <v>177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2">
        <f>B31+SUM(D31:H31)</f>
        <v>0</v>
      </c>
    </row>
    <row r="32" spans="1:9">
      <c r="A32" s="90" t="s">
        <v>178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2">
        <f>B32+SUM(D32:H32)</f>
        <v>0</v>
      </c>
    </row>
    <row r="33" spans="1:9">
      <c r="A33" s="86" t="s">
        <v>3</v>
      </c>
      <c r="B33" s="94">
        <f>B30+B31-B32</f>
        <v>66140.800000000003</v>
      </c>
      <c r="C33" s="94">
        <f t="shared" ref="C33:I33" si="6">C30+C31-C32</f>
        <v>66140.800000000003</v>
      </c>
      <c r="D33" s="94">
        <f t="shared" si="6"/>
        <v>0</v>
      </c>
      <c r="E33" s="94">
        <f t="shared" si="6"/>
        <v>0</v>
      </c>
      <c r="F33" s="94">
        <f t="shared" si="6"/>
        <v>0</v>
      </c>
      <c r="G33" s="94">
        <f t="shared" si="6"/>
        <v>0</v>
      </c>
      <c r="H33" s="94">
        <f t="shared" si="6"/>
        <v>0</v>
      </c>
      <c r="I33" s="95">
        <f t="shared" si="6"/>
        <v>66140.800000000003</v>
      </c>
    </row>
    <row r="34" spans="1:9">
      <c r="A34" s="471" t="s">
        <v>179</v>
      </c>
      <c r="B34" s="472"/>
      <c r="C34" s="472"/>
      <c r="D34" s="472"/>
      <c r="E34" s="472"/>
      <c r="F34" s="472"/>
      <c r="G34" s="472"/>
      <c r="H34" s="472"/>
      <c r="I34" s="474"/>
    </row>
    <row r="35" spans="1:9">
      <c r="A35" s="96" t="s">
        <v>2</v>
      </c>
      <c r="B35" s="97">
        <f t="shared" ref="B35:I35" si="7">B10-B20-B30</f>
        <v>502547823.14999998</v>
      </c>
      <c r="C35" s="97">
        <f t="shared" si="7"/>
        <v>5263861.51</v>
      </c>
      <c r="D35" s="97">
        <f t="shared" si="7"/>
        <v>214609721.99000001</v>
      </c>
      <c r="E35" s="97">
        <f t="shared" si="7"/>
        <v>346749.60000000009</v>
      </c>
      <c r="F35" s="97">
        <f t="shared" si="7"/>
        <v>0</v>
      </c>
      <c r="G35" s="97">
        <f t="shared" si="7"/>
        <v>610187.66000000015</v>
      </c>
      <c r="H35" s="97">
        <f t="shared" si="7"/>
        <v>134643734.34</v>
      </c>
      <c r="I35" s="98">
        <f t="shared" si="7"/>
        <v>852758216.74000013</v>
      </c>
    </row>
    <row r="36" spans="1:9" ht="13.5" thickBot="1">
      <c r="A36" s="99" t="s">
        <v>3</v>
      </c>
      <c r="B36" s="100">
        <f>B18-B28-B33</f>
        <v>533345556.94999999</v>
      </c>
      <c r="C36" s="100">
        <f t="shared" ref="C36:I36" si="8">C18-C28-C33</f>
        <v>5225672.709999999</v>
      </c>
      <c r="D36" s="100">
        <f t="shared" si="8"/>
        <v>219372745.80999997</v>
      </c>
      <c r="E36" s="100">
        <f t="shared" si="8"/>
        <v>290453.89999999991</v>
      </c>
      <c r="F36" s="100">
        <f t="shared" si="8"/>
        <v>0</v>
      </c>
      <c r="G36" s="100">
        <f t="shared" si="8"/>
        <v>515845.22000000067</v>
      </c>
      <c r="H36" s="100">
        <f t="shared" si="8"/>
        <v>151165479.08000001</v>
      </c>
      <c r="I36" s="101">
        <f t="shared" si="8"/>
        <v>904690080.96000004</v>
      </c>
    </row>
    <row r="37" spans="1:9">
      <c r="A37" s="102"/>
      <c r="B37" s="103"/>
      <c r="C37" s="103"/>
      <c r="D37" s="103"/>
      <c r="E37" s="103"/>
      <c r="F37" s="103"/>
      <c r="G37" s="103"/>
      <c r="H37" s="103"/>
      <c r="I37" s="103"/>
    </row>
    <row r="38" spans="1:9" ht="15">
      <c r="A38" s="104" t="s">
        <v>180</v>
      </c>
      <c r="B38" s="105"/>
    </row>
    <row r="39" spans="1:9" ht="13.5" thickBot="1">
      <c r="A39" s="77"/>
      <c r="B39" s="77"/>
    </row>
    <row r="40" spans="1:9" ht="21.75" customHeight="1">
      <c r="A40" s="497" t="s">
        <v>181</v>
      </c>
      <c r="B40" s="498"/>
      <c r="C40" s="503" t="s">
        <v>182</v>
      </c>
    </row>
    <row r="41" spans="1:9" ht="13.5" customHeight="1">
      <c r="A41" s="499"/>
      <c r="B41" s="500"/>
      <c r="C41" s="504"/>
    </row>
    <row r="42" spans="1:9" ht="29.25" customHeight="1">
      <c r="A42" s="501"/>
      <c r="B42" s="502"/>
      <c r="C42" s="505"/>
    </row>
    <row r="43" spans="1:9">
      <c r="A43" s="493" t="s">
        <v>167</v>
      </c>
      <c r="B43" s="506"/>
      <c r="C43" s="507"/>
    </row>
    <row r="44" spans="1:9">
      <c r="A44" s="508" t="s">
        <v>2</v>
      </c>
      <c r="B44" s="509"/>
      <c r="C44" s="106">
        <v>1160430.9099999999</v>
      </c>
    </row>
    <row r="45" spans="1:9">
      <c r="A45" s="493" t="s">
        <v>168</v>
      </c>
      <c r="B45" s="494"/>
      <c r="C45" s="107">
        <f>SUM(C46:C47)</f>
        <v>0</v>
      </c>
    </row>
    <row r="46" spans="1:9">
      <c r="A46" s="491" t="s">
        <v>169</v>
      </c>
      <c r="B46" s="492"/>
      <c r="C46" s="108">
        <v>0</v>
      </c>
    </row>
    <row r="47" spans="1:9">
      <c r="A47" s="491" t="s">
        <v>170</v>
      </c>
      <c r="B47" s="492"/>
      <c r="C47" s="108">
        <v>0</v>
      </c>
    </row>
    <row r="48" spans="1:9">
      <c r="A48" s="493" t="s">
        <v>172</v>
      </c>
      <c r="B48" s="494"/>
      <c r="C48" s="107">
        <f>SUM(C49:C50)</f>
        <v>0</v>
      </c>
    </row>
    <row r="49" spans="1:3">
      <c r="A49" s="491" t="s">
        <v>173</v>
      </c>
      <c r="B49" s="492"/>
      <c r="C49" s="108">
        <v>0</v>
      </c>
    </row>
    <row r="50" spans="1:3">
      <c r="A50" s="491" t="s">
        <v>170</v>
      </c>
      <c r="B50" s="492"/>
      <c r="C50" s="108">
        <v>0</v>
      </c>
    </row>
    <row r="51" spans="1:3">
      <c r="A51" s="495" t="s">
        <v>3</v>
      </c>
      <c r="B51" s="496"/>
      <c r="C51" s="107">
        <f>C44+C45-C48</f>
        <v>1160430.9099999999</v>
      </c>
    </row>
    <row r="52" spans="1:3">
      <c r="A52" s="493" t="s">
        <v>174</v>
      </c>
      <c r="B52" s="506"/>
      <c r="C52" s="507"/>
    </row>
    <row r="53" spans="1:3">
      <c r="A53" s="508" t="s">
        <v>2</v>
      </c>
      <c r="B53" s="509"/>
      <c r="C53" s="106">
        <v>1160430.9099999999</v>
      </c>
    </row>
    <row r="54" spans="1:3">
      <c r="A54" s="493" t="s">
        <v>168</v>
      </c>
      <c r="B54" s="494"/>
      <c r="C54" s="107">
        <f>SUM(C55:C56)</f>
        <v>0</v>
      </c>
    </row>
    <row r="55" spans="1:3">
      <c r="A55" s="491" t="s">
        <v>175</v>
      </c>
      <c r="B55" s="492"/>
      <c r="C55" s="108">
        <v>0</v>
      </c>
    </row>
    <row r="56" spans="1:3">
      <c r="A56" s="491" t="s">
        <v>170</v>
      </c>
      <c r="B56" s="492"/>
      <c r="C56" s="109">
        <v>0</v>
      </c>
    </row>
    <row r="57" spans="1:3">
      <c r="A57" s="493" t="s">
        <v>172</v>
      </c>
      <c r="B57" s="494"/>
      <c r="C57" s="107">
        <f>SUM(C58:C59)</f>
        <v>0</v>
      </c>
    </row>
    <row r="58" spans="1:3">
      <c r="A58" s="491" t="s">
        <v>173</v>
      </c>
      <c r="B58" s="492"/>
      <c r="C58" s="108">
        <v>0</v>
      </c>
    </row>
    <row r="59" spans="1:3">
      <c r="A59" s="510" t="s">
        <v>170</v>
      </c>
      <c r="B59" s="511"/>
      <c r="C59" s="110">
        <v>0</v>
      </c>
    </row>
    <row r="60" spans="1:3">
      <c r="A60" s="512" t="s">
        <v>3</v>
      </c>
      <c r="B60" s="474"/>
      <c r="C60" s="111">
        <f>C53+C54-C57</f>
        <v>1160430.9099999999</v>
      </c>
    </row>
    <row r="61" spans="1:3">
      <c r="A61" s="513" t="s">
        <v>176</v>
      </c>
      <c r="B61" s="514"/>
      <c r="C61" s="507"/>
    </row>
    <row r="62" spans="1:3">
      <c r="A62" s="508" t="s">
        <v>2</v>
      </c>
      <c r="B62" s="509"/>
      <c r="C62" s="106">
        <v>0</v>
      </c>
    </row>
    <row r="63" spans="1:3">
      <c r="A63" s="491" t="s">
        <v>177</v>
      </c>
      <c r="B63" s="492"/>
      <c r="C63" s="108">
        <v>0</v>
      </c>
    </row>
    <row r="64" spans="1:3">
      <c r="A64" s="491" t="s">
        <v>178</v>
      </c>
      <c r="B64" s="492"/>
      <c r="C64" s="108">
        <v>0</v>
      </c>
    </row>
    <row r="65" spans="1:5">
      <c r="A65" s="512" t="s">
        <v>3</v>
      </c>
      <c r="B65" s="474"/>
      <c r="C65" s="112">
        <f>C62+C63-C64</f>
        <v>0</v>
      </c>
    </row>
    <row r="66" spans="1:5">
      <c r="A66" s="493" t="s">
        <v>179</v>
      </c>
      <c r="B66" s="506"/>
      <c r="C66" s="507"/>
    </row>
    <row r="67" spans="1:5">
      <c r="A67" s="527" t="s">
        <v>2</v>
      </c>
      <c r="B67" s="509"/>
      <c r="C67" s="106">
        <f>C44-C53-C62</f>
        <v>0</v>
      </c>
    </row>
    <row r="68" spans="1:5" ht="13.5" thickBot="1">
      <c r="A68" s="528" t="s">
        <v>3</v>
      </c>
      <c r="B68" s="529"/>
      <c r="C68" s="113">
        <f>C51-C60-C65</f>
        <v>0</v>
      </c>
    </row>
    <row r="76" spans="1:5" ht="15">
      <c r="A76" s="530" t="s">
        <v>183</v>
      </c>
      <c r="B76" s="531"/>
      <c r="C76" s="531"/>
      <c r="D76" s="531"/>
      <c r="E76" s="531"/>
    </row>
    <row r="77" spans="1:5" ht="13.5" thickBot="1">
      <c r="A77" s="114"/>
      <c r="B77" s="115"/>
      <c r="C77" s="115"/>
      <c r="D77" s="115"/>
      <c r="E77" s="115"/>
    </row>
    <row r="78" spans="1:5" ht="153.75" thickBot="1">
      <c r="A78" s="116" t="s">
        <v>184</v>
      </c>
      <c r="B78" s="117" t="s">
        <v>185</v>
      </c>
      <c r="C78" s="117" t="s">
        <v>186</v>
      </c>
      <c r="D78" s="117" t="s">
        <v>187</v>
      </c>
      <c r="E78" s="118" t="s">
        <v>188</v>
      </c>
    </row>
    <row r="79" spans="1:5" ht="13.5" thickBot="1">
      <c r="A79" s="119" t="s">
        <v>167</v>
      </c>
      <c r="B79" s="120"/>
      <c r="C79" s="120"/>
      <c r="D79" s="120"/>
      <c r="E79" s="121"/>
    </row>
    <row r="80" spans="1:5" ht="25.5">
      <c r="A80" s="122" t="s">
        <v>189</v>
      </c>
      <c r="B80" s="123">
        <v>0</v>
      </c>
      <c r="C80" s="123">
        <v>187762.29</v>
      </c>
      <c r="D80" s="123">
        <v>0</v>
      </c>
      <c r="E80" s="124">
        <f>B80+C80+D80</f>
        <v>187762.29</v>
      </c>
    </row>
    <row r="81" spans="1:5">
      <c r="A81" s="125" t="s">
        <v>177</v>
      </c>
      <c r="B81" s="126">
        <f>SUM(B82:B83)</f>
        <v>0</v>
      </c>
      <c r="C81" s="126">
        <f>SUM(C82:C83)</f>
        <v>0</v>
      </c>
      <c r="D81" s="126">
        <f>SUM(D82:D83)</f>
        <v>0</v>
      </c>
      <c r="E81" s="127">
        <f>SUM(E82:E83)</f>
        <v>0</v>
      </c>
    </row>
    <row r="82" spans="1:5">
      <c r="A82" s="128" t="s">
        <v>190</v>
      </c>
      <c r="B82" s="129">
        <v>0</v>
      </c>
      <c r="C82" s="129">
        <v>0</v>
      </c>
      <c r="D82" s="129">
        <v>0</v>
      </c>
      <c r="E82" s="130">
        <f>B82+C82+D82</f>
        <v>0</v>
      </c>
    </row>
    <row r="83" spans="1:5">
      <c r="A83" s="128" t="s">
        <v>191</v>
      </c>
      <c r="B83" s="129">
        <v>0</v>
      </c>
      <c r="C83" s="129">
        <v>0</v>
      </c>
      <c r="D83" s="129">
        <v>0</v>
      </c>
      <c r="E83" s="130">
        <f>B83+C83+D83</f>
        <v>0</v>
      </c>
    </row>
    <row r="84" spans="1:5">
      <c r="A84" s="125" t="s">
        <v>178</v>
      </c>
      <c r="B84" s="126">
        <f>SUM(B85:B87)</f>
        <v>0</v>
      </c>
      <c r="C84" s="126">
        <f>SUM(C85:C87)</f>
        <v>0</v>
      </c>
      <c r="D84" s="126">
        <f>SUM(D85:D87)</f>
        <v>0</v>
      </c>
      <c r="E84" s="127">
        <f>SUM(E85:E87)</f>
        <v>0</v>
      </c>
    </row>
    <row r="85" spans="1:5">
      <c r="A85" s="128" t="s">
        <v>192</v>
      </c>
      <c r="B85" s="129">
        <v>0</v>
      </c>
      <c r="C85" s="129">
        <v>0</v>
      </c>
      <c r="D85" s="129">
        <v>0</v>
      </c>
      <c r="E85" s="130">
        <f>B85+C85+D85</f>
        <v>0</v>
      </c>
    </row>
    <row r="86" spans="1:5">
      <c r="A86" s="128" t="s">
        <v>193</v>
      </c>
      <c r="B86" s="129">
        <v>0</v>
      </c>
      <c r="C86" s="129">
        <v>0</v>
      </c>
      <c r="D86" s="129">
        <v>0</v>
      </c>
      <c r="E86" s="130">
        <f>B86+C86+D86</f>
        <v>0</v>
      </c>
    </row>
    <row r="87" spans="1:5">
      <c r="A87" s="131" t="s">
        <v>194</v>
      </c>
      <c r="B87" s="129">
        <v>0</v>
      </c>
      <c r="C87" s="129">
        <v>0</v>
      </c>
      <c r="D87" s="129">
        <v>0</v>
      </c>
      <c r="E87" s="130">
        <f>B87+C87+D87</f>
        <v>0</v>
      </c>
    </row>
    <row r="88" spans="1:5" ht="26.25" thickBot="1">
      <c r="A88" s="132" t="s">
        <v>195</v>
      </c>
      <c r="B88" s="133">
        <f>B80+B81-B84</f>
        <v>0</v>
      </c>
      <c r="C88" s="133">
        <f>C80+C81-C84</f>
        <v>187762.29</v>
      </c>
      <c r="D88" s="133">
        <f>D80+D81-D84</f>
        <v>0</v>
      </c>
      <c r="E88" s="134">
        <f>E80+E81-E84</f>
        <v>187762.29</v>
      </c>
    </row>
    <row r="89" spans="1:5" ht="13.5" thickBot="1">
      <c r="A89" s="135" t="s">
        <v>196</v>
      </c>
      <c r="B89" s="115"/>
      <c r="C89" s="115"/>
      <c r="D89" s="115"/>
      <c r="E89" s="136"/>
    </row>
    <row r="90" spans="1:5">
      <c r="A90" s="122" t="s">
        <v>197</v>
      </c>
      <c r="B90" s="123"/>
      <c r="C90" s="123"/>
      <c r="D90" s="123"/>
      <c r="E90" s="124">
        <f>B90+C90+D90</f>
        <v>0</v>
      </c>
    </row>
    <row r="91" spans="1:5">
      <c r="A91" s="125" t="s">
        <v>177</v>
      </c>
      <c r="B91" s="129">
        <v>0</v>
      </c>
      <c r="C91" s="129">
        <v>0</v>
      </c>
      <c r="D91" s="129">
        <v>0</v>
      </c>
      <c r="E91" s="127">
        <f>SUM(B91:D91)</f>
        <v>0</v>
      </c>
    </row>
    <row r="92" spans="1:5">
      <c r="A92" s="125" t="s">
        <v>178</v>
      </c>
      <c r="B92" s="129">
        <v>0</v>
      </c>
      <c r="C92" s="129">
        <v>0</v>
      </c>
      <c r="D92" s="129">
        <v>0</v>
      </c>
      <c r="E92" s="127">
        <f>SUM(B92:D92)</f>
        <v>0</v>
      </c>
    </row>
    <row r="93" spans="1:5" ht="13.5" thickBot="1">
      <c r="A93" s="132" t="s">
        <v>198</v>
      </c>
      <c r="B93" s="133">
        <f>B90+B91-B92</f>
        <v>0</v>
      </c>
      <c r="C93" s="133">
        <f>C90+C91-C92</f>
        <v>0</v>
      </c>
      <c r="D93" s="133">
        <f>D90+D91-D92</f>
        <v>0</v>
      </c>
      <c r="E93" s="134">
        <f>E90+E91-E92</f>
        <v>0</v>
      </c>
    </row>
    <row r="94" spans="1:5" ht="13.5" thickBot="1">
      <c r="A94" s="515" t="s">
        <v>179</v>
      </c>
      <c r="B94" s="516"/>
      <c r="C94" s="516"/>
      <c r="D94" s="516"/>
      <c r="E94" s="517"/>
    </row>
    <row r="95" spans="1:5">
      <c r="A95" s="137" t="s">
        <v>2</v>
      </c>
      <c r="B95" s="138">
        <f>B80-B90</f>
        <v>0</v>
      </c>
      <c r="C95" s="138">
        <f>C80-C90</f>
        <v>187762.29</v>
      </c>
      <c r="D95" s="138">
        <f>D80-D90</f>
        <v>0</v>
      </c>
      <c r="E95" s="138">
        <f>E80-E90</f>
        <v>187762.29</v>
      </c>
    </row>
    <row r="96" spans="1:5" ht="13.5" thickBot="1">
      <c r="A96" s="139" t="s">
        <v>3</v>
      </c>
      <c r="B96" s="140">
        <f>B88-B93</f>
        <v>0</v>
      </c>
      <c r="C96" s="140">
        <f>C88-C93</f>
        <v>187762.29</v>
      </c>
      <c r="D96" s="140">
        <f>D88-D93</f>
        <v>0</v>
      </c>
      <c r="E96" s="140">
        <f>E88-E93</f>
        <v>187762.29</v>
      </c>
    </row>
    <row r="101" spans="1:9" ht="48" customHeight="1">
      <c r="A101" s="477" t="s">
        <v>199</v>
      </c>
      <c r="B101" s="477"/>
      <c r="C101" s="477"/>
      <c r="D101" s="477"/>
    </row>
    <row r="102" spans="1:9" ht="13.5" thickBot="1">
      <c r="A102" s="518"/>
      <c r="B102" s="519"/>
      <c r="C102" s="519"/>
    </row>
    <row r="103" spans="1:9">
      <c r="A103" s="141" t="s">
        <v>200</v>
      </c>
      <c r="B103" s="142" t="s">
        <v>2</v>
      </c>
      <c r="C103" s="142" t="s">
        <v>3</v>
      </c>
      <c r="D103" s="143" t="s">
        <v>201</v>
      </c>
    </row>
    <row r="104" spans="1:9">
      <c r="A104" s="144" t="s">
        <v>202</v>
      </c>
      <c r="B104" s="91">
        <v>0</v>
      </c>
      <c r="C104" s="91">
        <v>0</v>
      </c>
      <c r="D104" s="92"/>
    </row>
    <row r="105" spans="1:9">
      <c r="A105" s="145" t="s">
        <v>203</v>
      </c>
      <c r="B105" s="146"/>
      <c r="C105" s="146"/>
      <c r="D105" s="147"/>
    </row>
    <row r="106" spans="1:9" ht="13.5" thickBot="1">
      <c r="A106" s="148" t="s">
        <v>204</v>
      </c>
      <c r="B106" s="149">
        <v>0</v>
      </c>
      <c r="C106" s="150">
        <v>0</v>
      </c>
      <c r="D106" s="151"/>
    </row>
    <row r="109" spans="1:9" ht="15">
      <c r="A109" s="477" t="s">
        <v>205</v>
      </c>
      <c r="B109" s="520"/>
      <c r="C109" s="520"/>
      <c r="D109" s="521"/>
      <c r="E109" s="521"/>
      <c r="F109" s="521"/>
      <c r="G109" s="521"/>
    </row>
    <row r="110" spans="1:9" ht="13.5" thickBot="1">
      <c r="A110" s="518"/>
      <c r="B110" s="519"/>
      <c r="C110" s="519"/>
    </row>
    <row r="111" spans="1:9" ht="13.5" customHeight="1">
      <c r="A111" s="522"/>
      <c r="B111" s="524" t="s">
        <v>206</v>
      </c>
      <c r="C111" s="525"/>
      <c r="D111" s="525"/>
      <c r="E111" s="525"/>
      <c r="F111" s="526"/>
      <c r="G111" s="524" t="s">
        <v>207</v>
      </c>
      <c r="H111" s="525"/>
      <c r="I111" s="526"/>
    </row>
    <row r="112" spans="1:9" ht="38.25">
      <c r="A112" s="523"/>
      <c r="B112" s="152" t="s">
        <v>208</v>
      </c>
      <c r="C112" s="153" t="s">
        <v>209</v>
      </c>
      <c r="D112" s="153" t="s">
        <v>210</v>
      </c>
      <c r="E112" s="153" t="s">
        <v>211</v>
      </c>
      <c r="F112" s="154" t="s">
        <v>212</v>
      </c>
      <c r="G112" s="155" t="s">
        <v>213</v>
      </c>
      <c r="H112" s="156" t="s">
        <v>214</v>
      </c>
      <c r="I112" s="157" t="s">
        <v>215</v>
      </c>
    </row>
    <row r="113" spans="1:9">
      <c r="A113" s="158" t="s">
        <v>2</v>
      </c>
      <c r="B113" s="159">
        <v>0</v>
      </c>
      <c r="C113" s="94">
        <v>66140.800000000003</v>
      </c>
      <c r="D113" s="94">
        <v>0</v>
      </c>
      <c r="E113" s="94">
        <v>12423788.800000001</v>
      </c>
      <c r="F113" s="160">
        <v>0</v>
      </c>
      <c r="G113" s="161">
        <v>0</v>
      </c>
      <c r="H113" s="94">
        <v>0</v>
      </c>
      <c r="I113" s="162">
        <v>0</v>
      </c>
    </row>
    <row r="114" spans="1:9" ht="38.25">
      <c r="A114" s="163" t="s">
        <v>216</v>
      </c>
      <c r="B114" s="164">
        <v>0</v>
      </c>
      <c r="C114" s="165">
        <v>0</v>
      </c>
      <c r="D114" s="166">
        <v>0</v>
      </c>
      <c r="E114" s="166">
        <v>695015.52</v>
      </c>
      <c r="F114" s="164">
        <v>0</v>
      </c>
      <c r="G114" s="164">
        <v>0</v>
      </c>
      <c r="H114" s="165">
        <v>0</v>
      </c>
      <c r="I114" s="166">
        <v>0</v>
      </c>
    </row>
    <row r="115" spans="1:9" ht="39" thickBot="1">
      <c r="A115" s="167" t="s">
        <v>217</v>
      </c>
      <c r="B115" s="168">
        <v>0</v>
      </c>
      <c r="C115" s="169">
        <v>0</v>
      </c>
      <c r="D115" s="169">
        <v>0</v>
      </c>
      <c r="E115" s="169">
        <v>0</v>
      </c>
      <c r="F115" s="164">
        <v>0</v>
      </c>
      <c r="G115" s="164">
        <v>0</v>
      </c>
      <c r="H115" s="165">
        <v>0</v>
      </c>
      <c r="I115" s="166">
        <v>0</v>
      </c>
    </row>
    <row r="116" spans="1:9" ht="13.5" thickBot="1">
      <c r="A116" s="170" t="s">
        <v>3</v>
      </c>
      <c r="B116" s="171">
        <f t="shared" ref="B116:I116" si="9">B113+B114-B115</f>
        <v>0</v>
      </c>
      <c r="C116" s="172">
        <f t="shared" si="9"/>
        <v>66140.800000000003</v>
      </c>
      <c r="D116" s="172">
        <f t="shared" si="9"/>
        <v>0</v>
      </c>
      <c r="E116" s="173">
        <f t="shared" si="9"/>
        <v>13118804.32</v>
      </c>
      <c r="F116" s="174">
        <f t="shared" si="9"/>
        <v>0</v>
      </c>
      <c r="G116" s="175">
        <f t="shared" si="9"/>
        <v>0</v>
      </c>
      <c r="H116" s="173">
        <f t="shared" si="9"/>
        <v>0</v>
      </c>
      <c r="I116" s="174">
        <f t="shared" si="9"/>
        <v>0</v>
      </c>
    </row>
    <row r="119" spans="1:9" ht="15">
      <c r="A119" s="477" t="s">
        <v>218</v>
      </c>
      <c r="B119" s="520"/>
      <c r="C119" s="520"/>
    </row>
    <row r="120" spans="1:9" ht="13.5" thickBot="1">
      <c r="A120" s="518"/>
      <c r="B120" s="519"/>
      <c r="C120" s="519"/>
    </row>
    <row r="121" spans="1:9">
      <c r="A121" s="176" t="s">
        <v>200</v>
      </c>
      <c r="B121" s="142" t="s">
        <v>2</v>
      </c>
      <c r="C121" s="143" t="s">
        <v>3</v>
      </c>
    </row>
    <row r="122" spans="1:9" ht="26.25" thickBot="1">
      <c r="A122" s="177" t="s">
        <v>219</v>
      </c>
      <c r="B122" s="178">
        <f>2348633.94-648739.73</f>
        <v>1699894.21</v>
      </c>
      <c r="C122" s="179">
        <f>2191750.78-688498.77</f>
        <v>1503252.0099999998</v>
      </c>
    </row>
    <row r="126" spans="1:9" ht="50.25" customHeight="1">
      <c r="A126" s="477" t="s">
        <v>220</v>
      </c>
      <c r="B126" s="520"/>
      <c r="C126" s="520"/>
      <c r="D126" s="521"/>
    </row>
    <row r="127" spans="1:9" ht="13.5" thickBot="1">
      <c r="A127" s="518"/>
      <c r="B127" s="519"/>
      <c r="C127" s="519"/>
    </row>
    <row r="128" spans="1:9">
      <c r="A128" s="540" t="s">
        <v>184</v>
      </c>
      <c r="B128" s="541"/>
      <c r="C128" s="142" t="s">
        <v>2</v>
      </c>
      <c r="D128" s="143" t="s">
        <v>3</v>
      </c>
    </row>
    <row r="129" spans="1:4" ht="66" customHeight="1">
      <c r="A129" s="542" t="s">
        <v>221</v>
      </c>
      <c r="B129" s="543"/>
      <c r="C129" s="91">
        <f>SUM(C131:C135)</f>
        <v>0</v>
      </c>
      <c r="D129" s="92">
        <f>SUM(D131:D135)</f>
        <v>0</v>
      </c>
    </row>
    <row r="130" spans="1:4">
      <c r="A130" s="532" t="s">
        <v>203</v>
      </c>
      <c r="B130" s="533"/>
      <c r="C130" s="93"/>
      <c r="D130" s="180"/>
    </row>
    <row r="131" spans="1:4">
      <c r="A131" s="534" t="s">
        <v>159</v>
      </c>
      <c r="B131" s="535"/>
      <c r="C131" s="181">
        <v>0</v>
      </c>
      <c r="D131" s="182">
        <v>0</v>
      </c>
    </row>
    <row r="132" spans="1:4">
      <c r="A132" s="536" t="s">
        <v>161</v>
      </c>
      <c r="B132" s="537"/>
      <c r="C132" s="91">
        <v>0</v>
      </c>
      <c r="D132" s="92">
        <v>0</v>
      </c>
    </row>
    <row r="133" spans="1:4">
      <c r="A133" s="536" t="s">
        <v>162</v>
      </c>
      <c r="B133" s="537"/>
      <c r="C133" s="91">
        <v>0</v>
      </c>
      <c r="D133" s="92">
        <v>0</v>
      </c>
    </row>
    <row r="134" spans="1:4">
      <c r="A134" s="536" t="s">
        <v>163</v>
      </c>
      <c r="B134" s="537"/>
      <c r="C134" s="91">
        <v>0</v>
      </c>
      <c r="D134" s="92">
        <v>0</v>
      </c>
    </row>
    <row r="135" spans="1:4" ht="13.5" thickBot="1">
      <c r="A135" s="538" t="s">
        <v>164</v>
      </c>
      <c r="B135" s="539"/>
      <c r="C135" s="91">
        <v>0</v>
      </c>
      <c r="D135" s="92">
        <v>0</v>
      </c>
    </row>
    <row r="153" spans="1:9" ht="15">
      <c r="A153" s="563" t="s">
        <v>222</v>
      </c>
      <c r="B153" s="564"/>
      <c r="C153" s="564"/>
      <c r="D153" s="564"/>
      <c r="E153" s="564"/>
      <c r="F153" s="564"/>
      <c r="G153" s="564"/>
      <c r="H153" s="564"/>
      <c r="I153" s="564"/>
    </row>
    <row r="154" spans="1:9" ht="13.5" thickBot="1">
      <c r="B154" s="183"/>
      <c r="C154" s="183"/>
      <c r="D154" s="183"/>
      <c r="E154" s="183" t="s">
        <v>223</v>
      </c>
      <c r="F154" s="184"/>
      <c r="G154" s="184"/>
      <c r="H154" s="184"/>
      <c r="I154" s="184"/>
    </row>
    <row r="155" spans="1:9" ht="109.15" customHeight="1" thickBot="1">
      <c r="A155" s="565"/>
      <c r="B155" s="566"/>
      <c r="C155" s="185" t="s">
        <v>224</v>
      </c>
      <c r="D155" s="186" t="s">
        <v>225</v>
      </c>
      <c r="E155" s="185" t="s">
        <v>226</v>
      </c>
      <c r="F155" s="187" t="s">
        <v>227</v>
      </c>
      <c r="G155" s="185" t="s">
        <v>228</v>
      </c>
      <c r="H155" s="188" t="s">
        <v>229</v>
      </c>
      <c r="I155" s="189" t="s">
        <v>230</v>
      </c>
    </row>
    <row r="156" spans="1:9">
      <c r="A156" s="567" t="s">
        <v>231</v>
      </c>
      <c r="B156" s="568"/>
      <c r="C156" s="190">
        <v>0</v>
      </c>
      <c r="D156" s="191">
        <v>0</v>
      </c>
      <c r="E156" s="190">
        <v>0</v>
      </c>
      <c r="F156" s="191">
        <v>0</v>
      </c>
      <c r="G156" s="190">
        <v>0</v>
      </c>
      <c r="H156" s="190">
        <v>0</v>
      </c>
      <c r="I156" s="192">
        <v>0</v>
      </c>
    </row>
    <row r="157" spans="1:9">
      <c r="A157" s="193"/>
      <c r="B157" s="194" t="s">
        <v>232</v>
      </c>
      <c r="C157" s="195"/>
      <c r="D157" s="196"/>
      <c r="E157" s="195"/>
      <c r="F157" s="196"/>
      <c r="G157" s="195"/>
      <c r="H157" s="195"/>
      <c r="I157" s="197"/>
    </row>
    <row r="158" spans="1:9">
      <c r="A158" s="161" t="s">
        <v>233</v>
      </c>
      <c r="B158" s="198"/>
      <c r="C158" s="199"/>
      <c r="D158" s="200"/>
      <c r="E158" s="201"/>
      <c r="F158" s="200"/>
      <c r="G158" s="201"/>
      <c r="H158" s="201"/>
      <c r="I158" s="160"/>
    </row>
    <row r="159" spans="1:9">
      <c r="A159" s="161" t="s">
        <v>234</v>
      </c>
      <c r="B159" s="198"/>
      <c r="C159" s="199"/>
      <c r="D159" s="200"/>
      <c r="E159" s="201"/>
      <c r="F159" s="200"/>
      <c r="G159" s="201"/>
      <c r="H159" s="201"/>
      <c r="I159" s="160"/>
    </row>
    <row r="160" spans="1:9" ht="13.5" thickBot="1">
      <c r="A160" s="202" t="s">
        <v>235</v>
      </c>
      <c r="B160" s="203"/>
      <c r="C160" s="204"/>
      <c r="D160" s="205"/>
      <c r="E160" s="206"/>
      <c r="F160" s="205"/>
      <c r="G160" s="206"/>
      <c r="H160" s="206"/>
      <c r="I160" s="207"/>
    </row>
    <row r="161" spans="1:9" ht="13.5" thickBot="1">
      <c r="A161" s="208"/>
      <c r="B161" s="209" t="s">
        <v>236</v>
      </c>
      <c r="C161" s="210"/>
      <c r="D161" s="210"/>
      <c r="E161" s="210">
        <f>SUM(E158:E160)</f>
        <v>0</v>
      </c>
      <c r="F161" s="210">
        <f>SUM(F158:F160)</f>
        <v>0</v>
      </c>
      <c r="G161" s="210">
        <f>SUM(G158:G160)</f>
        <v>0</v>
      </c>
      <c r="H161" s="210"/>
      <c r="I161" s="210"/>
    </row>
    <row r="162" spans="1:9" ht="105.6" customHeight="1" thickBot="1">
      <c r="A162" s="565"/>
      <c r="B162" s="569"/>
      <c r="C162" s="185" t="s">
        <v>224</v>
      </c>
      <c r="D162" s="186" t="s">
        <v>225</v>
      </c>
      <c r="E162" s="185" t="s">
        <v>226</v>
      </c>
      <c r="F162" s="187" t="s">
        <v>227</v>
      </c>
      <c r="G162" s="185" t="s">
        <v>228</v>
      </c>
      <c r="H162" s="185" t="s">
        <v>237</v>
      </c>
      <c r="I162" s="185" t="s">
        <v>238</v>
      </c>
    </row>
    <row r="163" spans="1:9">
      <c r="A163" s="567" t="s">
        <v>2</v>
      </c>
      <c r="B163" s="570"/>
      <c r="C163" s="211">
        <v>0</v>
      </c>
      <c r="D163" s="212">
        <v>0</v>
      </c>
      <c r="E163" s="211">
        <v>0</v>
      </c>
      <c r="F163" s="212">
        <v>0</v>
      </c>
      <c r="G163" s="211">
        <v>0</v>
      </c>
      <c r="H163" s="211">
        <v>0</v>
      </c>
      <c r="I163" s="213">
        <v>0</v>
      </c>
    </row>
    <row r="164" spans="1:9">
      <c r="A164" s="214"/>
      <c r="B164" s="215" t="s">
        <v>232</v>
      </c>
      <c r="C164" s="195"/>
      <c r="D164" s="196"/>
      <c r="E164" s="195"/>
      <c r="F164" s="196"/>
      <c r="G164" s="195"/>
      <c r="H164" s="195"/>
      <c r="I164" s="197"/>
    </row>
    <row r="165" spans="1:9">
      <c r="A165" s="161" t="s">
        <v>233</v>
      </c>
      <c r="B165" s="198"/>
      <c r="C165" s="199"/>
      <c r="D165" s="200"/>
      <c r="E165" s="201"/>
      <c r="F165" s="200"/>
      <c r="G165" s="201"/>
      <c r="H165" s="201"/>
      <c r="I165" s="160"/>
    </row>
    <row r="166" spans="1:9">
      <c r="A166" s="161" t="s">
        <v>234</v>
      </c>
      <c r="B166" s="198"/>
      <c r="C166" s="199"/>
      <c r="D166" s="200"/>
      <c r="E166" s="201"/>
      <c r="F166" s="200"/>
      <c r="G166" s="201"/>
      <c r="H166" s="201"/>
      <c r="I166" s="160"/>
    </row>
    <row r="167" spans="1:9" ht="13.5" thickBot="1">
      <c r="A167" s="202" t="s">
        <v>235</v>
      </c>
      <c r="B167" s="203"/>
      <c r="C167" s="204"/>
      <c r="D167" s="205"/>
      <c r="E167" s="206"/>
      <c r="F167" s="205"/>
      <c r="G167" s="206"/>
      <c r="H167" s="206"/>
      <c r="I167" s="207"/>
    </row>
    <row r="168" spans="1:9" ht="13.5" thickBot="1">
      <c r="A168" s="208"/>
      <c r="B168" s="209" t="s">
        <v>236</v>
      </c>
      <c r="C168" s="210"/>
      <c r="D168" s="216"/>
      <c r="E168" s="210">
        <f>SUM(E165:E167)</f>
        <v>0</v>
      </c>
      <c r="F168" s="210">
        <f>SUM(F165:F167)</f>
        <v>0</v>
      </c>
      <c r="G168" s="210">
        <f>SUM(G165:G167)</f>
        <v>0</v>
      </c>
      <c r="H168" s="210"/>
      <c r="I168" s="217"/>
    </row>
    <row r="171" spans="1:9" ht="15">
      <c r="A171" s="571" t="s">
        <v>239</v>
      </c>
      <c r="B171" s="572"/>
      <c r="C171" s="572"/>
      <c r="D171" s="572"/>
      <c r="E171" s="572"/>
      <c r="F171" s="572"/>
      <c r="G171" s="572"/>
      <c r="H171" s="572"/>
      <c r="I171" s="572"/>
    </row>
    <row r="172" spans="1:9" ht="13.5" thickBot="1">
      <c r="A172" s="218"/>
      <c r="B172" s="218"/>
      <c r="C172" s="218"/>
      <c r="D172" s="218"/>
      <c r="E172" s="218"/>
      <c r="F172" s="218"/>
      <c r="G172" s="218"/>
      <c r="H172" s="218"/>
      <c r="I172" s="218"/>
    </row>
    <row r="173" spans="1:9" ht="13.5" thickBot="1">
      <c r="A173" s="544" t="s">
        <v>240</v>
      </c>
      <c r="B173" s="545"/>
      <c r="C173" s="545"/>
      <c r="D173" s="546"/>
      <c r="E173" s="550" t="s">
        <v>2</v>
      </c>
      <c r="F173" s="552" t="s">
        <v>241</v>
      </c>
      <c r="G173" s="553"/>
      <c r="H173" s="554"/>
      <c r="I173" s="555" t="s">
        <v>3</v>
      </c>
    </row>
    <row r="174" spans="1:9" ht="13.5" thickBot="1">
      <c r="A174" s="547"/>
      <c r="B174" s="548"/>
      <c r="C174" s="548"/>
      <c r="D174" s="549"/>
      <c r="E174" s="551"/>
      <c r="F174" s="219" t="s">
        <v>177</v>
      </c>
      <c r="G174" s="220" t="s">
        <v>242</v>
      </c>
      <c r="H174" s="219" t="s">
        <v>243</v>
      </c>
      <c r="I174" s="556"/>
    </row>
    <row r="175" spans="1:9">
      <c r="A175" s="221">
        <v>1</v>
      </c>
      <c r="B175" s="557" t="s">
        <v>244</v>
      </c>
      <c r="C175" s="558"/>
      <c r="D175" s="559"/>
      <c r="E175" s="222">
        <v>0</v>
      </c>
      <c r="F175" s="223">
        <v>0</v>
      </c>
      <c r="G175" s="223">
        <v>0</v>
      </c>
      <c r="H175" s="223">
        <v>0</v>
      </c>
      <c r="I175" s="224">
        <f>E175+F175-G175-H175</f>
        <v>0</v>
      </c>
    </row>
    <row r="176" spans="1:9">
      <c r="A176" s="225"/>
      <c r="B176" s="560" t="s">
        <v>245</v>
      </c>
      <c r="C176" s="561"/>
      <c r="D176" s="562"/>
      <c r="E176" s="226">
        <v>0</v>
      </c>
      <c r="F176" s="227">
        <v>0</v>
      </c>
      <c r="G176" s="227">
        <v>0</v>
      </c>
      <c r="H176" s="227">
        <v>0</v>
      </c>
      <c r="I176" s="228">
        <f>E176+F176-G176-H176</f>
        <v>0</v>
      </c>
    </row>
    <row r="177" spans="1:9">
      <c r="A177" s="229" t="s">
        <v>246</v>
      </c>
      <c r="B177" s="578" t="s">
        <v>247</v>
      </c>
      <c r="C177" s="579"/>
      <c r="D177" s="580"/>
      <c r="E177" s="230">
        <v>35669162.090000004</v>
      </c>
      <c r="F177" s="231">
        <v>4304947.5</v>
      </c>
      <c r="G177" s="231">
        <v>11488.25</v>
      </c>
      <c r="H177" s="231">
        <v>436538.2</v>
      </c>
      <c r="I177" s="232">
        <f>E177+F177-G177-H177</f>
        <v>39526083.140000001</v>
      </c>
    </row>
    <row r="178" spans="1:9">
      <c r="A178" s="229"/>
      <c r="B178" s="560" t="s">
        <v>248</v>
      </c>
      <c r="C178" s="561"/>
      <c r="D178" s="562"/>
      <c r="E178" s="233">
        <v>0</v>
      </c>
      <c r="F178" s="231">
        <v>0</v>
      </c>
      <c r="G178" s="231">
        <v>0</v>
      </c>
      <c r="H178" s="231">
        <v>0</v>
      </c>
      <c r="I178" s="231">
        <f>E178+F178-G178-H178</f>
        <v>0</v>
      </c>
    </row>
    <row r="179" spans="1:9" ht="13.5" thickBot="1">
      <c r="A179" s="234" t="s">
        <v>249</v>
      </c>
      <c r="B179" s="578" t="s">
        <v>250</v>
      </c>
      <c r="C179" s="579"/>
      <c r="D179" s="580"/>
      <c r="E179" s="230">
        <v>13401503.050000001</v>
      </c>
      <c r="F179" s="231">
        <v>699454.98</v>
      </c>
      <c r="G179" s="231">
        <v>0</v>
      </c>
      <c r="H179" s="231">
        <v>99044.54</v>
      </c>
      <c r="I179" s="227">
        <f>E179+F179-G179-H179</f>
        <v>14001913.490000002</v>
      </c>
    </row>
    <row r="180" spans="1:9" ht="13.5" thickBot="1">
      <c r="A180" s="581" t="s">
        <v>251</v>
      </c>
      <c r="B180" s="582"/>
      <c r="C180" s="582"/>
      <c r="D180" s="583"/>
      <c r="E180" s="235">
        <f>E175+E177+E179</f>
        <v>49070665.140000001</v>
      </c>
      <c r="F180" s="235">
        <f>F175+F177+F179</f>
        <v>5004402.4800000004</v>
      </c>
      <c r="G180" s="235">
        <f>G175+G177+G179</f>
        <v>11488.25</v>
      </c>
      <c r="H180" s="235">
        <f>H175+H177+H179</f>
        <v>535582.74</v>
      </c>
      <c r="I180" s="236">
        <f>I175+I177+I179</f>
        <v>53527996.630000003</v>
      </c>
    </row>
    <row r="181" spans="1:9">
      <c r="A181" s="77"/>
      <c r="B181" s="77"/>
      <c r="C181" s="77"/>
      <c r="D181" s="77"/>
      <c r="E181" s="77"/>
      <c r="F181" s="77"/>
      <c r="G181" s="77"/>
      <c r="H181" s="77"/>
      <c r="I181" s="77"/>
    </row>
    <row r="182" spans="1:9">
      <c r="A182" s="77" t="s">
        <v>252</v>
      </c>
      <c r="B182" s="77"/>
      <c r="C182" s="77"/>
      <c r="D182" s="77"/>
      <c r="E182" s="77"/>
      <c r="F182" s="77"/>
      <c r="G182" s="77"/>
      <c r="H182" s="77"/>
      <c r="I182" s="77"/>
    </row>
    <row r="183" spans="1:9">
      <c r="A183" s="77" t="s">
        <v>253</v>
      </c>
      <c r="B183" s="77"/>
      <c r="C183" s="77"/>
      <c r="D183" s="77"/>
      <c r="E183" s="77"/>
      <c r="F183" s="77"/>
      <c r="G183" s="77"/>
      <c r="H183" s="77"/>
      <c r="I183" s="77"/>
    </row>
    <row r="185" spans="1:9" ht="15">
      <c r="A185" s="584" t="s">
        <v>254</v>
      </c>
      <c r="B185" s="584"/>
      <c r="C185" s="584"/>
      <c r="D185" s="584"/>
      <c r="E185" s="584"/>
      <c r="F185" s="584"/>
      <c r="G185" s="584"/>
    </row>
    <row r="186" spans="1:9" ht="13.5" thickBot="1">
      <c r="A186" s="237"/>
      <c r="B186" s="218"/>
      <c r="C186" s="218"/>
      <c r="D186" s="218"/>
      <c r="E186" s="218"/>
      <c r="F186" s="218"/>
      <c r="G186" s="218"/>
    </row>
    <row r="187" spans="1:9" ht="13.5" thickBot="1">
      <c r="A187" s="585" t="s">
        <v>255</v>
      </c>
      <c r="B187" s="586"/>
      <c r="C187" s="238" t="s">
        <v>256</v>
      </c>
      <c r="D187" s="239" t="s">
        <v>257</v>
      </c>
      <c r="E187" s="240" t="s">
        <v>258</v>
      </c>
      <c r="F187" s="239" t="s">
        <v>259</v>
      </c>
      <c r="G187" s="241" t="s">
        <v>260</v>
      </c>
    </row>
    <row r="188" spans="1:9" ht="26.25" customHeight="1">
      <c r="A188" s="573" t="s">
        <v>261</v>
      </c>
      <c r="B188" s="574"/>
      <c r="C188" s="242">
        <v>0</v>
      </c>
      <c r="D188" s="242">
        <v>0</v>
      </c>
      <c r="E188" s="242">
        <v>0</v>
      </c>
      <c r="F188" s="242">
        <v>0</v>
      </c>
      <c r="G188" s="243">
        <f>C188+D188-E188-F188</f>
        <v>0</v>
      </c>
    </row>
    <row r="189" spans="1:9" ht="25.5" customHeight="1">
      <c r="A189" s="575" t="s">
        <v>262</v>
      </c>
      <c r="B189" s="576"/>
      <c r="C189" s="244">
        <v>0</v>
      </c>
      <c r="D189" s="244">
        <v>0</v>
      </c>
      <c r="E189" s="244">
        <v>0</v>
      </c>
      <c r="F189" s="244">
        <v>0</v>
      </c>
      <c r="G189" s="245">
        <f t="shared" ref="G189:G196" si="10">C189+D189-E189-F189</f>
        <v>0</v>
      </c>
    </row>
    <row r="190" spans="1:9">
      <c r="A190" s="575" t="s">
        <v>263</v>
      </c>
      <c r="B190" s="576"/>
      <c r="C190" s="244">
        <v>0</v>
      </c>
      <c r="D190" s="244">
        <v>0</v>
      </c>
      <c r="E190" s="244">
        <v>0</v>
      </c>
      <c r="F190" s="244">
        <v>0</v>
      </c>
      <c r="G190" s="245">
        <f t="shared" si="10"/>
        <v>0</v>
      </c>
    </row>
    <row r="191" spans="1:9">
      <c r="A191" s="575" t="s">
        <v>264</v>
      </c>
      <c r="B191" s="576"/>
      <c r="C191" s="244">
        <v>0</v>
      </c>
      <c r="D191" s="244">
        <v>0</v>
      </c>
      <c r="E191" s="244">
        <v>0</v>
      </c>
      <c r="F191" s="244">
        <v>0</v>
      </c>
      <c r="G191" s="245">
        <f t="shared" si="10"/>
        <v>0</v>
      </c>
    </row>
    <row r="192" spans="1:9" ht="38.25" customHeight="1">
      <c r="A192" s="575" t="s">
        <v>265</v>
      </c>
      <c r="B192" s="576"/>
      <c r="C192" s="244">
        <v>0</v>
      </c>
      <c r="D192" s="244">
        <v>0</v>
      </c>
      <c r="E192" s="244">
        <v>0</v>
      </c>
      <c r="F192" s="244">
        <v>0</v>
      </c>
      <c r="G192" s="245">
        <f t="shared" si="10"/>
        <v>0</v>
      </c>
    </row>
    <row r="193" spans="1:7" ht="32.25" customHeight="1">
      <c r="A193" s="577" t="s">
        <v>266</v>
      </c>
      <c r="B193" s="576"/>
      <c r="C193" s="244">
        <v>12145294</v>
      </c>
      <c r="D193" s="244">
        <v>0</v>
      </c>
      <c r="E193" s="244">
        <v>0</v>
      </c>
      <c r="F193" s="244">
        <v>281217</v>
      </c>
      <c r="G193" s="245">
        <f t="shared" si="10"/>
        <v>11864077</v>
      </c>
    </row>
    <row r="194" spans="1:7">
      <c r="A194" s="577" t="s">
        <v>267</v>
      </c>
      <c r="B194" s="576"/>
      <c r="C194" s="244">
        <v>0</v>
      </c>
      <c r="D194" s="244">
        <v>0</v>
      </c>
      <c r="E194" s="244">
        <v>0</v>
      </c>
      <c r="F194" s="244">
        <v>0</v>
      </c>
      <c r="G194" s="245">
        <f t="shared" si="10"/>
        <v>0</v>
      </c>
    </row>
    <row r="195" spans="1:7" ht="24.75" customHeight="1" thickBot="1">
      <c r="A195" s="577" t="s">
        <v>268</v>
      </c>
      <c r="B195" s="576"/>
      <c r="C195" s="244">
        <v>781200</v>
      </c>
      <c r="D195" s="244">
        <v>0</v>
      </c>
      <c r="E195" s="244">
        <v>0</v>
      </c>
      <c r="F195" s="244">
        <v>244650</v>
      </c>
      <c r="G195" s="245">
        <f t="shared" si="10"/>
        <v>536550</v>
      </c>
    </row>
    <row r="196" spans="1:7" ht="27.75" customHeight="1" thickBot="1">
      <c r="A196" s="590" t="s">
        <v>269</v>
      </c>
      <c r="B196" s="591"/>
      <c r="C196" s="246">
        <v>3557580</v>
      </c>
      <c r="D196" s="246">
        <v>0</v>
      </c>
      <c r="E196" s="246">
        <v>0</v>
      </c>
      <c r="F196" s="246">
        <v>200000</v>
      </c>
      <c r="G196" s="247">
        <f t="shared" si="10"/>
        <v>3357580</v>
      </c>
    </row>
    <row r="197" spans="1:7">
      <c r="A197" s="592" t="s">
        <v>270</v>
      </c>
      <c r="B197" s="593"/>
      <c r="C197" s="248">
        <f>SUM(C198:C217)</f>
        <v>824637.8</v>
      </c>
      <c r="D197" s="248">
        <f>SUM(D198:D217)</f>
        <v>1052.8</v>
      </c>
      <c r="E197" s="248">
        <f>SUM(E198:E217)</f>
        <v>0</v>
      </c>
      <c r="F197" s="248">
        <f>SUM(F198:F217)</f>
        <v>3996.8</v>
      </c>
      <c r="G197" s="249">
        <f>SUM(G198:G217)</f>
        <v>821693.8</v>
      </c>
    </row>
    <row r="198" spans="1:7">
      <c r="A198" s="587" t="s">
        <v>271</v>
      </c>
      <c r="B198" s="576"/>
      <c r="C198" s="250">
        <v>55846.8</v>
      </c>
      <c r="D198" s="250">
        <v>1052.8</v>
      </c>
      <c r="E198" s="244">
        <v>0</v>
      </c>
      <c r="F198" s="244">
        <v>3996.8</v>
      </c>
      <c r="G198" s="251">
        <f t="shared" ref="G198:G217" si="11">C198+D198-E198-F198</f>
        <v>52902.8</v>
      </c>
    </row>
    <row r="199" spans="1:7">
      <c r="A199" s="587" t="s">
        <v>272</v>
      </c>
      <c r="B199" s="576"/>
      <c r="C199" s="250">
        <v>0</v>
      </c>
      <c r="D199" s="250">
        <v>0</v>
      </c>
      <c r="E199" s="244">
        <v>0</v>
      </c>
      <c r="F199" s="244">
        <v>0</v>
      </c>
      <c r="G199" s="251">
        <f t="shared" si="11"/>
        <v>0</v>
      </c>
    </row>
    <row r="200" spans="1:7" ht="13.5" customHeight="1">
      <c r="A200" s="587" t="s">
        <v>273</v>
      </c>
      <c r="B200" s="576"/>
      <c r="C200" s="250">
        <v>0</v>
      </c>
      <c r="D200" s="250">
        <v>0</v>
      </c>
      <c r="E200" s="244">
        <v>0</v>
      </c>
      <c r="F200" s="244">
        <v>0</v>
      </c>
      <c r="G200" s="251">
        <f t="shared" si="11"/>
        <v>0</v>
      </c>
    </row>
    <row r="201" spans="1:7" ht="43.5" customHeight="1">
      <c r="A201" s="588" t="s">
        <v>274</v>
      </c>
      <c r="B201" s="576"/>
      <c r="C201" s="250">
        <v>0</v>
      </c>
      <c r="D201" s="250">
        <v>0</v>
      </c>
      <c r="E201" s="244">
        <v>0</v>
      </c>
      <c r="F201" s="244">
        <v>0</v>
      </c>
      <c r="G201" s="251">
        <f t="shared" si="11"/>
        <v>0</v>
      </c>
    </row>
    <row r="202" spans="1:7">
      <c r="A202" s="589" t="s">
        <v>275</v>
      </c>
      <c r="B202" s="576"/>
      <c r="C202" s="250">
        <v>0</v>
      </c>
      <c r="D202" s="250">
        <v>0</v>
      </c>
      <c r="E202" s="244">
        <v>0</v>
      </c>
      <c r="F202" s="244">
        <v>0</v>
      </c>
      <c r="G202" s="251">
        <f t="shared" si="11"/>
        <v>0</v>
      </c>
    </row>
    <row r="203" spans="1:7">
      <c r="A203" s="589" t="s">
        <v>276</v>
      </c>
      <c r="B203" s="576"/>
      <c r="C203" s="250">
        <v>0</v>
      </c>
      <c r="D203" s="250">
        <v>0</v>
      </c>
      <c r="E203" s="244">
        <v>0</v>
      </c>
      <c r="F203" s="244">
        <v>0</v>
      </c>
      <c r="G203" s="251">
        <f t="shared" si="11"/>
        <v>0</v>
      </c>
    </row>
    <row r="204" spans="1:7">
      <c r="A204" s="589" t="s">
        <v>277</v>
      </c>
      <c r="B204" s="576"/>
      <c r="C204" s="250">
        <v>0</v>
      </c>
      <c r="D204" s="250">
        <v>0</v>
      </c>
      <c r="E204" s="244">
        <v>0</v>
      </c>
      <c r="F204" s="244">
        <v>0</v>
      </c>
      <c r="G204" s="251">
        <f t="shared" si="11"/>
        <v>0</v>
      </c>
    </row>
    <row r="205" spans="1:7" ht="27" customHeight="1">
      <c r="A205" s="589" t="s">
        <v>278</v>
      </c>
      <c r="B205" s="576"/>
      <c r="C205" s="250">
        <v>0</v>
      </c>
      <c r="D205" s="250">
        <v>0</v>
      </c>
      <c r="E205" s="244">
        <v>0</v>
      </c>
      <c r="F205" s="244">
        <v>0</v>
      </c>
      <c r="G205" s="251">
        <f t="shared" si="11"/>
        <v>0</v>
      </c>
    </row>
    <row r="206" spans="1:7">
      <c r="A206" s="589" t="s">
        <v>279</v>
      </c>
      <c r="B206" s="576"/>
      <c r="C206" s="250">
        <v>0</v>
      </c>
      <c r="D206" s="250">
        <v>0</v>
      </c>
      <c r="E206" s="244">
        <v>0</v>
      </c>
      <c r="F206" s="244">
        <v>0</v>
      </c>
      <c r="G206" s="251">
        <f t="shared" si="11"/>
        <v>0</v>
      </c>
    </row>
    <row r="207" spans="1:7">
      <c r="A207" s="589" t="s">
        <v>280</v>
      </c>
      <c r="B207" s="576"/>
      <c r="C207" s="250">
        <v>0</v>
      </c>
      <c r="D207" s="250">
        <v>0</v>
      </c>
      <c r="E207" s="244">
        <v>0</v>
      </c>
      <c r="F207" s="244">
        <v>0</v>
      </c>
      <c r="G207" s="251">
        <f t="shared" si="11"/>
        <v>0</v>
      </c>
    </row>
    <row r="208" spans="1:7">
      <c r="A208" s="589" t="s">
        <v>281</v>
      </c>
      <c r="B208" s="576"/>
      <c r="C208" s="250">
        <v>0</v>
      </c>
      <c r="D208" s="250">
        <v>0</v>
      </c>
      <c r="E208" s="244">
        <v>0</v>
      </c>
      <c r="F208" s="244">
        <v>0</v>
      </c>
      <c r="G208" s="251">
        <f t="shared" si="11"/>
        <v>0</v>
      </c>
    </row>
    <row r="209" spans="1:7">
      <c r="A209" s="589" t="s">
        <v>282</v>
      </c>
      <c r="B209" s="576"/>
      <c r="C209" s="250">
        <v>0</v>
      </c>
      <c r="D209" s="250">
        <v>0</v>
      </c>
      <c r="E209" s="244">
        <v>0</v>
      </c>
      <c r="F209" s="244">
        <v>0</v>
      </c>
      <c r="G209" s="251">
        <f t="shared" si="11"/>
        <v>0</v>
      </c>
    </row>
    <row r="210" spans="1:7">
      <c r="A210" s="589" t="s">
        <v>283</v>
      </c>
      <c r="B210" s="576"/>
      <c r="C210" s="250">
        <v>0</v>
      </c>
      <c r="D210" s="250">
        <v>0</v>
      </c>
      <c r="E210" s="244">
        <v>0</v>
      </c>
      <c r="F210" s="244">
        <v>0</v>
      </c>
      <c r="G210" s="251">
        <f t="shared" si="11"/>
        <v>0</v>
      </c>
    </row>
    <row r="211" spans="1:7">
      <c r="A211" s="594" t="s">
        <v>284</v>
      </c>
      <c r="B211" s="576"/>
      <c r="C211" s="250">
        <v>0</v>
      </c>
      <c r="D211" s="250">
        <v>0</v>
      </c>
      <c r="E211" s="244">
        <v>0</v>
      </c>
      <c r="F211" s="244">
        <v>0</v>
      </c>
      <c r="G211" s="251">
        <f>C211+D211-E211-F211</f>
        <v>0</v>
      </c>
    </row>
    <row r="212" spans="1:7">
      <c r="A212" s="594" t="s">
        <v>285</v>
      </c>
      <c r="B212" s="576"/>
      <c r="C212" s="250">
        <v>0</v>
      </c>
      <c r="D212" s="250">
        <v>0</v>
      </c>
      <c r="E212" s="244">
        <v>0</v>
      </c>
      <c r="F212" s="244">
        <v>0</v>
      </c>
      <c r="G212" s="251">
        <f>C212+D212-E212-F212</f>
        <v>0</v>
      </c>
    </row>
    <row r="213" spans="1:7" ht="27.75" customHeight="1">
      <c r="A213" s="595" t="s">
        <v>286</v>
      </c>
      <c r="B213" s="576"/>
      <c r="C213" s="250">
        <v>0</v>
      </c>
      <c r="D213" s="250">
        <v>0</v>
      </c>
      <c r="E213" s="244">
        <v>0</v>
      </c>
      <c r="F213" s="244">
        <v>0</v>
      </c>
      <c r="G213" s="251">
        <f t="shared" si="11"/>
        <v>0</v>
      </c>
    </row>
    <row r="214" spans="1:7" ht="26.25" customHeight="1">
      <c r="A214" s="595" t="s">
        <v>287</v>
      </c>
      <c r="B214" s="576"/>
      <c r="C214" s="250">
        <v>0</v>
      </c>
      <c r="D214" s="250">
        <v>0</v>
      </c>
      <c r="E214" s="244">
        <v>0</v>
      </c>
      <c r="F214" s="244">
        <v>0</v>
      </c>
      <c r="G214" s="251">
        <f t="shared" si="11"/>
        <v>0</v>
      </c>
    </row>
    <row r="215" spans="1:7">
      <c r="A215" s="594" t="s">
        <v>288</v>
      </c>
      <c r="B215" s="576"/>
      <c r="C215" s="250">
        <v>0</v>
      </c>
      <c r="D215" s="250">
        <v>0</v>
      </c>
      <c r="E215" s="244">
        <v>0</v>
      </c>
      <c r="F215" s="244">
        <v>0</v>
      </c>
      <c r="G215" s="251">
        <f t="shared" si="11"/>
        <v>0</v>
      </c>
    </row>
    <row r="216" spans="1:7">
      <c r="A216" s="594" t="s">
        <v>289</v>
      </c>
      <c r="B216" s="576"/>
      <c r="C216" s="250">
        <v>0</v>
      </c>
      <c r="D216" s="250">
        <v>0</v>
      </c>
      <c r="E216" s="244">
        <v>0</v>
      </c>
      <c r="F216" s="244">
        <v>0</v>
      </c>
      <c r="G216" s="251">
        <f t="shared" si="11"/>
        <v>0</v>
      </c>
    </row>
    <row r="217" spans="1:7" ht="13.5" thickBot="1">
      <c r="A217" s="596" t="s">
        <v>290</v>
      </c>
      <c r="B217" s="597"/>
      <c r="C217" s="252">
        <v>768791</v>
      </c>
      <c r="D217" s="252">
        <v>0</v>
      </c>
      <c r="E217" s="246">
        <v>0</v>
      </c>
      <c r="F217" s="246">
        <v>0</v>
      </c>
      <c r="G217" s="253">
        <f t="shared" si="11"/>
        <v>768791</v>
      </c>
    </row>
    <row r="218" spans="1:7" ht="13.5" thickBot="1">
      <c r="A218" s="599" t="s">
        <v>291</v>
      </c>
      <c r="B218" s="604"/>
      <c r="C218" s="254">
        <f>SUM(C188:C197)</f>
        <v>17308711.800000001</v>
      </c>
      <c r="D218" s="254">
        <f>SUM(D188:D197)</f>
        <v>1052.8</v>
      </c>
      <c r="E218" s="254">
        <f>SUM(E188:E199)</f>
        <v>0</v>
      </c>
      <c r="F218" s="254">
        <f>SUM(F188:F197)</f>
        <v>729863.8</v>
      </c>
      <c r="G218" s="255">
        <f>SUM(G188:G197)</f>
        <v>16579900.800000001</v>
      </c>
    </row>
    <row r="219" spans="1:7">
      <c r="A219" s="77"/>
      <c r="B219" s="77"/>
      <c r="C219" s="77"/>
      <c r="D219" s="77"/>
      <c r="E219" s="77"/>
      <c r="F219" s="77"/>
      <c r="G219" s="77"/>
    </row>
    <row r="220" spans="1:7">
      <c r="A220" s="256"/>
      <c r="B220" s="256"/>
      <c r="C220" s="256"/>
      <c r="D220" s="256"/>
      <c r="E220" s="256"/>
      <c r="F220" s="256"/>
      <c r="G220" s="256"/>
    </row>
    <row r="221" spans="1:7" ht="15">
      <c r="A221" s="563" t="s">
        <v>292</v>
      </c>
      <c r="B221" s="563"/>
      <c r="C221" s="563"/>
      <c r="D221" s="605"/>
      <c r="E221" s="564"/>
    </row>
    <row r="222" spans="1:7" ht="13.5" thickBot="1">
      <c r="A222" s="102"/>
      <c r="B222" s="102"/>
      <c r="C222" s="102"/>
    </row>
    <row r="223" spans="1:7" ht="13.5" thickBot="1">
      <c r="A223" s="599" t="s">
        <v>184</v>
      </c>
      <c r="B223" s="600"/>
      <c r="C223" s="257" t="s">
        <v>2</v>
      </c>
      <c r="D223" s="258" t="s">
        <v>3</v>
      </c>
    </row>
    <row r="224" spans="1:7" ht="13.5" thickBot="1">
      <c r="A224" s="599" t="s">
        <v>293</v>
      </c>
      <c r="B224" s="600"/>
      <c r="C224" s="259">
        <f>SUM(C225:C227)</f>
        <v>0</v>
      </c>
      <c r="D224" s="259">
        <f>SUM(D225:D227)</f>
        <v>0</v>
      </c>
    </row>
    <row r="225" spans="1:4">
      <c r="A225" s="601" t="s">
        <v>294</v>
      </c>
      <c r="B225" s="602"/>
      <c r="C225" s="260">
        <v>0</v>
      </c>
      <c r="D225" s="260">
        <v>0</v>
      </c>
    </row>
    <row r="226" spans="1:4">
      <c r="A226" s="589" t="s">
        <v>295</v>
      </c>
      <c r="B226" s="603"/>
      <c r="C226" s="262">
        <v>0</v>
      </c>
      <c r="D226" s="262">
        <v>0</v>
      </c>
    </row>
    <row r="227" spans="1:4" ht="13.5" thickBot="1">
      <c r="A227" s="596" t="s">
        <v>296</v>
      </c>
      <c r="B227" s="598"/>
      <c r="C227" s="260">
        <v>0</v>
      </c>
      <c r="D227" s="260">
        <v>0</v>
      </c>
    </row>
    <row r="228" spans="1:4" ht="26.25" customHeight="1" thickBot="1">
      <c r="A228" s="599" t="s">
        <v>297</v>
      </c>
      <c r="B228" s="600"/>
      <c r="C228" s="264">
        <f>SUM(C229:C231)</f>
        <v>0</v>
      </c>
      <c r="D228" s="259">
        <f>SUM(D229:D231)</f>
        <v>0</v>
      </c>
    </row>
    <row r="229" spans="1:4">
      <c r="A229" s="601" t="s">
        <v>294</v>
      </c>
      <c r="B229" s="602"/>
      <c r="C229" s="260">
        <v>0</v>
      </c>
      <c r="D229" s="260">
        <v>0</v>
      </c>
    </row>
    <row r="230" spans="1:4">
      <c r="A230" s="589" t="s">
        <v>295</v>
      </c>
      <c r="B230" s="603"/>
      <c r="C230" s="262">
        <v>0</v>
      </c>
      <c r="D230" s="262">
        <v>0</v>
      </c>
    </row>
    <row r="231" spans="1:4" ht="13.5" thickBot="1">
      <c r="A231" s="596" t="s">
        <v>296</v>
      </c>
      <c r="B231" s="598"/>
      <c r="C231" s="262">
        <v>0</v>
      </c>
      <c r="D231" s="262">
        <v>0</v>
      </c>
    </row>
    <row r="232" spans="1:4" ht="26.25" customHeight="1" thickBot="1">
      <c r="A232" s="599" t="s">
        <v>298</v>
      </c>
      <c r="B232" s="600"/>
      <c r="C232" s="265">
        <f>SUM(C233:C235)</f>
        <v>1315.8</v>
      </c>
      <c r="D232" s="266">
        <f>SUM(D233:D235)</f>
        <v>5733.9</v>
      </c>
    </row>
    <row r="233" spans="1:4">
      <c r="A233" s="601" t="s">
        <v>294</v>
      </c>
      <c r="B233" s="602"/>
      <c r="C233" s="260">
        <v>1315.8</v>
      </c>
      <c r="D233" s="261">
        <v>657.9</v>
      </c>
    </row>
    <row r="234" spans="1:4">
      <c r="A234" s="589" t="s">
        <v>295</v>
      </c>
      <c r="B234" s="603"/>
      <c r="C234" s="262">
        <v>0</v>
      </c>
      <c r="D234" s="263">
        <v>0</v>
      </c>
    </row>
    <row r="235" spans="1:4" ht="13.5" thickBot="1">
      <c r="A235" s="596" t="s">
        <v>296</v>
      </c>
      <c r="B235" s="598"/>
      <c r="C235" s="262">
        <v>0</v>
      </c>
      <c r="D235" s="263">
        <v>5076</v>
      </c>
    </row>
    <row r="236" spans="1:4" ht="13.5" thickBot="1">
      <c r="A236" s="599" t="s">
        <v>299</v>
      </c>
      <c r="B236" s="600"/>
      <c r="C236" s="267">
        <f>C228+C232+C224</f>
        <v>1315.8</v>
      </c>
      <c r="D236" s="267">
        <f>D228+D232+D224</f>
        <v>5733.9</v>
      </c>
    </row>
    <row r="239" spans="1:4" ht="60.75" customHeight="1">
      <c r="A239" s="563" t="s">
        <v>300</v>
      </c>
      <c r="B239" s="563"/>
      <c r="C239" s="563"/>
      <c r="D239" s="564"/>
    </row>
    <row r="240" spans="1:4" ht="13.5" thickBot="1">
      <c r="A240" s="184"/>
      <c r="B240" s="184"/>
      <c r="C240" s="184"/>
    </row>
    <row r="241" spans="1:5" ht="13.5" thickBot="1">
      <c r="A241" s="613" t="s">
        <v>301</v>
      </c>
      <c r="B241" s="614"/>
      <c r="C241" s="187" t="s">
        <v>256</v>
      </c>
      <c r="D241" s="268" t="s">
        <v>260</v>
      </c>
    </row>
    <row r="242" spans="1:5" ht="25.5" customHeight="1">
      <c r="A242" s="606" t="s">
        <v>302</v>
      </c>
      <c r="B242" s="607"/>
      <c r="C242" s="269">
        <v>0</v>
      </c>
      <c r="D242" s="270">
        <v>0</v>
      </c>
    </row>
    <row r="243" spans="1:5" ht="26.25" customHeight="1" thickBot="1">
      <c r="A243" s="608" t="s">
        <v>303</v>
      </c>
      <c r="B243" s="609"/>
      <c r="C243" s="271">
        <v>0</v>
      </c>
      <c r="D243" s="272">
        <v>0</v>
      </c>
    </row>
    <row r="244" spans="1:5" ht="13.5" thickBot="1">
      <c r="A244" s="610" t="s">
        <v>291</v>
      </c>
      <c r="B244" s="611"/>
      <c r="C244" s="273">
        <f>SUM(C242:C243)</f>
        <v>0</v>
      </c>
      <c r="D244" s="274">
        <f>SUM(D242:D243)</f>
        <v>0</v>
      </c>
    </row>
    <row r="250" spans="1:5" ht="15">
      <c r="A250" s="563" t="s">
        <v>304</v>
      </c>
      <c r="B250" s="563"/>
      <c r="C250" s="563"/>
      <c r="D250" s="563"/>
      <c r="E250" s="563"/>
    </row>
    <row r="251" spans="1:5" ht="13.5" thickBot="1"/>
    <row r="252" spans="1:5" ht="26.25" thickBot="1">
      <c r="A252" s="185" t="s">
        <v>305</v>
      </c>
      <c r="B252" s="612" t="s">
        <v>306</v>
      </c>
      <c r="C252" s="591"/>
      <c r="D252" s="612" t="s">
        <v>307</v>
      </c>
      <c r="E252" s="591"/>
    </row>
    <row r="253" spans="1:5" ht="13.5" thickBot="1">
      <c r="A253" s="275"/>
      <c r="B253" s="188" t="s">
        <v>308</v>
      </c>
      <c r="C253" s="276" t="s">
        <v>309</v>
      </c>
      <c r="D253" s="277" t="s">
        <v>310</v>
      </c>
      <c r="E253" s="276" t="s">
        <v>311</v>
      </c>
    </row>
    <row r="254" spans="1:5" ht="13.5" thickBot="1">
      <c r="A254" s="278" t="s">
        <v>312</v>
      </c>
      <c r="B254" s="612"/>
      <c r="C254" s="621"/>
      <c r="D254" s="621"/>
      <c r="E254" s="622"/>
    </row>
    <row r="255" spans="1:5">
      <c r="A255" s="279" t="s">
        <v>313</v>
      </c>
      <c r="B255" s="280">
        <v>0</v>
      </c>
      <c r="C255" s="280">
        <v>0</v>
      </c>
      <c r="D255" s="281">
        <v>0</v>
      </c>
      <c r="E255" s="280">
        <v>0</v>
      </c>
    </row>
    <row r="256" spans="1:5" ht="25.5">
      <c r="A256" s="279" t="s">
        <v>314</v>
      </c>
      <c r="B256" s="280">
        <v>0</v>
      </c>
      <c r="C256" s="280">
        <v>0</v>
      </c>
      <c r="D256" s="281">
        <v>0</v>
      </c>
      <c r="E256" s="280">
        <v>0</v>
      </c>
    </row>
    <row r="257" spans="1:5">
      <c r="A257" s="279" t="s">
        <v>315</v>
      </c>
      <c r="B257" s="280">
        <v>0</v>
      </c>
      <c r="C257" s="280">
        <v>0</v>
      </c>
      <c r="D257" s="281">
        <v>0</v>
      </c>
      <c r="E257" s="280">
        <v>0</v>
      </c>
    </row>
    <row r="258" spans="1:5">
      <c r="A258" s="279" t="s">
        <v>316</v>
      </c>
      <c r="B258" s="280">
        <v>0</v>
      </c>
      <c r="C258" s="280">
        <v>0</v>
      </c>
      <c r="D258" s="281">
        <v>0</v>
      </c>
      <c r="E258" s="280">
        <v>0</v>
      </c>
    </row>
    <row r="259" spans="1:5">
      <c r="A259" s="282" t="s">
        <v>235</v>
      </c>
      <c r="B259" s="201"/>
      <c r="C259" s="201"/>
      <c r="D259" s="200"/>
      <c r="E259" s="201"/>
    </row>
    <row r="260" spans="1:5" ht="13.5" thickBot="1">
      <c r="A260" s="283" t="s">
        <v>235</v>
      </c>
      <c r="B260" s="284"/>
      <c r="C260" s="284"/>
      <c r="E260" s="284"/>
    </row>
    <row r="261" spans="1:5" ht="13.5" thickBot="1">
      <c r="A261" s="285" t="s">
        <v>291</v>
      </c>
      <c r="B261" s="210">
        <f>SUM(B255:B258)</f>
        <v>0</v>
      </c>
      <c r="C261" s="210">
        <f>SUM(C255:C258)</f>
        <v>0</v>
      </c>
      <c r="D261" s="210">
        <f>SUM(D255:D258)</f>
        <v>0</v>
      </c>
      <c r="E261" s="210">
        <f>SUM(E255:E258)</f>
        <v>0</v>
      </c>
    </row>
    <row r="262" spans="1:5" ht="13.5" thickBot="1">
      <c r="A262" s="278" t="s">
        <v>317</v>
      </c>
      <c r="B262" s="612"/>
      <c r="C262" s="621"/>
      <c r="D262" s="621"/>
      <c r="E262" s="622"/>
    </row>
    <row r="263" spans="1:5">
      <c r="A263" s="279" t="s">
        <v>313</v>
      </c>
      <c r="B263" s="280">
        <v>0</v>
      </c>
      <c r="C263" s="280">
        <v>0</v>
      </c>
      <c r="D263" s="281">
        <v>0</v>
      </c>
      <c r="E263" s="280">
        <v>0</v>
      </c>
    </row>
    <row r="264" spans="1:5" ht="25.5">
      <c r="A264" s="279" t="s">
        <v>314</v>
      </c>
      <c r="B264" s="280">
        <v>0</v>
      </c>
      <c r="C264" s="280">
        <v>0</v>
      </c>
      <c r="D264" s="281">
        <v>0</v>
      </c>
      <c r="E264" s="280">
        <v>0</v>
      </c>
    </row>
    <row r="265" spans="1:5">
      <c r="A265" s="279" t="s">
        <v>315</v>
      </c>
      <c r="B265" s="280">
        <v>0</v>
      </c>
      <c r="C265" s="280">
        <v>0</v>
      </c>
      <c r="D265" s="281">
        <v>0</v>
      </c>
      <c r="E265" s="280">
        <v>0</v>
      </c>
    </row>
    <row r="266" spans="1:5">
      <c r="A266" s="279" t="s">
        <v>316</v>
      </c>
      <c r="B266" s="280">
        <v>0</v>
      </c>
      <c r="C266" s="280">
        <v>0</v>
      </c>
      <c r="D266" s="281">
        <v>0</v>
      </c>
      <c r="E266" s="280">
        <v>0</v>
      </c>
    </row>
    <row r="267" spans="1:5">
      <c r="A267" s="282" t="s">
        <v>235</v>
      </c>
      <c r="B267" s="201"/>
      <c r="C267" s="201"/>
      <c r="D267" s="200"/>
      <c r="E267" s="201"/>
    </row>
    <row r="268" spans="1:5" ht="13.5" thickBot="1">
      <c r="A268" s="283" t="s">
        <v>235</v>
      </c>
      <c r="B268" s="284"/>
      <c r="C268" s="284"/>
      <c r="E268" s="284"/>
    </row>
    <row r="269" spans="1:5" ht="13.5" thickBot="1">
      <c r="A269" s="286" t="s">
        <v>291</v>
      </c>
      <c r="B269" s="210">
        <f>SUM(B263:B266)</f>
        <v>0</v>
      </c>
      <c r="C269" s="210">
        <f>SUM(C263:C266)</f>
        <v>0</v>
      </c>
      <c r="D269" s="210">
        <f>SUM(D263:D266)</f>
        <v>0</v>
      </c>
      <c r="E269" s="210">
        <f>SUM(E263:E266)</f>
        <v>0</v>
      </c>
    </row>
    <row r="273" spans="1:7" ht="29.25" customHeight="1">
      <c r="A273" s="563" t="s">
        <v>318</v>
      </c>
      <c r="B273" s="563"/>
      <c r="C273" s="563"/>
      <c r="D273" s="563"/>
      <c r="E273" s="563"/>
    </row>
    <row r="274" spans="1:7" ht="13.5" thickBot="1">
      <c r="A274" s="287"/>
    </row>
    <row r="275" spans="1:7" ht="64.5" thickBot="1">
      <c r="A275" s="565" t="s">
        <v>319</v>
      </c>
      <c r="B275" s="569"/>
      <c r="C275" s="187" t="s">
        <v>256</v>
      </c>
      <c r="D275" s="268" t="s">
        <v>3</v>
      </c>
      <c r="E275" s="268" t="s">
        <v>320</v>
      </c>
      <c r="G275" s="288"/>
    </row>
    <row r="276" spans="1:7" ht="25.5" customHeight="1" thickBot="1">
      <c r="A276" s="623" t="s">
        <v>321</v>
      </c>
      <c r="B276" s="624"/>
      <c r="C276" s="289">
        <v>0</v>
      </c>
      <c r="D276" s="290">
        <v>0</v>
      </c>
      <c r="E276" s="290"/>
      <c r="G276" s="288"/>
    </row>
    <row r="277" spans="1:7" ht="13.5" thickBot="1">
      <c r="A277" s="619" t="s">
        <v>322</v>
      </c>
      <c r="B277" s="620"/>
      <c r="C277" s="289">
        <v>0</v>
      </c>
      <c r="D277" s="290">
        <v>0</v>
      </c>
      <c r="E277" s="263"/>
      <c r="G277" s="288"/>
    </row>
    <row r="278" spans="1:7" ht="12.75" customHeight="1" thickBot="1">
      <c r="A278" s="615" t="s">
        <v>323</v>
      </c>
      <c r="B278" s="616"/>
      <c r="C278" s="289">
        <v>0</v>
      </c>
      <c r="D278" s="290">
        <v>0</v>
      </c>
      <c r="E278" s="263"/>
      <c r="G278" s="292"/>
    </row>
    <row r="279" spans="1:7" ht="13.5" thickBot="1">
      <c r="A279" s="617" t="s">
        <v>324</v>
      </c>
      <c r="B279" s="618"/>
      <c r="C279" s="289">
        <v>0</v>
      </c>
      <c r="D279" s="290">
        <v>0</v>
      </c>
      <c r="E279" s="263"/>
      <c r="G279" s="288"/>
    </row>
    <row r="280" spans="1:7" ht="13.5" thickBot="1">
      <c r="A280" s="619" t="s">
        <v>325</v>
      </c>
      <c r="B280" s="620"/>
      <c r="C280" s="289">
        <v>0</v>
      </c>
      <c r="D280" s="290">
        <v>0</v>
      </c>
      <c r="E280" s="294"/>
      <c r="G280" s="288"/>
    </row>
    <row r="281" spans="1:7" ht="13.5" thickBot="1">
      <c r="A281" s="619" t="s">
        <v>326</v>
      </c>
      <c r="B281" s="620"/>
      <c r="C281" s="289">
        <v>0</v>
      </c>
      <c r="D281" s="290">
        <v>0</v>
      </c>
      <c r="E281" s="294"/>
      <c r="G281" s="288"/>
    </row>
    <row r="282" spans="1:7" ht="13.5" thickBot="1">
      <c r="A282" s="619" t="s">
        <v>327</v>
      </c>
      <c r="B282" s="620"/>
      <c r="C282" s="289">
        <v>0</v>
      </c>
      <c r="D282" s="290">
        <v>0</v>
      </c>
      <c r="E282" s="294"/>
      <c r="G282" s="288"/>
    </row>
    <row r="283" spans="1:7" ht="13.5" thickBot="1">
      <c r="A283" s="619" t="s">
        <v>328</v>
      </c>
      <c r="B283" s="620"/>
      <c r="C283" s="289">
        <v>0</v>
      </c>
      <c r="D283" s="290">
        <v>0</v>
      </c>
      <c r="E283" s="263"/>
    </row>
    <row r="284" spans="1:7" ht="13.5" thickBot="1">
      <c r="A284" s="626" t="s">
        <v>170</v>
      </c>
      <c r="B284" s="627"/>
      <c r="C284" s="289">
        <v>0</v>
      </c>
      <c r="D284" s="290">
        <v>0</v>
      </c>
      <c r="E284" s="295"/>
    </row>
    <row r="285" spans="1:7" ht="13.5" thickBot="1">
      <c r="A285" s="628" t="s">
        <v>251</v>
      </c>
      <c r="B285" s="629"/>
      <c r="C285" s="296">
        <f>C276+C277+C279+C283+C280+C281+C282+C284</f>
        <v>0</v>
      </c>
      <c r="D285" s="296">
        <f>D276+D277+D279+D283+D280+D281+D282+D284</f>
        <v>0</v>
      </c>
      <c r="E285" s="297"/>
    </row>
    <row r="286" spans="1:7" ht="15">
      <c r="A286" s="584" t="s">
        <v>329</v>
      </c>
      <c r="B286" s="584"/>
      <c r="C286" s="584"/>
      <c r="D286" s="584"/>
    </row>
    <row r="287" spans="1:7" ht="13.5" thickBot="1">
      <c r="A287" s="237"/>
      <c r="B287" s="218"/>
      <c r="C287" s="218"/>
      <c r="D287" s="218"/>
    </row>
    <row r="288" spans="1:7" ht="13.5" thickBot="1">
      <c r="A288" s="630" t="s">
        <v>330</v>
      </c>
      <c r="B288" s="631"/>
      <c r="C288" s="238" t="s">
        <v>256</v>
      </c>
      <c r="D288" s="241" t="s">
        <v>260</v>
      </c>
      <c r="F288" s="298"/>
    </row>
    <row r="289" spans="1:4" ht="32.25" customHeight="1" thickBot="1">
      <c r="A289" s="590" t="s">
        <v>331</v>
      </c>
      <c r="B289" s="591"/>
      <c r="C289" s="299">
        <v>0</v>
      </c>
      <c r="D289" s="300">
        <v>0</v>
      </c>
    </row>
    <row r="290" spans="1:4" ht="13.5" thickBot="1">
      <c r="A290" s="590" t="s">
        <v>332</v>
      </c>
      <c r="B290" s="591"/>
      <c r="C290" s="299">
        <v>0</v>
      </c>
      <c r="D290" s="300">
        <v>0</v>
      </c>
    </row>
    <row r="291" spans="1:4" ht="13.5" thickBot="1">
      <c r="A291" s="590" t="s">
        <v>333</v>
      </c>
      <c r="B291" s="591"/>
      <c r="C291" s="299">
        <v>0</v>
      </c>
      <c r="D291" s="300">
        <v>0</v>
      </c>
    </row>
    <row r="292" spans="1:4" ht="25.5" customHeight="1" thickBot="1">
      <c r="A292" s="590" t="s">
        <v>334</v>
      </c>
      <c r="B292" s="591"/>
      <c r="C292" s="299">
        <v>0</v>
      </c>
      <c r="D292" s="300">
        <v>0</v>
      </c>
    </row>
    <row r="293" spans="1:4" ht="27" customHeight="1" thickBot="1">
      <c r="A293" s="590" t="s">
        <v>335</v>
      </c>
      <c r="B293" s="591"/>
      <c r="C293" s="299">
        <v>0</v>
      </c>
      <c r="D293" s="300">
        <v>0</v>
      </c>
    </row>
    <row r="294" spans="1:4" ht="13.5" thickBot="1">
      <c r="A294" s="625" t="s">
        <v>336</v>
      </c>
      <c r="B294" s="591"/>
      <c r="C294" s="299">
        <v>0</v>
      </c>
      <c r="D294" s="300">
        <v>0</v>
      </c>
    </row>
    <row r="295" spans="1:4" ht="29.25" customHeight="1" thickBot="1">
      <c r="A295" s="625" t="s">
        <v>337</v>
      </c>
      <c r="B295" s="591"/>
      <c r="C295" s="299">
        <v>0</v>
      </c>
      <c r="D295" s="300">
        <v>0</v>
      </c>
    </row>
    <row r="296" spans="1:4" ht="25.5" customHeight="1" thickBot="1">
      <c r="A296" s="590" t="s">
        <v>269</v>
      </c>
      <c r="B296" s="591"/>
      <c r="C296" s="299">
        <v>0</v>
      </c>
      <c r="D296" s="300">
        <v>0</v>
      </c>
    </row>
    <row r="297" spans="1:4" ht="13.5" thickBot="1">
      <c r="A297" s="625" t="s">
        <v>338</v>
      </c>
      <c r="B297" s="591"/>
      <c r="C297" s="301">
        <f>SUM(C298:C317)</f>
        <v>0</v>
      </c>
      <c r="D297" s="302">
        <f>SUM(D298:D317)</f>
        <v>0</v>
      </c>
    </row>
    <row r="298" spans="1:4" ht="13.5" customHeight="1">
      <c r="A298" s="632" t="s">
        <v>271</v>
      </c>
      <c r="B298" s="574"/>
      <c r="C298" s="303">
        <v>0</v>
      </c>
      <c r="D298" s="303">
        <v>0</v>
      </c>
    </row>
    <row r="299" spans="1:4">
      <c r="A299" s="587" t="s">
        <v>272</v>
      </c>
      <c r="B299" s="576"/>
      <c r="C299" s="250">
        <v>0</v>
      </c>
      <c r="D299" s="250">
        <v>0</v>
      </c>
    </row>
    <row r="300" spans="1:4">
      <c r="A300" s="589" t="s">
        <v>273</v>
      </c>
      <c r="B300" s="576"/>
      <c r="C300" s="250">
        <v>0</v>
      </c>
      <c r="D300" s="250">
        <v>0</v>
      </c>
    </row>
    <row r="301" spans="1:4" ht="39.75" customHeight="1">
      <c r="A301" s="588" t="s">
        <v>274</v>
      </c>
      <c r="B301" s="576"/>
      <c r="C301" s="250">
        <v>0</v>
      </c>
      <c r="D301" s="250">
        <v>0</v>
      </c>
    </row>
    <row r="302" spans="1:4">
      <c r="A302" s="589" t="s">
        <v>275</v>
      </c>
      <c r="B302" s="576"/>
      <c r="C302" s="250">
        <v>0</v>
      </c>
      <c r="D302" s="250">
        <v>0</v>
      </c>
    </row>
    <row r="303" spans="1:4">
      <c r="A303" s="589" t="s">
        <v>276</v>
      </c>
      <c r="B303" s="576"/>
      <c r="C303" s="250">
        <v>0</v>
      </c>
      <c r="D303" s="250">
        <v>0</v>
      </c>
    </row>
    <row r="304" spans="1:4">
      <c r="A304" s="589" t="s">
        <v>277</v>
      </c>
      <c r="B304" s="576"/>
      <c r="C304" s="250">
        <v>0</v>
      </c>
      <c r="D304" s="250">
        <v>0</v>
      </c>
    </row>
    <row r="305" spans="1:4" ht="26.25" customHeight="1">
      <c r="A305" s="589" t="s">
        <v>278</v>
      </c>
      <c r="B305" s="576"/>
      <c r="C305" s="250">
        <v>0</v>
      </c>
      <c r="D305" s="250">
        <v>0</v>
      </c>
    </row>
    <row r="306" spans="1:4">
      <c r="A306" s="589" t="s">
        <v>279</v>
      </c>
      <c r="B306" s="576"/>
      <c r="C306" s="250">
        <v>0</v>
      </c>
      <c r="D306" s="250">
        <v>0</v>
      </c>
    </row>
    <row r="307" spans="1:4">
      <c r="A307" s="589" t="s">
        <v>280</v>
      </c>
      <c r="B307" s="576"/>
      <c r="C307" s="250">
        <v>0</v>
      </c>
      <c r="D307" s="250">
        <v>0</v>
      </c>
    </row>
    <row r="308" spans="1:4">
      <c r="A308" s="589" t="s">
        <v>281</v>
      </c>
      <c r="B308" s="576"/>
      <c r="C308" s="250">
        <v>0</v>
      </c>
      <c r="D308" s="250">
        <v>0</v>
      </c>
    </row>
    <row r="309" spans="1:4">
      <c r="A309" s="589" t="s">
        <v>282</v>
      </c>
      <c r="B309" s="576"/>
      <c r="C309" s="250">
        <v>0</v>
      </c>
      <c r="D309" s="250">
        <v>0</v>
      </c>
    </row>
    <row r="310" spans="1:4">
      <c r="A310" s="589" t="s">
        <v>283</v>
      </c>
      <c r="B310" s="576"/>
      <c r="C310" s="250">
        <v>0</v>
      </c>
      <c r="D310" s="250">
        <v>0</v>
      </c>
    </row>
    <row r="311" spans="1:4">
      <c r="A311" s="594" t="s">
        <v>284</v>
      </c>
      <c r="B311" s="576"/>
      <c r="C311" s="250">
        <v>0</v>
      </c>
      <c r="D311" s="250">
        <v>0</v>
      </c>
    </row>
    <row r="312" spans="1:4">
      <c r="A312" s="594" t="s">
        <v>285</v>
      </c>
      <c r="B312" s="576"/>
      <c r="C312" s="250">
        <v>0</v>
      </c>
      <c r="D312" s="250">
        <v>0</v>
      </c>
    </row>
    <row r="313" spans="1:4" ht="27" customHeight="1">
      <c r="A313" s="595" t="s">
        <v>286</v>
      </c>
      <c r="B313" s="576"/>
      <c r="C313" s="250">
        <v>0</v>
      </c>
      <c r="D313" s="250">
        <v>0</v>
      </c>
    </row>
    <row r="314" spans="1:4" ht="27" customHeight="1">
      <c r="A314" s="595" t="s">
        <v>287</v>
      </c>
      <c r="B314" s="576"/>
      <c r="C314" s="250">
        <v>0</v>
      </c>
      <c r="D314" s="250">
        <v>0</v>
      </c>
    </row>
    <row r="315" spans="1:4">
      <c r="A315" s="594" t="s">
        <v>288</v>
      </c>
      <c r="B315" s="576"/>
      <c r="C315" s="250">
        <v>0</v>
      </c>
      <c r="D315" s="250">
        <v>0</v>
      </c>
    </row>
    <row r="316" spans="1:4">
      <c r="A316" s="594" t="s">
        <v>289</v>
      </c>
      <c r="B316" s="576"/>
      <c r="C316" s="250">
        <v>0</v>
      </c>
      <c r="D316" s="250">
        <v>0</v>
      </c>
    </row>
    <row r="317" spans="1:4" ht="13.5" thickBot="1">
      <c r="A317" s="596" t="s">
        <v>290</v>
      </c>
      <c r="B317" s="597"/>
      <c r="C317" s="250">
        <v>0</v>
      </c>
      <c r="D317" s="250">
        <v>0</v>
      </c>
    </row>
    <row r="318" spans="1:4" ht="13.5" thickBot="1">
      <c r="A318" s="599" t="s">
        <v>291</v>
      </c>
      <c r="B318" s="591"/>
      <c r="C318" s="458">
        <f>SUM(C289:C298)</f>
        <v>0</v>
      </c>
      <c r="D318" s="458">
        <f>SUM(D289:D298)</f>
        <v>0</v>
      </c>
    </row>
    <row r="319" spans="1:4">
      <c r="A319" s="77"/>
      <c r="B319" s="77"/>
      <c r="C319" s="77"/>
      <c r="D319" s="77"/>
    </row>
    <row r="320" spans="1:4">
      <c r="A320" s="77"/>
      <c r="B320" s="77"/>
      <c r="C320" s="77"/>
      <c r="D320" s="77"/>
    </row>
    <row r="321" spans="1:8">
      <c r="A321" s="633"/>
      <c r="B321" s="634"/>
      <c r="C321" s="634"/>
      <c r="D321" s="77"/>
    </row>
    <row r="324" spans="1:8" ht="15">
      <c r="A324" s="571" t="s">
        <v>339</v>
      </c>
      <c r="B324" s="571"/>
      <c r="C324" s="571"/>
    </row>
    <row r="325" spans="1:8" ht="13.5" thickBot="1">
      <c r="A325" s="304"/>
      <c r="B325" s="218"/>
      <c r="C325" s="218"/>
    </row>
    <row r="326" spans="1:8" ht="13.5" thickBot="1">
      <c r="A326" s="599" t="s">
        <v>340</v>
      </c>
      <c r="B326" s="640"/>
      <c r="C326" s="305" t="s">
        <v>2</v>
      </c>
      <c r="D326" s="241" t="s">
        <v>3</v>
      </c>
      <c r="G326" s="641"/>
      <c r="H326" s="641"/>
    </row>
    <row r="327" spans="1:8" ht="13.5" thickBot="1">
      <c r="A327" s="642" t="s">
        <v>341</v>
      </c>
      <c r="B327" s="643"/>
      <c r="C327" s="296">
        <f>SUM(C328:C337)</f>
        <v>7237.8</v>
      </c>
      <c r="D327" s="306">
        <f>SUM(D328:D337)</f>
        <v>5733.9</v>
      </c>
      <c r="G327" s="641"/>
      <c r="H327" s="641"/>
    </row>
    <row r="328" spans="1:8" ht="55.5" customHeight="1">
      <c r="A328" s="557" t="s">
        <v>342</v>
      </c>
      <c r="B328" s="559"/>
      <c r="C328" s="307">
        <v>0</v>
      </c>
      <c r="D328" s="308">
        <v>0</v>
      </c>
      <c r="G328" s="641"/>
      <c r="H328" s="641"/>
    </row>
    <row r="329" spans="1:8">
      <c r="A329" s="635" t="s">
        <v>343</v>
      </c>
      <c r="B329" s="636"/>
      <c r="C329" s="309">
        <v>0</v>
      </c>
      <c r="D329" s="310">
        <v>0</v>
      </c>
    </row>
    <row r="330" spans="1:8">
      <c r="A330" s="637" t="s">
        <v>344</v>
      </c>
      <c r="B330" s="638"/>
      <c r="C330" s="309">
        <v>0</v>
      </c>
      <c r="D330" s="310">
        <v>0</v>
      </c>
    </row>
    <row r="331" spans="1:8" ht="28.5" customHeight="1">
      <c r="A331" s="587" t="s">
        <v>345</v>
      </c>
      <c r="B331" s="639"/>
      <c r="C331" s="309">
        <v>0</v>
      </c>
      <c r="D331" s="310">
        <v>0</v>
      </c>
    </row>
    <row r="332" spans="1:8" ht="32.25" customHeight="1">
      <c r="A332" s="587" t="s">
        <v>346</v>
      </c>
      <c r="B332" s="639"/>
      <c r="C332" s="309">
        <v>0</v>
      </c>
      <c r="D332" s="310">
        <v>0</v>
      </c>
    </row>
    <row r="333" spans="1:8">
      <c r="A333" s="637" t="s">
        <v>347</v>
      </c>
      <c r="B333" s="638"/>
      <c r="C333" s="309">
        <v>0</v>
      </c>
      <c r="D333" s="310">
        <v>0</v>
      </c>
    </row>
    <row r="334" spans="1:8">
      <c r="A334" s="637" t="s">
        <v>348</v>
      </c>
      <c r="B334" s="638"/>
      <c r="C334" s="309">
        <v>0</v>
      </c>
      <c r="D334" s="310">
        <v>0</v>
      </c>
    </row>
    <row r="335" spans="1:8">
      <c r="A335" s="637" t="s">
        <v>349</v>
      </c>
      <c r="B335" s="638"/>
      <c r="C335" s="309">
        <v>0</v>
      </c>
      <c r="D335" s="310">
        <v>0</v>
      </c>
    </row>
    <row r="336" spans="1:8">
      <c r="A336" s="637" t="s">
        <v>350</v>
      </c>
      <c r="B336" s="638"/>
      <c r="C336" s="309">
        <v>0</v>
      </c>
      <c r="D336" s="310">
        <v>0</v>
      </c>
    </row>
    <row r="337" spans="1:5" ht="13.5" thickBot="1">
      <c r="A337" s="644" t="s">
        <v>170</v>
      </c>
      <c r="B337" s="645"/>
      <c r="C337" s="293">
        <v>7237.8</v>
      </c>
      <c r="D337" s="312">
        <v>5733.9</v>
      </c>
    </row>
    <row r="338" spans="1:5" ht="13.5" thickBot="1">
      <c r="A338" s="642" t="s">
        <v>351</v>
      </c>
      <c r="B338" s="643"/>
      <c r="C338" s="296">
        <f>SUM(C339:C348)</f>
        <v>1503.9</v>
      </c>
      <c r="D338" s="297">
        <f>SUM(D339:D348)</f>
        <v>1503.9</v>
      </c>
    </row>
    <row r="339" spans="1:5" ht="59.25" customHeight="1">
      <c r="A339" s="557" t="s">
        <v>342</v>
      </c>
      <c r="B339" s="559"/>
      <c r="C339" s="309">
        <v>0</v>
      </c>
      <c r="D339" s="310">
        <v>0</v>
      </c>
    </row>
    <row r="340" spans="1:5">
      <c r="A340" s="635" t="s">
        <v>343</v>
      </c>
      <c r="B340" s="636"/>
      <c r="C340" s="309">
        <v>0</v>
      </c>
      <c r="D340" s="310">
        <v>0</v>
      </c>
    </row>
    <row r="341" spans="1:5">
      <c r="A341" s="637" t="s">
        <v>344</v>
      </c>
      <c r="B341" s="638"/>
      <c r="C341" s="309">
        <v>0</v>
      </c>
      <c r="D341" s="310">
        <v>0</v>
      </c>
    </row>
    <row r="342" spans="1:5" ht="27.75" customHeight="1">
      <c r="A342" s="587" t="s">
        <v>345</v>
      </c>
      <c r="B342" s="639"/>
      <c r="C342" s="309">
        <v>0</v>
      </c>
      <c r="D342" s="310">
        <v>0</v>
      </c>
      <c r="E342" s="313"/>
    </row>
    <row r="343" spans="1:5" ht="24.75" customHeight="1">
      <c r="A343" s="587" t="s">
        <v>346</v>
      </c>
      <c r="B343" s="639"/>
      <c r="C343" s="309">
        <v>0</v>
      </c>
      <c r="D343" s="310">
        <v>0</v>
      </c>
    </row>
    <row r="344" spans="1:5">
      <c r="A344" s="587" t="s">
        <v>347</v>
      </c>
      <c r="B344" s="639"/>
      <c r="C344" s="309">
        <v>0</v>
      </c>
      <c r="D344" s="310">
        <v>0</v>
      </c>
    </row>
    <row r="345" spans="1:5">
      <c r="A345" s="637" t="s">
        <v>348</v>
      </c>
      <c r="B345" s="638"/>
      <c r="C345" s="309">
        <v>0</v>
      </c>
      <c r="D345" s="310">
        <v>0</v>
      </c>
    </row>
    <row r="346" spans="1:5">
      <c r="A346" s="637" t="s">
        <v>352</v>
      </c>
      <c r="B346" s="638"/>
      <c r="C346" s="309">
        <v>0</v>
      </c>
      <c r="D346" s="310">
        <v>0</v>
      </c>
    </row>
    <row r="347" spans="1:5">
      <c r="A347" s="637" t="s">
        <v>350</v>
      </c>
      <c r="B347" s="638"/>
      <c r="C347" s="309">
        <v>0</v>
      </c>
      <c r="D347" s="310">
        <v>0</v>
      </c>
    </row>
    <row r="348" spans="1:5" ht="13.5" thickBot="1">
      <c r="A348" s="648" t="s">
        <v>353</v>
      </c>
      <c r="B348" s="649"/>
      <c r="C348" s="314">
        <v>1503.9</v>
      </c>
      <c r="D348" s="315">
        <v>1503.9</v>
      </c>
    </row>
    <row r="349" spans="1:5" ht="13.5" thickBot="1">
      <c r="A349" s="650" t="s">
        <v>166</v>
      </c>
      <c r="B349" s="651"/>
      <c r="C349" s="316">
        <f>C327+C338</f>
        <v>8741.7000000000007</v>
      </c>
      <c r="D349" s="236">
        <f>D327+D338</f>
        <v>7237.7999999999993</v>
      </c>
    </row>
    <row r="354" spans="1:5" ht="15">
      <c r="A354" s="584" t="s">
        <v>354</v>
      </c>
      <c r="B354" s="584"/>
      <c r="C354" s="584"/>
      <c r="D354" s="521"/>
      <c r="E354" s="521"/>
    </row>
    <row r="355" spans="1:5" ht="13.5" thickBot="1">
      <c r="A355" s="218"/>
      <c r="B355" s="218"/>
      <c r="C355" s="218"/>
      <c r="D355" s="77"/>
    </row>
    <row r="356" spans="1:5" ht="13.5" thickBot="1">
      <c r="A356" s="652" t="s">
        <v>355</v>
      </c>
      <c r="B356" s="653"/>
      <c r="C356" s="317" t="s">
        <v>2</v>
      </c>
      <c r="D356" s="258" t="s">
        <v>260</v>
      </c>
    </row>
    <row r="357" spans="1:5">
      <c r="A357" s="654" t="s">
        <v>356</v>
      </c>
      <c r="B357" s="655"/>
      <c r="C357" s="227">
        <f>SUM(C358:C364)</f>
        <v>14634441.470000001</v>
      </c>
      <c r="D357" s="227">
        <f>SUM(D358:D364)</f>
        <v>26181008.850000001</v>
      </c>
    </row>
    <row r="358" spans="1:5">
      <c r="A358" s="646" t="s">
        <v>357</v>
      </c>
      <c r="B358" s="647"/>
      <c r="C358" s="318">
        <v>14634441.470000001</v>
      </c>
      <c r="D358" s="319">
        <v>15087171.85</v>
      </c>
    </row>
    <row r="359" spans="1:5">
      <c r="A359" s="646" t="s">
        <v>358</v>
      </c>
      <c r="B359" s="647"/>
      <c r="C359" s="318">
        <v>0</v>
      </c>
      <c r="D359" s="319">
        <v>0</v>
      </c>
    </row>
    <row r="360" spans="1:5" ht="27.75" customHeight="1">
      <c r="A360" s="589" t="s">
        <v>359</v>
      </c>
      <c r="B360" s="603"/>
      <c r="C360" s="318">
        <v>0</v>
      </c>
      <c r="D360" s="319">
        <v>0</v>
      </c>
    </row>
    <row r="361" spans="1:5">
      <c r="A361" s="589" t="s">
        <v>360</v>
      </c>
      <c r="B361" s="603"/>
      <c r="C361" s="318">
        <v>0</v>
      </c>
      <c r="D361" s="319">
        <v>0</v>
      </c>
    </row>
    <row r="362" spans="1:5">
      <c r="A362" s="589" t="s">
        <v>361</v>
      </c>
      <c r="B362" s="603"/>
      <c r="C362" s="318">
        <v>0</v>
      </c>
      <c r="D362" s="319">
        <v>0</v>
      </c>
    </row>
    <row r="363" spans="1:5">
      <c r="A363" s="589" t="s">
        <v>362</v>
      </c>
      <c r="B363" s="603"/>
      <c r="C363" s="318">
        <v>0</v>
      </c>
      <c r="D363" s="319">
        <v>0</v>
      </c>
    </row>
    <row r="364" spans="1:5">
      <c r="A364" s="589" t="s">
        <v>290</v>
      </c>
      <c r="B364" s="603"/>
      <c r="C364" s="318">
        <v>0</v>
      </c>
      <c r="D364" s="319">
        <v>11093837</v>
      </c>
    </row>
    <row r="365" spans="1:5">
      <c r="A365" s="659" t="s">
        <v>363</v>
      </c>
      <c r="B365" s="660"/>
      <c r="C365" s="227">
        <f>C366+C367+C369</f>
        <v>0</v>
      </c>
      <c r="D365" s="320">
        <f>D366+D367+D369</f>
        <v>0</v>
      </c>
    </row>
    <row r="366" spans="1:5">
      <c r="A366" s="637" t="s">
        <v>364</v>
      </c>
      <c r="B366" s="638"/>
      <c r="C366" s="311">
        <v>0</v>
      </c>
      <c r="D366" s="321">
        <v>0</v>
      </c>
    </row>
    <row r="367" spans="1:5">
      <c r="A367" s="637" t="s">
        <v>365</v>
      </c>
      <c r="B367" s="638"/>
      <c r="C367" s="311">
        <v>0</v>
      </c>
      <c r="D367" s="321">
        <v>0</v>
      </c>
    </row>
    <row r="368" spans="1:5">
      <c r="A368" s="661" t="s">
        <v>366</v>
      </c>
      <c r="B368" s="662"/>
      <c r="C368" s="311">
        <v>0</v>
      </c>
      <c r="D368" s="321">
        <v>0</v>
      </c>
    </row>
    <row r="369" spans="1:5" ht="13.5" thickBot="1">
      <c r="A369" s="663" t="s">
        <v>290</v>
      </c>
      <c r="B369" s="664"/>
      <c r="C369" s="311">
        <v>0</v>
      </c>
      <c r="D369" s="321">
        <v>0</v>
      </c>
    </row>
    <row r="370" spans="1:5" ht="13.5" thickBot="1">
      <c r="A370" s="650" t="s">
        <v>166</v>
      </c>
      <c r="B370" s="651"/>
      <c r="C370" s="322">
        <f>C357+C365</f>
        <v>14634441.470000001</v>
      </c>
      <c r="D370" s="322">
        <f>D357+D365</f>
        <v>26181008.850000001</v>
      </c>
    </row>
    <row r="373" spans="1:5" ht="26.25" customHeight="1">
      <c r="A373" s="563" t="s">
        <v>367</v>
      </c>
      <c r="B373" s="656"/>
      <c r="C373" s="656"/>
      <c r="D373" s="656"/>
    </row>
    <row r="374" spans="1:5" ht="13.5" thickBot="1">
      <c r="B374" s="287"/>
    </row>
    <row r="375" spans="1:5" ht="13.5" thickBot="1">
      <c r="A375" s="657"/>
      <c r="B375" s="658"/>
      <c r="C375" s="323" t="s">
        <v>256</v>
      </c>
      <c r="D375" s="268" t="s">
        <v>3</v>
      </c>
    </row>
    <row r="376" spans="1:5" ht="13.5" thickBot="1">
      <c r="A376" s="615" t="s">
        <v>368</v>
      </c>
      <c r="B376" s="616"/>
      <c r="C376" s="291">
        <v>13929674.91</v>
      </c>
      <c r="D376" s="263">
        <v>7852207.6600000001</v>
      </c>
    </row>
    <row r="377" spans="1:5" ht="13.5" thickBot="1">
      <c r="A377" s="642" t="s">
        <v>251</v>
      </c>
      <c r="B377" s="643"/>
      <c r="C377" s="297">
        <f>SUM(C376:C376)</f>
        <v>13929674.91</v>
      </c>
      <c r="D377" s="297">
        <f>SUM(D376:D376)</f>
        <v>7852207.6600000001</v>
      </c>
    </row>
    <row r="380" spans="1:5" ht="14.45" customHeight="1">
      <c r="A380" s="563" t="s">
        <v>369</v>
      </c>
      <c r="B380" s="563"/>
      <c r="C380" s="563"/>
      <c r="D380" s="563"/>
      <c r="E380" s="563"/>
    </row>
    <row r="381" spans="1:5" ht="13.5" thickBot="1">
      <c r="E381" s="77"/>
    </row>
    <row r="382" spans="1:5" ht="26.25" thickBot="1">
      <c r="A382" s="613" t="s">
        <v>184</v>
      </c>
      <c r="B382" s="622"/>
      <c r="C382" s="185" t="s">
        <v>370</v>
      </c>
      <c r="D382" s="185" t="s">
        <v>371</v>
      </c>
      <c r="E382" s="77"/>
    </row>
    <row r="383" spans="1:5" ht="13.5" thickBot="1">
      <c r="A383" s="671" t="s">
        <v>372</v>
      </c>
      <c r="B383" s="672"/>
      <c r="C383" s="324">
        <v>1015334.97</v>
      </c>
      <c r="D383" s="325">
        <v>708923.34</v>
      </c>
      <c r="E383" s="77"/>
    </row>
    <row r="384" spans="1:5">
      <c r="A384" s="77"/>
      <c r="B384" s="77"/>
      <c r="C384" s="77"/>
      <c r="D384" s="77"/>
      <c r="E384" s="77"/>
    </row>
    <row r="385" spans="1:9" ht="29.25" customHeight="1">
      <c r="A385" s="673" t="s">
        <v>373</v>
      </c>
      <c r="B385" s="673"/>
      <c r="C385" s="673"/>
      <c r="D385" s="674"/>
      <c r="E385" s="674"/>
    </row>
    <row r="390" spans="1:9" ht="15">
      <c r="A390" s="675" t="s">
        <v>374</v>
      </c>
      <c r="B390" s="675"/>
      <c r="C390" s="675"/>
      <c r="D390" s="675"/>
      <c r="E390" s="675"/>
      <c r="F390" s="675"/>
      <c r="G390" s="675"/>
      <c r="H390" s="675"/>
      <c r="I390" s="675"/>
    </row>
    <row r="392" spans="1:9" ht="15">
      <c r="A392" s="675" t="s">
        <v>375</v>
      </c>
      <c r="B392" s="675"/>
      <c r="C392" s="675"/>
      <c r="D392" s="675"/>
      <c r="E392" s="675"/>
      <c r="F392" s="675"/>
      <c r="G392" s="675"/>
      <c r="H392" s="675"/>
      <c r="I392" s="675"/>
    </row>
    <row r="393" spans="1:9" ht="13.5" thickBot="1">
      <c r="A393" s="326"/>
      <c r="B393" s="326"/>
      <c r="C393" s="326"/>
      <c r="D393" s="326"/>
      <c r="E393" s="326"/>
      <c r="F393" s="326"/>
      <c r="G393" s="326"/>
      <c r="H393" s="326"/>
      <c r="I393" s="327"/>
    </row>
    <row r="394" spans="1:9" ht="26.25" thickBot="1">
      <c r="A394" s="550" t="s">
        <v>376</v>
      </c>
      <c r="B394" s="585" t="s">
        <v>377</v>
      </c>
      <c r="C394" s="676"/>
      <c r="D394" s="666"/>
      <c r="E394" s="240" t="s">
        <v>211</v>
      </c>
      <c r="F394" s="585" t="s">
        <v>378</v>
      </c>
      <c r="G394" s="676"/>
      <c r="H394" s="666"/>
      <c r="I394" s="328" t="s">
        <v>236</v>
      </c>
    </row>
    <row r="395" spans="1:9" ht="64.5" thickBot="1">
      <c r="A395" s="551"/>
      <c r="B395" s="329" t="s">
        <v>379</v>
      </c>
      <c r="C395" s="330" t="s">
        <v>380</v>
      </c>
      <c r="D395" s="331" t="s">
        <v>215</v>
      </c>
      <c r="E395" s="332" t="s">
        <v>381</v>
      </c>
      <c r="F395" s="329" t="s">
        <v>379</v>
      </c>
      <c r="G395" s="330" t="s">
        <v>382</v>
      </c>
      <c r="H395" s="331" t="s">
        <v>383</v>
      </c>
      <c r="I395" s="333"/>
    </row>
    <row r="396" spans="1:9" ht="26.25" thickBot="1">
      <c r="A396" s="334" t="s">
        <v>384</v>
      </c>
      <c r="B396" s="335">
        <v>0</v>
      </c>
      <c r="C396" s="336">
        <v>0</v>
      </c>
      <c r="D396" s="337">
        <v>0</v>
      </c>
      <c r="E396" s="301">
        <v>15444793.85</v>
      </c>
      <c r="F396" s="335">
        <v>0</v>
      </c>
      <c r="G396" s="338">
        <v>0</v>
      </c>
      <c r="H396" s="337">
        <v>0</v>
      </c>
      <c r="I396" s="301">
        <f>SUM(B396:H396)</f>
        <v>15444793.85</v>
      </c>
    </row>
    <row r="397" spans="1:9" ht="13.5" thickBot="1">
      <c r="A397" s="339" t="s">
        <v>177</v>
      </c>
      <c r="B397" s="340">
        <f t="shared" ref="B397:I397" si="12">SUM(B398:B400)</f>
        <v>0</v>
      </c>
      <c r="C397" s="341">
        <f t="shared" si="12"/>
        <v>0</v>
      </c>
      <c r="D397" s="342">
        <f t="shared" si="12"/>
        <v>0</v>
      </c>
      <c r="E397" s="339">
        <f t="shared" si="12"/>
        <v>0</v>
      </c>
      <c r="F397" s="340">
        <f t="shared" si="12"/>
        <v>0</v>
      </c>
      <c r="G397" s="340">
        <f t="shared" si="12"/>
        <v>0</v>
      </c>
      <c r="H397" s="339">
        <f t="shared" si="12"/>
        <v>0</v>
      </c>
      <c r="I397" s="339">
        <f t="shared" si="12"/>
        <v>0</v>
      </c>
    </row>
    <row r="398" spans="1:9" ht="13.5" thickBot="1">
      <c r="A398" s="343" t="s">
        <v>385</v>
      </c>
      <c r="B398" s="344">
        <v>0</v>
      </c>
      <c r="C398" s="345">
        <v>0</v>
      </c>
      <c r="D398" s="346">
        <v>0</v>
      </c>
      <c r="E398" s="290">
        <v>0</v>
      </c>
      <c r="F398" s="344">
        <v>0</v>
      </c>
      <c r="G398" s="347">
        <v>0</v>
      </c>
      <c r="H398" s="346">
        <v>0</v>
      </c>
      <c r="I398" s="261">
        <f>SUM(B398:H398)</f>
        <v>0</v>
      </c>
    </row>
    <row r="399" spans="1:9" ht="13.5" thickBot="1">
      <c r="A399" s="348" t="s">
        <v>386</v>
      </c>
      <c r="B399" s="344">
        <v>0</v>
      </c>
      <c r="C399" s="345">
        <v>0</v>
      </c>
      <c r="D399" s="346">
        <v>0</v>
      </c>
      <c r="E399" s="290">
        <v>0</v>
      </c>
      <c r="F399" s="344">
        <v>0</v>
      </c>
      <c r="G399" s="347">
        <v>0</v>
      </c>
      <c r="H399" s="346">
        <v>0</v>
      </c>
      <c r="I399" s="261">
        <f>SUM(B399:H399)</f>
        <v>0</v>
      </c>
    </row>
    <row r="400" spans="1:9" ht="13.5" thickBot="1">
      <c r="A400" s="350" t="s">
        <v>387</v>
      </c>
      <c r="B400" s="344">
        <v>0</v>
      </c>
      <c r="C400" s="345">
        <v>0</v>
      </c>
      <c r="D400" s="346">
        <v>0</v>
      </c>
      <c r="E400" s="290">
        <v>0</v>
      </c>
      <c r="F400" s="344">
        <v>0</v>
      </c>
      <c r="G400" s="347">
        <v>0</v>
      </c>
      <c r="H400" s="346">
        <v>0</v>
      </c>
      <c r="I400" s="261">
        <f>SUM(B400:H400)</f>
        <v>0</v>
      </c>
    </row>
    <row r="401" spans="1:9" ht="13.5" thickBot="1">
      <c r="A401" s="339" t="s">
        <v>178</v>
      </c>
      <c r="B401" s="335">
        <f t="shared" ref="B401:I401" si="13">SUM(B402:B405)</f>
        <v>0</v>
      </c>
      <c r="C401" s="336">
        <f t="shared" si="13"/>
        <v>0</v>
      </c>
      <c r="D401" s="338">
        <f t="shared" si="13"/>
        <v>0</v>
      </c>
      <c r="E401" s="301">
        <f t="shared" si="13"/>
        <v>0</v>
      </c>
      <c r="F401" s="335">
        <f t="shared" si="13"/>
        <v>0</v>
      </c>
      <c r="G401" s="335">
        <f t="shared" si="13"/>
        <v>0</v>
      </c>
      <c r="H401" s="301">
        <f t="shared" si="13"/>
        <v>0</v>
      </c>
      <c r="I401" s="301">
        <f t="shared" si="13"/>
        <v>0</v>
      </c>
    </row>
    <row r="402" spans="1:9" ht="13.5" customHeight="1">
      <c r="A402" s="351" t="s">
        <v>388</v>
      </c>
      <c r="B402" s="344">
        <v>0</v>
      </c>
      <c r="C402" s="345">
        <v>0</v>
      </c>
      <c r="D402" s="346">
        <v>0</v>
      </c>
      <c r="E402" s="344">
        <v>0</v>
      </c>
      <c r="F402" s="345">
        <v>0</v>
      </c>
      <c r="G402" s="346">
        <v>0</v>
      </c>
      <c r="H402" s="349">
        <v>0</v>
      </c>
      <c r="I402" s="261">
        <f>SUM(B402:H402)</f>
        <v>0</v>
      </c>
    </row>
    <row r="403" spans="1:9">
      <c r="A403" s="351" t="s">
        <v>389</v>
      </c>
      <c r="B403" s="344">
        <v>0</v>
      </c>
      <c r="C403" s="345">
        <v>0</v>
      </c>
      <c r="D403" s="346">
        <v>0</v>
      </c>
      <c r="E403" s="344">
        <v>0</v>
      </c>
      <c r="F403" s="345">
        <v>0</v>
      </c>
      <c r="G403" s="346">
        <v>0</v>
      </c>
      <c r="H403" s="349">
        <v>0</v>
      </c>
      <c r="I403" s="261">
        <f>SUM(B403:H403)</f>
        <v>0</v>
      </c>
    </row>
    <row r="404" spans="1:9">
      <c r="A404" s="351" t="s">
        <v>390</v>
      </c>
      <c r="B404" s="344">
        <v>0</v>
      </c>
      <c r="C404" s="345">
        <v>0</v>
      </c>
      <c r="D404" s="346">
        <v>0</v>
      </c>
      <c r="E404" s="344">
        <v>0</v>
      </c>
      <c r="F404" s="345">
        <v>0</v>
      </c>
      <c r="G404" s="346">
        <v>0</v>
      </c>
      <c r="H404" s="349">
        <v>0</v>
      </c>
      <c r="I404" s="261">
        <f>SUM(B404:H404)</f>
        <v>0</v>
      </c>
    </row>
    <row r="405" spans="1:9" ht="13.5" thickBot="1">
      <c r="A405" s="352" t="s">
        <v>391</v>
      </c>
      <c r="B405" s="344">
        <v>0</v>
      </c>
      <c r="C405" s="345">
        <v>0</v>
      </c>
      <c r="D405" s="346">
        <v>0</v>
      </c>
      <c r="E405" s="344">
        <v>0</v>
      </c>
      <c r="F405" s="345">
        <v>0</v>
      </c>
      <c r="G405" s="346">
        <v>0</v>
      </c>
      <c r="H405" s="349">
        <v>0</v>
      </c>
      <c r="I405" s="261">
        <f>SUM(B405:H405)</f>
        <v>0</v>
      </c>
    </row>
    <row r="406" spans="1:9" ht="26.25" customHeight="1" thickBot="1">
      <c r="A406" s="353" t="s">
        <v>392</v>
      </c>
      <c r="B406" s="354">
        <f t="shared" ref="B406:I406" si="14">B396+B397-B401</f>
        <v>0</v>
      </c>
      <c r="C406" s="354">
        <f t="shared" si="14"/>
        <v>0</v>
      </c>
      <c r="D406" s="354">
        <f t="shared" si="14"/>
        <v>0</v>
      </c>
      <c r="E406" s="355">
        <f t="shared" si="14"/>
        <v>15444793.85</v>
      </c>
      <c r="F406" s="354">
        <f t="shared" si="14"/>
        <v>0</v>
      </c>
      <c r="G406" s="354">
        <f t="shared" si="14"/>
        <v>0</v>
      </c>
      <c r="H406" s="355">
        <f t="shared" si="14"/>
        <v>0</v>
      </c>
      <c r="I406" s="355">
        <f t="shared" si="14"/>
        <v>15444793.85</v>
      </c>
    </row>
    <row r="407" spans="1:9" ht="40.5" customHeight="1" thickBot="1">
      <c r="A407" s="334" t="s">
        <v>393</v>
      </c>
      <c r="B407" s="356">
        <v>0</v>
      </c>
      <c r="C407" s="357">
        <v>0</v>
      </c>
      <c r="D407" s="358">
        <v>0</v>
      </c>
      <c r="E407" s="359">
        <v>12423788.800000001</v>
      </c>
      <c r="F407" s="356">
        <v>0</v>
      </c>
      <c r="G407" s="360">
        <v>0</v>
      </c>
      <c r="H407" s="358">
        <v>0</v>
      </c>
      <c r="I407" s="359">
        <f>SUM(B407:H407)</f>
        <v>12423788.800000001</v>
      </c>
    </row>
    <row r="408" spans="1:9">
      <c r="A408" s="361" t="s">
        <v>177</v>
      </c>
      <c r="B408" s="362">
        <v>0</v>
      </c>
      <c r="C408" s="363">
        <v>0</v>
      </c>
      <c r="D408" s="364">
        <v>0</v>
      </c>
      <c r="E408" s="365">
        <v>695015.52</v>
      </c>
      <c r="F408" s="362">
        <v>0</v>
      </c>
      <c r="G408" s="366">
        <v>0</v>
      </c>
      <c r="H408" s="364">
        <v>0</v>
      </c>
      <c r="I408" s="365">
        <f>SUM(B408:H408)</f>
        <v>695015.52</v>
      </c>
    </row>
    <row r="409" spans="1:9" ht="13.5" thickBot="1">
      <c r="A409" s="367" t="s">
        <v>178</v>
      </c>
      <c r="B409" s="368">
        <v>0</v>
      </c>
      <c r="C409" s="369">
        <v>0</v>
      </c>
      <c r="D409" s="370">
        <v>0</v>
      </c>
      <c r="E409" s="371">
        <v>0</v>
      </c>
      <c r="F409" s="368">
        <v>0</v>
      </c>
      <c r="G409" s="372">
        <v>0</v>
      </c>
      <c r="H409" s="370">
        <v>0</v>
      </c>
      <c r="I409" s="371">
        <f>SUM(B409:H409)</f>
        <v>0</v>
      </c>
    </row>
    <row r="410" spans="1:9" ht="41.25" customHeight="1" thickBot="1">
      <c r="A410" s="373" t="s">
        <v>394</v>
      </c>
      <c r="B410" s="356">
        <f>B407+B408-B409</f>
        <v>0</v>
      </c>
      <c r="C410" s="357">
        <f t="shared" ref="C410:I410" si="15">C407+C408-C409</f>
        <v>0</v>
      </c>
      <c r="D410" s="358">
        <f t="shared" si="15"/>
        <v>0</v>
      </c>
      <c r="E410" s="359">
        <f t="shared" si="15"/>
        <v>13118804.32</v>
      </c>
      <c r="F410" s="356">
        <f t="shared" si="15"/>
        <v>0</v>
      </c>
      <c r="G410" s="360">
        <f t="shared" si="15"/>
        <v>0</v>
      </c>
      <c r="H410" s="358">
        <f t="shared" si="15"/>
        <v>0</v>
      </c>
      <c r="I410" s="359">
        <f t="shared" si="15"/>
        <v>13118804.32</v>
      </c>
    </row>
    <row r="411" spans="1:9" ht="26.25" customHeight="1" thickBot="1">
      <c r="A411" s="122" t="s">
        <v>395</v>
      </c>
      <c r="B411" s="266">
        <f t="shared" ref="B411:I411" si="16">B396-B407</f>
        <v>0</v>
      </c>
      <c r="C411" s="266">
        <f t="shared" si="16"/>
        <v>0</v>
      </c>
      <c r="D411" s="266">
        <f t="shared" si="16"/>
        <v>0</v>
      </c>
      <c r="E411" s="266">
        <f t="shared" si="16"/>
        <v>3021005.0499999989</v>
      </c>
      <c r="F411" s="266">
        <f t="shared" si="16"/>
        <v>0</v>
      </c>
      <c r="G411" s="266">
        <f t="shared" si="16"/>
        <v>0</v>
      </c>
      <c r="H411" s="266">
        <f t="shared" si="16"/>
        <v>0</v>
      </c>
      <c r="I411" s="266">
        <f t="shared" si="16"/>
        <v>3021005.0499999989</v>
      </c>
    </row>
    <row r="412" spans="1:9" ht="26.25" customHeight="1" thickBot="1">
      <c r="A412" s="374" t="s">
        <v>396</v>
      </c>
      <c r="B412" s="266">
        <f>B406-B410</f>
        <v>0</v>
      </c>
      <c r="C412" s="266">
        <f t="shared" ref="C412:I412" si="17">C406-C410</f>
        <v>0</v>
      </c>
      <c r="D412" s="266">
        <f t="shared" si="17"/>
        <v>0</v>
      </c>
      <c r="E412" s="266">
        <f t="shared" si="17"/>
        <v>2325989.5299999993</v>
      </c>
      <c r="F412" s="266">
        <f t="shared" si="17"/>
        <v>0</v>
      </c>
      <c r="G412" s="266">
        <f t="shared" si="17"/>
        <v>0</v>
      </c>
      <c r="H412" s="266">
        <f t="shared" si="17"/>
        <v>0</v>
      </c>
      <c r="I412" s="266">
        <f t="shared" si="17"/>
        <v>2325989.5299999993</v>
      </c>
    </row>
    <row r="413" spans="1:9" ht="26.25" customHeight="1">
      <c r="A413" s="375"/>
      <c r="B413" s="376"/>
      <c r="C413" s="376"/>
      <c r="D413" s="376"/>
      <c r="E413" s="376"/>
      <c r="F413" s="376"/>
      <c r="G413" s="376"/>
      <c r="H413" s="376"/>
      <c r="I413" s="376"/>
    </row>
    <row r="415" spans="1:9" ht="15">
      <c r="A415" s="563" t="s">
        <v>397</v>
      </c>
      <c r="B415" s="665"/>
      <c r="C415" s="665"/>
    </row>
    <row r="416" spans="1:9" ht="13.5" thickBot="1">
      <c r="A416" s="218"/>
      <c r="B416" s="377"/>
      <c r="C416" s="377"/>
      <c r="E416" s="378"/>
      <c r="F416" s="378"/>
      <c r="G416" s="378"/>
      <c r="H416" s="378"/>
      <c r="I416" s="378"/>
    </row>
    <row r="417" spans="1:9" ht="13.5" thickBot="1">
      <c r="A417" s="585" t="s">
        <v>255</v>
      </c>
      <c r="B417" s="666"/>
      <c r="C417" s="379" t="s">
        <v>2</v>
      </c>
      <c r="D417" s="241" t="s">
        <v>260</v>
      </c>
    </row>
    <row r="418" spans="1:9">
      <c r="A418" s="667" t="s">
        <v>398</v>
      </c>
      <c r="B418" s="668"/>
      <c r="C418" s="380">
        <v>49705.56</v>
      </c>
      <c r="D418" s="380">
        <v>121938.01</v>
      </c>
      <c r="E418" s="378"/>
      <c r="F418" s="378"/>
      <c r="G418" s="378"/>
      <c r="H418" s="378"/>
      <c r="I418" s="378"/>
    </row>
    <row r="419" spans="1:9">
      <c r="A419" s="669" t="s">
        <v>399</v>
      </c>
      <c r="B419" s="670"/>
      <c r="C419" s="381">
        <v>1944.01</v>
      </c>
      <c r="D419" s="381">
        <v>2497.11</v>
      </c>
      <c r="E419" s="382"/>
      <c r="F419" s="382"/>
      <c r="G419" s="382"/>
      <c r="H419" s="382"/>
      <c r="I419" s="382"/>
    </row>
    <row r="420" spans="1:9">
      <c r="A420" s="669" t="s">
        <v>400</v>
      </c>
      <c r="B420" s="670"/>
      <c r="C420" s="381">
        <v>0</v>
      </c>
      <c r="D420" s="381">
        <v>0</v>
      </c>
      <c r="E420" s="383"/>
      <c r="F420" s="383"/>
      <c r="G420" s="383"/>
      <c r="H420" s="383"/>
      <c r="I420" s="383"/>
    </row>
    <row r="421" spans="1:9">
      <c r="A421" s="669" t="s">
        <v>401</v>
      </c>
      <c r="B421" s="670"/>
      <c r="C421" s="384">
        <v>24518345.16</v>
      </c>
      <c r="D421" s="384">
        <v>20855540.41</v>
      </c>
    </row>
    <row r="422" spans="1:9" ht="27" customHeight="1">
      <c r="A422" s="587" t="s">
        <v>402</v>
      </c>
      <c r="B422" s="639"/>
      <c r="C422" s="263">
        <f>C423-C424</f>
        <v>0</v>
      </c>
      <c r="D422" s="263">
        <v>0</v>
      </c>
    </row>
    <row r="423" spans="1:9">
      <c r="A423" s="687" t="s">
        <v>403</v>
      </c>
      <c r="B423" s="688"/>
      <c r="C423" s="263">
        <v>1298505.76</v>
      </c>
      <c r="D423" s="263">
        <v>1253666.95</v>
      </c>
    </row>
    <row r="424" spans="1:9" ht="25.5" customHeight="1">
      <c r="A424" s="687" t="s">
        <v>404</v>
      </c>
      <c r="B424" s="688"/>
      <c r="C424" s="263">
        <v>1298505.76</v>
      </c>
      <c r="D424" s="263">
        <v>1253666.95</v>
      </c>
    </row>
    <row r="425" spans="1:9">
      <c r="A425" s="587" t="s">
        <v>405</v>
      </c>
      <c r="B425" s="639"/>
      <c r="C425" s="263">
        <v>109209</v>
      </c>
      <c r="D425" s="263">
        <v>172457</v>
      </c>
    </row>
    <row r="426" spans="1:9">
      <c r="A426" s="587" t="s">
        <v>406</v>
      </c>
      <c r="B426" s="639"/>
      <c r="C426" s="263">
        <v>9305803.4299999997</v>
      </c>
      <c r="D426" s="263">
        <v>8712221.0800000001</v>
      </c>
    </row>
    <row r="427" spans="1:9">
      <c r="A427" s="587" t="s">
        <v>407</v>
      </c>
      <c r="B427" s="639"/>
      <c r="C427" s="263">
        <v>0</v>
      </c>
      <c r="D427" s="263">
        <v>0</v>
      </c>
    </row>
    <row r="428" spans="1:9">
      <c r="A428" s="587" t="s">
        <v>408</v>
      </c>
      <c r="B428" s="639"/>
      <c r="C428" s="263">
        <v>15103332.73</v>
      </c>
      <c r="D428" s="263">
        <v>11970862.33</v>
      </c>
    </row>
    <row r="429" spans="1:9" ht="24.75" customHeight="1" thickBot="1">
      <c r="A429" s="677" t="s">
        <v>409</v>
      </c>
      <c r="B429" s="678"/>
      <c r="C429" s="381"/>
      <c r="D429" s="381"/>
    </row>
    <row r="430" spans="1:9" ht="13.5" thickBot="1">
      <c r="A430" s="679" t="s">
        <v>251</v>
      </c>
      <c r="B430" s="680"/>
      <c r="C430" s="266">
        <f>SUM(C418+C419+C420+C421+C429)</f>
        <v>24569994.73</v>
      </c>
      <c r="D430" s="266">
        <f>SUM(D418+D419+D420+D421+D429)</f>
        <v>20979975.530000001</v>
      </c>
    </row>
    <row r="433" spans="1:4" ht="15">
      <c r="A433" s="385" t="s">
        <v>410</v>
      </c>
      <c r="B433" s="378"/>
      <c r="C433" s="378"/>
      <c r="D433" s="378"/>
    </row>
    <row r="434" spans="1:4" ht="13.5" thickBot="1"/>
    <row r="435" spans="1:4" ht="13.5" thickBot="1">
      <c r="A435" s="386" t="s">
        <v>411</v>
      </c>
      <c r="B435" s="387"/>
      <c r="C435" s="387"/>
      <c r="D435" s="388"/>
    </row>
    <row r="436" spans="1:4" ht="13.5" thickBot="1">
      <c r="A436" s="681" t="s">
        <v>2</v>
      </c>
      <c r="B436" s="682"/>
      <c r="C436" s="683" t="s">
        <v>260</v>
      </c>
      <c r="D436" s="684"/>
    </row>
    <row r="437" spans="1:4" ht="13.5" thickBot="1">
      <c r="A437" s="685">
        <v>0</v>
      </c>
      <c r="B437" s="686"/>
      <c r="C437" s="685">
        <v>0</v>
      </c>
      <c r="D437" s="686"/>
    </row>
    <row r="440" spans="1:4" ht="15">
      <c r="A440" s="698" t="s">
        <v>412</v>
      </c>
      <c r="B440" s="698"/>
      <c r="C440" s="698"/>
      <c r="D440" s="564"/>
    </row>
    <row r="441" spans="1:4" ht="14.25" customHeight="1">
      <c r="A441" s="699" t="s">
        <v>413</v>
      </c>
      <c r="B441" s="699"/>
      <c r="C441" s="699"/>
    </row>
    <row r="442" spans="1:4" ht="13.5" thickBot="1">
      <c r="A442" s="389"/>
      <c r="B442" s="390"/>
      <c r="C442" s="390"/>
    </row>
    <row r="443" spans="1:4" ht="13.5" thickBot="1">
      <c r="A443" s="612" t="s">
        <v>200</v>
      </c>
      <c r="B443" s="700"/>
      <c r="C443" s="188" t="s">
        <v>414</v>
      </c>
      <c r="D443" s="188" t="s">
        <v>415</v>
      </c>
    </row>
    <row r="444" spans="1:4" ht="28.15" customHeight="1">
      <c r="A444" s="701" t="s">
        <v>416</v>
      </c>
      <c r="B444" s="702"/>
      <c r="C444" s="391">
        <v>0</v>
      </c>
      <c r="D444" s="392">
        <v>0</v>
      </c>
    </row>
    <row r="445" spans="1:4">
      <c r="A445" s="703" t="s">
        <v>417</v>
      </c>
      <c r="B445" s="704"/>
      <c r="C445" s="393">
        <v>0</v>
      </c>
      <c r="D445" s="394">
        <v>0</v>
      </c>
    </row>
    <row r="446" spans="1:4">
      <c r="A446" s="705" t="s">
        <v>418</v>
      </c>
      <c r="B446" s="706"/>
      <c r="C446" s="395"/>
      <c r="D446" s="396"/>
    </row>
    <row r="447" spans="1:4">
      <c r="A447" s="689" t="s">
        <v>419</v>
      </c>
      <c r="B447" s="690"/>
      <c r="C447" s="393">
        <v>0</v>
      </c>
      <c r="D447" s="394">
        <v>0</v>
      </c>
    </row>
    <row r="448" spans="1:4" ht="13.5" customHeight="1" thickBot="1">
      <c r="A448" s="691" t="s">
        <v>420</v>
      </c>
      <c r="B448" s="692"/>
      <c r="C448" s="397">
        <v>0</v>
      </c>
      <c r="D448" s="398">
        <v>0</v>
      </c>
    </row>
    <row r="452" spans="1:3" ht="15">
      <c r="A452" s="460" t="s">
        <v>421</v>
      </c>
      <c r="B452" s="399"/>
      <c r="C452" s="399"/>
    </row>
    <row r="453" spans="1:3" ht="13.5" thickBot="1">
      <c r="A453" s="218"/>
      <c r="B453" s="218"/>
      <c r="C453" s="218"/>
    </row>
    <row r="454" spans="1:3" ht="26.25" thickBot="1">
      <c r="A454" s="400"/>
      <c r="B454" s="379" t="s">
        <v>422</v>
      </c>
      <c r="C454" s="258" t="s">
        <v>423</v>
      </c>
    </row>
    <row r="455" spans="1:3" ht="13.5" thickBot="1">
      <c r="A455" s="401" t="s">
        <v>424</v>
      </c>
      <c r="B455" s="402">
        <f>B456+B461</f>
        <v>0</v>
      </c>
      <c r="C455" s="402">
        <f>C456+C461</f>
        <v>0</v>
      </c>
    </row>
    <row r="456" spans="1:3">
      <c r="A456" s="403" t="s">
        <v>425</v>
      </c>
      <c r="B456" s="223">
        <f>SUM(B458:B460)</f>
        <v>0</v>
      </c>
      <c r="C456" s="223">
        <f>SUM(C458:C460)</f>
        <v>0</v>
      </c>
    </row>
    <row r="457" spans="1:3">
      <c r="A457" s="404" t="s">
        <v>203</v>
      </c>
      <c r="B457" s="231"/>
      <c r="C457" s="405"/>
    </row>
    <row r="458" spans="1:3">
      <c r="A458" s="406"/>
      <c r="B458" s="231"/>
      <c r="C458" s="405"/>
    </row>
    <row r="459" spans="1:3">
      <c r="A459" s="406"/>
      <c r="B459" s="231"/>
      <c r="C459" s="405"/>
    </row>
    <row r="460" spans="1:3" ht="13.5" thickBot="1">
      <c r="A460" s="407"/>
      <c r="B460" s="408"/>
      <c r="C460" s="409"/>
    </row>
    <row r="461" spans="1:3">
      <c r="A461" s="403" t="s">
        <v>426</v>
      </c>
      <c r="B461" s="223">
        <f>SUM(B463:B465)</f>
        <v>0</v>
      </c>
      <c r="C461" s="223">
        <f>SUM(C463:C465)</f>
        <v>0</v>
      </c>
    </row>
    <row r="462" spans="1:3">
      <c r="A462" s="404" t="s">
        <v>203</v>
      </c>
      <c r="B462" s="318"/>
      <c r="C462" s="319"/>
    </row>
    <row r="463" spans="1:3">
      <c r="A463" s="410"/>
      <c r="B463" s="318"/>
      <c r="C463" s="319"/>
    </row>
    <row r="464" spans="1:3">
      <c r="A464" s="410"/>
      <c r="B464" s="231"/>
      <c r="C464" s="405"/>
    </row>
    <row r="465" spans="1:9" ht="13.5" thickBot="1">
      <c r="A465" s="411"/>
      <c r="B465" s="408"/>
      <c r="C465" s="409"/>
    </row>
    <row r="466" spans="1:9" ht="13.5" thickBot="1">
      <c r="A466" s="401" t="s">
        <v>427</v>
      </c>
      <c r="B466" s="402">
        <f>B467+B472</f>
        <v>44914.080000000002</v>
      </c>
      <c r="C466" s="402">
        <f>C467+C472</f>
        <v>25058102.77</v>
      </c>
    </row>
    <row r="467" spans="1:9">
      <c r="A467" s="412" t="s">
        <v>425</v>
      </c>
      <c r="B467" s="318">
        <f>SUM(B469:B471)</f>
        <v>0</v>
      </c>
      <c r="C467" s="318">
        <f>SUM(C469:C471)</f>
        <v>0</v>
      </c>
    </row>
    <row r="468" spans="1:9">
      <c r="A468" s="413" t="s">
        <v>203</v>
      </c>
      <c r="B468" s="231"/>
      <c r="C468" s="405"/>
    </row>
    <row r="469" spans="1:9">
      <c r="A469" s="410"/>
      <c r="B469" s="231"/>
      <c r="C469" s="405"/>
    </row>
    <row r="470" spans="1:9">
      <c r="A470" s="410"/>
      <c r="B470" s="231"/>
      <c r="C470" s="405"/>
    </row>
    <row r="471" spans="1:9" ht="13.5" thickBot="1">
      <c r="A471" s="411"/>
      <c r="B471" s="408"/>
      <c r="C471" s="409"/>
    </row>
    <row r="472" spans="1:9">
      <c r="A472" s="414" t="s">
        <v>426</v>
      </c>
      <c r="B472" s="228">
        <f>SUM(B474:B477)</f>
        <v>44914.080000000002</v>
      </c>
      <c r="C472" s="228">
        <v>25058102.77</v>
      </c>
    </row>
    <row r="473" spans="1:9">
      <c r="A473" s="413" t="s">
        <v>203</v>
      </c>
      <c r="B473" s="231"/>
      <c r="C473" s="231"/>
    </row>
    <row r="474" spans="1:9" ht="38.25">
      <c r="A474" s="459" t="s">
        <v>573</v>
      </c>
      <c r="B474" s="231">
        <v>44914.080000000002</v>
      </c>
      <c r="C474" s="231">
        <v>0</v>
      </c>
    </row>
    <row r="475" spans="1:9" ht="38.25">
      <c r="A475" s="415" t="s">
        <v>428</v>
      </c>
      <c r="B475" s="231">
        <v>0</v>
      </c>
      <c r="C475" s="231">
        <v>25058102.77</v>
      </c>
    </row>
    <row r="476" spans="1:9">
      <c r="A476" s="416"/>
      <c r="B476" s="231"/>
      <c r="C476" s="231"/>
    </row>
    <row r="477" spans="1:9" ht="13.5" thickBot="1">
      <c r="A477" s="417"/>
      <c r="B477" s="418"/>
      <c r="C477" s="418"/>
    </row>
    <row r="478" spans="1:9">
      <c r="A478" s="399"/>
      <c r="B478" s="399"/>
      <c r="C478" s="399"/>
    </row>
    <row r="479" spans="1:9">
      <c r="A479" s="399"/>
      <c r="B479" s="399"/>
      <c r="C479" s="399"/>
    </row>
    <row r="480" spans="1:9" ht="43.5" customHeight="1">
      <c r="A480" s="563" t="s">
        <v>429</v>
      </c>
      <c r="B480" s="563"/>
      <c r="C480" s="563"/>
      <c r="D480" s="563"/>
      <c r="E480" s="564"/>
      <c r="F480" s="564"/>
      <c r="G480" s="564"/>
      <c r="H480" s="564"/>
      <c r="I480" s="564"/>
    </row>
    <row r="481" spans="1:9" ht="13.5" thickBot="1">
      <c r="A481" s="419"/>
      <c r="B481" s="419"/>
      <c r="C481" s="419"/>
      <c r="D481" s="419"/>
      <c r="E481" s="85"/>
      <c r="F481" s="85"/>
      <c r="G481" s="85"/>
      <c r="H481" s="85"/>
      <c r="I481" s="85"/>
    </row>
    <row r="482" spans="1:9" ht="55.5" customHeight="1" thickBot="1">
      <c r="A482" s="610" t="s">
        <v>430</v>
      </c>
      <c r="B482" s="693"/>
      <c r="C482" s="693"/>
      <c r="D482" s="693"/>
      <c r="E482" s="611"/>
    </row>
    <row r="483" spans="1:9" ht="24.75" customHeight="1" thickBot="1">
      <c r="A483" s="694" t="s">
        <v>2</v>
      </c>
      <c r="B483" s="695"/>
      <c r="C483" s="696" t="s">
        <v>3</v>
      </c>
      <c r="D483" s="697"/>
      <c r="E483" s="420" t="s">
        <v>201</v>
      </c>
    </row>
    <row r="484" spans="1:9" ht="20.25" customHeight="1" thickBot="1">
      <c r="A484" s="685">
        <v>0</v>
      </c>
      <c r="B484" s="712"/>
      <c r="C484" s="713">
        <v>0</v>
      </c>
      <c r="D484" s="714"/>
      <c r="E484" s="421"/>
    </row>
    <row r="485" spans="1:9">
      <c r="A485" s="399"/>
      <c r="B485" s="399"/>
      <c r="C485" s="399"/>
    </row>
    <row r="486" spans="1:9">
      <c r="A486" s="399"/>
      <c r="B486" s="399"/>
      <c r="C486" s="399"/>
    </row>
    <row r="487" spans="1:9">
      <c r="A487" s="399"/>
      <c r="B487" s="399"/>
      <c r="C487" s="399"/>
    </row>
    <row r="488" spans="1:9">
      <c r="A488" s="399"/>
      <c r="B488" s="399"/>
      <c r="C488" s="399"/>
    </row>
    <row r="489" spans="1:9">
      <c r="A489" s="399"/>
      <c r="B489" s="399"/>
      <c r="C489" s="399"/>
    </row>
    <row r="490" spans="1:9" ht="15">
      <c r="A490" s="460" t="s">
        <v>431</v>
      </c>
      <c r="B490" s="460"/>
      <c r="C490" s="460"/>
    </row>
    <row r="491" spans="1:9" ht="15">
      <c r="A491" s="584" t="s">
        <v>432</v>
      </c>
      <c r="B491" s="584"/>
      <c r="C491" s="584"/>
    </row>
    <row r="492" spans="1:9" ht="13.5" thickBot="1">
      <c r="A492" s="399"/>
      <c r="B492" s="399"/>
      <c r="C492" s="399"/>
    </row>
    <row r="493" spans="1:9" ht="26.25" thickBot="1">
      <c r="A493" s="552" t="s">
        <v>433</v>
      </c>
      <c r="B493" s="553"/>
      <c r="C493" s="553"/>
      <c r="D493" s="554"/>
      <c r="E493" s="379" t="s">
        <v>422</v>
      </c>
      <c r="F493" s="258" t="s">
        <v>423</v>
      </c>
      <c r="G493" s="422"/>
    </row>
    <row r="494" spans="1:9" ht="14.25" customHeight="1" thickBot="1">
      <c r="A494" s="590" t="s">
        <v>434</v>
      </c>
      <c r="B494" s="715"/>
      <c r="C494" s="715"/>
      <c r="D494" s="716"/>
      <c r="E494" s="402">
        <f>SUM(E495:E502)</f>
        <v>22489244.41</v>
      </c>
      <c r="F494" s="402">
        <f>SUM(F495:F502)</f>
        <v>17833985.610000003</v>
      </c>
      <c r="G494" s="423"/>
    </row>
    <row r="495" spans="1:9">
      <c r="A495" s="717" t="s">
        <v>435</v>
      </c>
      <c r="B495" s="718"/>
      <c r="C495" s="718"/>
      <c r="D495" s="719"/>
      <c r="E495" s="318">
        <v>10448403.73</v>
      </c>
      <c r="F495" s="319">
        <v>9144524.6300000008</v>
      </c>
      <c r="G495" s="218"/>
    </row>
    <row r="496" spans="1:9">
      <c r="A496" s="646" t="s">
        <v>436</v>
      </c>
      <c r="B496" s="707"/>
      <c r="C496" s="707"/>
      <c r="D496" s="647"/>
      <c r="E496" s="231">
        <v>9557637.3699999992</v>
      </c>
      <c r="F496" s="405">
        <v>8404257.3100000005</v>
      </c>
      <c r="G496" s="218"/>
    </row>
    <row r="497" spans="1:7">
      <c r="A497" s="646" t="s">
        <v>437</v>
      </c>
      <c r="B497" s="707"/>
      <c r="C497" s="707"/>
      <c r="D497" s="647"/>
      <c r="E497" s="231">
        <v>0</v>
      </c>
      <c r="F497" s="405">
        <v>0</v>
      </c>
      <c r="G497" s="218"/>
    </row>
    <row r="498" spans="1:7">
      <c r="A498" s="708" t="s">
        <v>438</v>
      </c>
      <c r="B498" s="709"/>
      <c r="C498" s="709"/>
      <c r="D498" s="710"/>
      <c r="E498" s="231">
        <v>0</v>
      </c>
      <c r="F498" s="405">
        <v>0</v>
      </c>
      <c r="G498" s="218"/>
    </row>
    <row r="499" spans="1:7">
      <c r="A499" s="646" t="s">
        <v>439</v>
      </c>
      <c r="B499" s="707"/>
      <c r="C499" s="707"/>
      <c r="D499" s="647"/>
      <c r="E499" s="231">
        <v>0</v>
      </c>
      <c r="F499" s="405">
        <v>0</v>
      </c>
      <c r="G499" s="218"/>
    </row>
    <row r="500" spans="1:7" ht="24.75" customHeight="1">
      <c r="A500" s="589" t="s">
        <v>440</v>
      </c>
      <c r="B500" s="711"/>
      <c r="C500" s="711"/>
      <c r="D500" s="603"/>
      <c r="E500" s="231">
        <v>0</v>
      </c>
      <c r="F500" s="405">
        <v>0</v>
      </c>
      <c r="G500" s="218"/>
    </row>
    <row r="501" spans="1:7">
      <c r="A501" s="589" t="s">
        <v>441</v>
      </c>
      <c r="B501" s="711"/>
      <c r="C501" s="711"/>
      <c r="D501" s="603"/>
      <c r="E501" s="231">
        <v>276324.90999999997</v>
      </c>
      <c r="F501" s="405">
        <v>285041.07</v>
      </c>
      <c r="G501" s="218"/>
    </row>
    <row r="502" spans="1:7" ht="13.5" thickBot="1">
      <c r="A502" s="596" t="s">
        <v>442</v>
      </c>
      <c r="B502" s="723"/>
      <c r="C502" s="723"/>
      <c r="D502" s="598"/>
      <c r="E502" s="424">
        <v>2206878.4</v>
      </c>
      <c r="F502" s="425">
        <v>162.6</v>
      </c>
      <c r="G502" s="218"/>
    </row>
    <row r="503" spans="1:7" ht="13.5" thickBot="1">
      <c r="A503" s="590" t="s">
        <v>443</v>
      </c>
      <c r="B503" s="715"/>
      <c r="C503" s="715"/>
      <c r="D503" s="716"/>
      <c r="E503" s="426">
        <v>0</v>
      </c>
      <c r="F503" s="427">
        <v>0</v>
      </c>
      <c r="G503" s="304"/>
    </row>
    <row r="504" spans="1:7" ht="13.5" thickBot="1">
      <c r="A504" s="724" t="s">
        <v>444</v>
      </c>
      <c r="B504" s="725"/>
      <c r="C504" s="725"/>
      <c r="D504" s="726"/>
      <c r="E504" s="428">
        <v>0</v>
      </c>
      <c r="F504" s="429">
        <v>0</v>
      </c>
      <c r="G504" s="304"/>
    </row>
    <row r="505" spans="1:7" ht="13.5" thickBot="1">
      <c r="A505" s="724" t="s">
        <v>445</v>
      </c>
      <c r="B505" s="725"/>
      <c r="C505" s="725"/>
      <c r="D505" s="726"/>
      <c r="E505" s="426">
        <v>0</v>
      </c>
      <c r="F505" s="427">
        <v>0</v>
      </c>
      <c r="G505" s="304"/>
    </row>
    <row r="506" spans="1:7" ht="13.5" thickBot="1">
      <c r="A506" s="724" t="s">
        <v>446</v>
      </c>
      <c r="B506" s="725"/>
      <c r="C506" s="725"/>
      <c r="D506" s="726"/>
      <c r="E506" s="426">
        <v>0</v>
      </c>
      <c r="F506" s="427">
        <v>0</v>
      </c>
      <c r="G506" s="304"/>
    </row>
    <row r="507" spans="1:7" ht="13.5" thickBot="1">
      <c r="A507" s="724" t="s">
        <v>447</v>
      </c>
      <c r="B507" s="725"/>
      <c r="C507" s="725"/>
      <c r="D507" s="726"/>
      <c r="E507" s="402">
        <f>E508+E516+E519+E522</f>
        <v>3407033.0700000003</v>
      </c>
      <c r="F507" s="402">
        <f>SUM(F508+F516+F519+F522)</f>
        <v>3426169.45</v>
      </c>
      <c r="G507" s="423"/>
    </row>
    <row r="508" spans="1:7">
      <c r="A508" s="717" t="s">
        <v>448</v>
      </c>
      <c r="B508" s="718"/>
      <c r="C508" s="718"/>
      <c r="D508" s="719"/>
      <c r="E508" s="280">
        <f>SUM(E509:E515)</f>
        <v>0</v>
      </c>
      <c r="F508" s="280">
        <f>SUM(F509:F515)</f>
        <v>0</v>
      </c>
    </row>
    <row r="509" spans="1:7">
      <c r="A509" s="720" t="s">
        <v>449</v>
      </c>
      <c r="B509" s="721"/>
      <c r="C509" s="721"/>
      <c r="D509" s="722"/>
      <c r="E509" s="231">
        <v>0</v>
      </c>
      <c r="F509" s="231">
        <v>0</v>
      </c>
      <c r="G509" s="430"/>
    </row>
    <row r="510" spans="1:7">
      <c r="A510" s="720" t="s">
        <v>450</v>
      </c>
      <c r="B510" s="721"/>
      <c r="C510" s="721"/>
      <c r="D510" s="722"/>
      <c r="E510" s="231">
        <v>0</v>
      </c>
      <c r="F510" s="231">
        <v>0</v>
      </c>
      <c r="G510" s="430"/>
    </row>
    <row r="511" spans="1:7">
      <c r="A511" s="720" t="s">
        <v>451</v>
      </c>
      <c r="B511" s="721"/>
      <c r="C511" s="721"/>
      <c r="D511" s="722"/>
      <c r="E511" s="231">
        <v>0</v>
      </c>
      <c r="F511" s="231">
        <v>0</v>
      </c>
      <c r="G511" s="430"/>
    </row>
    <row r="512" spans="1:7">
      <c r="A512" s="720" t="s">
        <v>452</v>
      </c>
      <c r="B512" s="721"/>
      <c r="C512" s="721"/>
      <c r="D512" s="722"/>
      <c r="E512" s="231">
        <v>0</v>
      </c>
      <c r="F512" s="231">
        <v>0</v>
      </c>
      <c r="G512" s="430"/>
    </row>
    <row r="513" spans="1:7">
      <c r="A513" s="720" t="s">
        <v>453</v>
      </c>
      <c r="B513" s="721"/>
      <c r="C513" s="721"/>
      <c r="D513" s="722"/>
      <c r="E513" s="231">
        <v>0</v>
      </c>
      <c r="F513" s="231">
        <v>0</v>
      </c>
      <c r="G513" s="430"/>
    </row>
    <row r="514" spans="1:7">
      <c r="A514" s="720" t="s">
        <v>454</v>
      </c>
      <c r="B514" s="721"/>
      <c r="C514" s="721"/>
      <c r="D514" s="722"/>
      <c r="E514" s="231">
        <v>0</v>
      </c>
      <c r="F514" s="231">
        <v>0</v>
      </c>
      <c r="G514" s="430"/>
    </row>
    <row r="515" spans="1:7">
      <c r="A515" s="720" t="s">
        <v>408</v>
      </c>
      <c r="B515" s="721"/>
      <c r="C515" s="721"/>
      <c r="D515" s="722"/>
      <c r="E515" s="231">
        <v>0</v>
      </c>
      <c r="F515" s="231">
        <v>0</v>
      </c>
      <c r="G515" s="430"/>
    </row>
    <row r="516" spans="1:7">
      <c r="A516" s="589" t="s">
        <v>455</v>
      </c>
      <c r="B516" s="711"/>
      <c r="C516" s="711"/>
      <c r="D516" s="603"/>
      <c r="E516" s="201">
        <f>SUM(E517:E518)</f>
        <v>0</v>
      </c>
      <c r="F516" s="201">
        <f>SUM(F517:F518)</f>
        <v>0</v>
      </c>
    </row>
    <row r="517" spans="1:7">
      <c r="A517" s="720" t="s">
        <v>456</v>
      </c>
      <c r="B517" s="721"/>
      <c r="C517" s="721"/>
      <c r="D517" s="722"/>
      <c r="E517" s="231">
        <v>0</v>
      </c>
      <c r="F517" s="231">
        <v>0</v>
      </c>
      <c r="G517" s="430"/>
    </row>
    <row r="518" spans="1:7">
      <c r="A518" s="720" t="s">
        <v>457</v>
      </c>
      <c r="B518" s="721"/>
      <c r="C518" s="721"/>
      <c r="D518" s="722"/>
      <c r="E518" s="231">
        <v>0</v>
      </c>
      <c r="F518" s="231">
        <v>0</v>
      </c>
      <c r="G518" s="430"/>
    </row>
    <row r="519" spans="1:7">
      <c r="A519" s="646" t="s">
        <v>458</v>
      </c>
      <c r="B519" s="707"/>
      <c r="C519" s="707"/>
      <c r="D519" s="647"/>
      <c r="E519" s="201">
        <f>SUM(E520:E521)</f>
        <v>0</v>
      </c>
      <c r="F519" s="201">
        <f>SUM(F520:F521)</f>
        <v>0</v>
      </c>
    </row>
    <row r="520" spans="1:7">
      <c r="A520" s="720" t="s">
        <v>459</v>
      </c>
      <c r="B520" s="721"/>
      <c r="C520" s="721"/>
      <c r="D520" s="722"/>
      <c r="E520" s="231">
        <v>0</v>
      </c>
      <c r="F520" s="405">
        <v>0</v>
      </c>
      <c r="G520" s="430"/>
    </row>
    <row r="521" spans="1:7">
      <c r="A521" s="720" t="s">
        <v>460</v>
      </c>
      <c r="B521" s="721"/>
      <c r="C521" s="721"/>
      <c r="D521" s="722"/>
      <c r="E521" s="231">
        <v>0</v>
      </c>
      <c r="F521" s="405">
        <v>0</v>
      </c>
      <c r="G521" s="430"/>
    </row>
    <row r="522" spans="1:7">
      <c r="A522" s="646" t="s">
        <v>461</v>
      </c>
      <c r="B522" s="707"/>
      <c r="C522" s="707"/>
      <c r="D522" s="647"/>
      <c r="E522" s="201">
        <f>SUM(E523:E536)</f>
        <v>3407033.0700000003</v>
      </c>
      <c r="F522" s="201">
        <f>SUM(F523:F536)</f>
        <v>3426169.45</v>
      </c>
    </row>
    <row r="523" spans="1:7">
      <c r="A523" s="720" t="s">
        <v>462</v>
      </c>
      <c r="B523" s="721"/>
      <c r="C523" s="721"/>
      <c r="D523" s="722"/>
      <c r="E523" s="231">
        <v>1356365.62</v>
      </c>
      <c r="F523" s="405">
        <v>1243101.3500000001</v>
      </c>
      <c r="G523" s="218"/>
    </row>
    <row r="524" spans="1:7">
      <c r="A524" s="720" t="s">
        <v>463</v>
      </c>
      <c r="B524" s="721"/>
      <c r="C524" s="721"/>
      <c r="D524" s="722"/>
      <c r="E524" s="231">
        <v>0</v>
      </c>
      <c r="F524" s="231">
        <v>0</v>
      </c>
      <c r="G524" s="218"/>
    </row>
    <row r="525" spans="1:7">
      <c r="A525" s="727" t="s">
        <v>464</v>
      </c>
      <c r="B525" s="728"/>
      <c r="C525" s="728"/>
      <c r="D525" s="729"/>
      <c r="E525" s="231">
        <v>0</v>
      </c>
      <c r="F525" s="231">
        <v>0</v>
      </c>
      <c r="G525" s="431"/>
    </row>
    <row r="526" spans="1:7">
      <c r="A526" s="720" t="s">
        <v>465</v>
      </c>
      <c r="B526" s="721"/>
      <c r="C526" s="721"/>
      <c r="D526" s="722"/>
      <c r="E526" s="231">
        <v>0</v>
      </c>
      <c r="F526" s="231">
        <v>0</v>
      </c>
      <c r="G526" s="218"/>
    </row>
    <row r="527" spans="1:7">
      <c r="A527" s="720" t="s">
        <v>466</v>
      </c>
      <c r="B527" s="721"/>
      <c r="C527" s="721"/>
      <c r="D527" s="722"/>
      <c r="E527" s="231">
        <v>0</v>
      </c>
      <c r="F527" s="231">
        <v>0</v>
      </c>
      <c r="G527" s="218"/>
    </row>
    <row r="528" spans="1:7">
      <c r="A528" s="720" t="s">
        <v>467</v>
      </c>
      <c r="B528" s="721"/>
      <c r="C528" s="721"/>
      <c r="D528" s="722"/>
      <c r="E528" s="231">
        <v>0</v>
      </c>
      <c r="F528" s="231">
        <v>0</v>
      </c>
      <c r="G528" s="218"/>
    </row>
    <row r="529" spans="1:9">
      <c r="A529" s="720" t="s">
        <v>468</v>
      </c>
      <c r="B529" s="721"/>
      <c r="C529" s="721"/>
      <c r="D529" s="722"/>
      <c r="E529" s="231">
        <v>0</v>
      </c>
      <c r="F529" s="231">
        <v>0</v>
      </c>
      <c r="G529" s="218"/>
    </row>
    <row r="530" spans="1:9">
      <c r="A530" s="720" t="s">
        <v>469</v>
      </c>
      <c r="B530" s="721"/>
      <c r="C530" s="721"/>
      <c r="D530" s="722"/>
      <c r="E530" s="231">
        <v>0</v>
      </c>
      <c r="F530" s="231">
        <v>0</v>
      </c>
      <c r="G530" s="218"/>
    </row>
    <row r="531" spans="1:9">
      <c r="A531" s="720" t="s">
        <v>470</v>
      </c>
      <c r="B531" s="721"/>
      <c r="C531" s="721"/>
      <c r="D531" s="722"/>
      <c r="E531" s="231">
        <v>0</v>
      </c>
      <c r="F531" s="231">
        <v>0</v>
      </c>
      <c r="G531" s="218"/>
    </row>
    <row r="532" spans="1:9">
      <c r="A532" s="730" t="s">
        <v>471</v>
      </c>
      <c r="B532" s="731"/>
      <c r="C532" s="731"/>
      <c r="D532" s="732"/>
      <c r="E532" s="231">
        <v>2050667.45</v>
      </c>
      <c r="F532" s="405">
        <v>2183068.1</v>
      </c>
      <c r="G532" s="218"/>
    </row>
    <row r="533" spans="1:9">
      <c r="A533" s="730" t="s">
        <v>472</v>
      </c>
      <c r="B533" s="731"/>
      <c r="C533" s="731"/>
      <c r="D533" s="732"/>
      <c r="E533" s="231">
        <v>0</v>
      </c>
      <c r="F533" s="405">
        <v>0</v>
      </c>
      <c r="G533" s="218"/>
    </row>
    <row r="534" spans="1:9">
      <c r="A534" s="730" t="s">
        <v>473</v>
      </c>
      <c r="B534" s="731"/>
      <c r="C534" s="731"/>
      <c r="D534" s="732"/>
      <c r="E534" s="231">
        <v>0</v>
      </c>
      <c r="F534" s="405">
        <v>0</v>
      </c>
      <c r="G534" s="218"/>
    </row>
    <row r="535" spans="1:9">
      <c r="A535" s="733" t="s">
        <v>474</v>
      </c>
      <c r="B535" s="734"/>
      <c r="C535" s="734"/>
      <c r="D535" s="735"/>
      <c r="E535" s="231">
        <v>0</v>
      </c>
      <c r="F535" s="405">
        <v>0</v>
      </c>
      <c r="G535" s="218"/>
    </row>
    <row r="536" spans="1:9" ht="15.75" customHeight="1" thickBot="1">
      <c r="A536" s="736" t="s">
        <v>475</v>
      </c>
      <c r="B536" s="737"/>
      <c r="C536" s="737"/>
      <c r="D536" s="738"/>
      <c r="E536" s="231">
        <v>0</v>
      </c>
      <c r="F536" s="405">
        <v>0</v>
      </c>
      <c r="G536" s="218"/>
      <c r="I536" s="431"/>
    </row>
    <row r="537" spans="1:9" ht="13.5" thickBot="1">
      <c r="A537" s="739" t="s">
        <v>476</v>
      </c>
      <c r="B537" s="740"/>
      <c r="C537" s="740"/>
      <c r="D537" s="741"/>
      <c r="E537" s="322">
        <f>SUM(E494+E503+E504+E505+E506+E507)</f>
        <v>25896277.48</v>
      </c>
      <c r="F537" s="322">
        <f>SUM(F494+F503+F504+F505+F506+F507)</f>
        <v>21260155.060000002</v>
      </c>
      <c r="G537" s="423"/>
    </row>
    <row r="539" spans="1:9" ht="15">
      <c r="A539" s="477" t="s">
        <v>477</v>
      </c>
      <c r="B539" s="521"/>
      <c r="C539" s="521"/>
      <c r="D539" s="521"/>
    </row>
    <row r="540" spans="1:9" ht="13.5" thickBot="1">
      <c r="A540" s="399"/>
      <c r="B540" s="399"/>
      <c r="C540" s="102"/>
    </row>
    <row r="541" spans="1:9">
      <c r="A541" s="744" t="s">
        <v>478</v>
      </c>
      <c r="B541" s="745"/>
      <c r="C541" s="555" t="s">
        <v>422</v>
      </c>
      <c r="D541" s="555" t="s">
        <v>423</v>
      </c>
    </row>
    <row r="542" spans="1:9" ht="13.5" thickBot="1">
      <c r="A542" s="748"/>
      <c r="B542" s="749"/>
      <c r="C542" s="746"/>
      <c r="D542" s="747"/>
    </row>
    <row r="543" spans="1:9">
      <c r="A543" s="750" t="s">
        <v>479</v>
      </c>
      <c r="B543" s="751"/>
      <c r="C543" s="318">
        <v>7342866.1299999999</v>
      </c>
      <c r="D543" s="319">
        <v>9383933.0299999993</v>
      </c>
    </row>
    <row r="544" spans="1:9">
      <c r="A544" s="637" t="s">
        <v>480</v>
      </c>
      <c r="B544" s="638"/>
      <c r="C544" s="231">
        <v>0</v>
      </c>
      <c r="D544" s="405">
        <v>0</v>
      </c>
    </row>
    <row r="545" spans="1:6">
      <c r="A545" s="637" t="s">
        <v>481</v>
      </c>
      <c r="B545" s="638"/>
      <c r="C545" s="231">
        <v>11959979.609999999</v>
      </c>
      <c r="D545" s="405">
        <v>13729246.439999999</v>
      </c>
    </row>
    <row r="546" spans="1:6" ht="30" customHeight="1">
      <c r="A546" s="587" t="s">
        <v>482</v>
      </c>
      <c r="B546" s="639"/>
      <c r="C546" s="231">
        <v>0</v>
      </c>
      <c r="D546" s="405">
        <v>0</v>
      </c>
    </row>
    <row r="547" spans="1:6" ht="43.9" customHeight="1">
      <c r="A547" s="587" t="s">
        <v>483</v>
      </c>
      <c r="B547" s="639"/>
      <c r="C547" s="231">
        <v>0</v>
      </c>
      <c r="D547" s="405">
        <v>0</v>
      </c>
    </row>
    <row r="548" spans="1:6" ht="27" customHeight="1">
      <c r="A548" s="587" t="s">
        <v>484</v>
      </c>
      <c r="B548" s="639"/>
      <c r="C548" s="231">
        <v>35108.68</v>
      </c>
      <c r="D548" s="405">
        <v>20193.05</v>
      </c>
    </row>
    <row r="549" spans="1:6">
      <c r="A549" s="742" t="s">
        <v>485</v>
      </c>
      <c r="B549" s="743"/>
      <c r="C549" s="404">
        <v>0</v>
      </c>
      <c r="D549" s="432">
        <v>0</v>
      </c>
      <c r="E549" s="431"/>
    </row>
    <row r="550" spans="1:6" ht="28.9" customHeight="1">
      <c r="A550" s="587" t="s">
        <v>486</v>
      </c>
      <c r="B550" s="639"/>
      <c r="C550" s="231">
        <v>91043.33</v>
      </c>
      <c r="D550" s="405">
        <v>134881.87</v>
      </c>
    </row>
    <row r="551" spans="1:6" ht="35.450000000000003" customHeight="1">
      <c r="A551" s="587" t="s">
        <v>487</v>
      </c>
      <c r="B551" s="639"/>
      <c r="C551" s="351">
        <v>61048.84</v>
      </c>
      <c r="D551" s="405">
        <v>61932.85</v>
      </c>
    </row>
    <row r="552" spans="1:6" ht="13.5" thickBot="1">
      <c r="A552" s="644" t="s">
        <v>170</v>
      </c>
      <c r="B552" s="645"/>
      <c r="C552" s="433">
        <v>0</v>
      </c>
      <c r="D552" s="434">
        <v>86569.29</v>
      </c>
    </row>
    <row r="553" spans="1:6" ht="13.5" thickBot="1">
      <c r="A553" s="642" t="s">
        <v>236</v>
      </c>
      <c r="B553" s="643"/>
      <c r="C553" s="322">
        <f>SUM(C543:C552)</f>
        <v>19490046.589999996</v>
      </c>
      <c r="D553" s="322">
        <f>SUM(D543:D552)</f>
        <v>23416756.530000001</v>
      </c>
    </row>
    <row r="556" spans="1:6" ht="15">
      <c r="A556" s="584" t="s">
        <v>488</v>
      </c>
      <c r="B556" s="584"/>
      <c r="C556" s="584"/>
    </row>
    <row r="557" spans="1:6" ht="7.9" customHeight="1" thickBot="1">
      <c r="A557" s="399"/>
      <c r="B557" s="399"/>
      <c r="C557" s="399"/>
    </row>
    <row r="558" spans="1:6" ht="26.25" thickBot="1">
      <c r="A558" s="767" t="s">
        <v>489</v>
      </c>
      <c r="B558" s="768"/>
      <c r="C558" s="768"/>
      <c r="D558" s="769"/>
      <c r="E558" s="379" t="s">
        <v>422</v>
      </c>
      <c r="F558" s="258" t="s">
        <v>423</v>
      </c>
    </row>
    <row r="559" spans="1:6" ht="13.5" thickBot="1">
      <c r="A559" s="590" t="s">
        <v>490</v>
      </c>
      <c r="B559" s="715"/>
      <c r="C559" s="715"/>
      <c r="D559" s="716"/>
      <c r="E559" s="435">
        <f>E560+E561+E562</f>
        <v>-3226978.3800000004</v>
      </c>
      <c r="F559" s="435">
        <f>F560+F561+F562</f>
        <v>-8465549.0199999996</v>
      </c>
    </row>
    <row r="560" spans="1:6">
      <c r="A560" s="752" t="s">
        <v>491</v>
      </c>
      <c r="B560" s="753"/>
      <c r="C560" s="753"/>
      <c r="D560" s="754"/>
      <c r="E560" s="223">
        <v>0</v>
      </c>
      <c r="F560" s="436">
        <v>0</v>
      </c>
    </row>
    <row r="561" spans="1:6">
      <c r="A561" s="755" t="s">
        <v>492</v>
      </c>
      <c r="B561" s="756"/>
      <c r="C561" s="756"/>
      <c r="D561" s="757"/>
      <c r="E561" s="231">
        <v>41382.11</v>
      </c>
      <c r="F561" s="405">
        <v>2337.38</v>
      </c>
    </row>
    <row r="562" spans="1:6" ht="13.5" thickBot="1">
      <c r="A562" s="758" t="s">
        <v>493</v>
      </c>
      <c r="B562" s="759"/>
      <c r="C562" s="759"/>
      <c r="D562" s="760"/>
      <c r="E562" s="408">
        <v>-3268360.49</v>
      </c>
      <c r="F562" s="409">
        <v>-8467886.4000000004</v>
      </c>
    </row>
    <row r="563" spans="1:6" ht="13.5" thickBot="1">
      <c r="A563" s="761" t="s">
        <v>494</v>
      </c>
      <c r="B563" s="762"/>
      <c r="C563" s="762"/>
      <c r="D563" s="763"/>
      <c r="E563" s="435">
        <v>0</v>
      </c>
      <c r="F563" s="437">
        <v>0</v>
      </c>
    </row>
    <row r="564" spans="1:6" ht="13.5" thickBot="1">
      <c r="A564" s="764" t="s">
        <v>495</v>
      </c>
      <c r="B564" s="765"/>
      <c r="C564" s="765"/>
      <c r="D564" s="766"/>
      <c r="E564" s="438">
        <f>SUM(E565:E574)</f>
        <v>12217685.359999999</v>
      </c>
      <c r="F564" s="438">
        <f>SUM(F565:F574)</f>
        <v>21723216.800000004</v>
      </c>
    </row>
    <row r="565" spans="1:6">
      <c r="A565" s="773" t="s">
        <v>496</v>
      </c>
      <c r="B565" s="774"/>
      <c r="C565" s="774"/>
      <c r="D565" s="775"/>
      <c r="E565" s="439">
        <v>38814.54</v>
      </c>
      <c r="F565" s="439">
        <v>46971.4</v>
      </c>
    </row>
    <row r="566" spans="1:6">
      <c r="A566" s="708" t="s">
        <v>497</v>
      </c>
      <c r="B566" s="709"/>
      <c r="C566" s="709"/>
      <c r="D566" s="710"/>
      <c r="E566" s="201">
        <v>0</v>
      </c>
      <c r="F566" s="201">
        <v>0</v>
      </c>
    </row>
    <row r="567" spans="1:6">
      <c r="A567" s="708" t="s">
        <v>498</v>
      </c>
      <c r="B567" s="709"/>
      <c r="C567" s="709"/>
      <c r="D567" s="710"/>
      <c r="E567" s="231">
        <v>366742.93</v>
      </c>
      <c r="F567" s="231">
        <v>1645321.38</v>
      </c>
    </row>
    <row r="568" spans="1:6">
      <c r="A568" s="708" t="s">
        <v>499</v>
      </c>
      <c r="B568" s="709"/>
      <c r="C568" s="709"/>
      <c r="D568" s="710"/>
      <c r="E568" s="231">
        <v>0</v>
      </c>
      <c r="F568" s="405">
        <v>0</v>
      </c>
    </row>
    <row r="569" spans="1:6">
      <c r="A569" s="708" t="s">
        <v>500</v>
      </c>
      <c r="B569" s="709"/>
      <c r="C569" s="709"/>
      <c r="D569" s="710"/>
      <c r="E569" s="231">
        <v>0</v>
      </c>
      <c r="F569" s="405">
        <v>0</v>
      </c>
    </row>
    <row r="570" spans="1:6">
      <c r="A570" s="708" t="s">
        <v>501</v>
      </c>
      <c r="B570" s="709"/>
      <c r="C570" s="709"/>
      <c r="D570" s="710"/>
      <c r="E570" s="433">
        <v>3050288.05</v>
      </c>
      <c r="F570" s="434">
        <v>16799829.780000001</v>
      </c>
    </row>
    <row r="571" spans="1:6">
      <c r="A571" s="708" t="s">
        <v>502</v>
      </c>
      <c r="B571" s="709"/>
      <c r="C571" s="709"/>
      <c r="D571" s="710"/>
      <c r="E571" s="433">
        <v>7658143.3899999997</v>
      </c>
      <c r="F571" s="434">
        <v>725867</v>
      </c>
    </row>
    <row r="572" spans="1:6" ht="31.15" customHeight="1">
      <c r="A572" s="755" t="s">
        <v>503</v>
      </c>
      <c r="B572" s="756"/>
      <c r="C572" s="756"/>
      <c r="D572" s="757"/>
      <c r="E572" s="231">
        <v>0</v>
      </c>
      <c r="F572" s="405">
        <v>0</v>
      </c>
    </row>
    <row r="573" spans="1:6" ht="54.6" customHeight="1">
      <c r="A573" s="755" t="s">
        <v>504</v>
      </c>
      <c r="B573" s="756"/>
      <c r="C573" s="756"/>
      <c r="D573" s="757"/>
      <c r="E573" s="433">
        <v>0</v>
      </c>
      <c r="F573" s="434">
        <v>0</v>
      </c>
    </row>
    <row r="574" spans="1:6" ht="63.6" customHeight="1" thickBot="1">
      <c r="A574" s="758" t="s">
        <v>505</v>
      </c>
      <c r="B574" s="759"/>
      <c r="C574" s="759"/>
      <c r="D574" s="760"/>
      <c r="E574" s="433">
        <v>1103696.45</v>
      </c>
      <c r="F574" s="434">
        <v>2505227.2400000002</v>
      </c>
    </row>
    <row r="575" spans="1:6" ht="13.5" thickBot="1">
      <c r="A575" s="770" t="s">
        <v>236</v>
      </c>
      <c r="B575" s="771"/>
      <c r="C575" s="771"/>
      <c r="D575" s="772"/>
      <c r="E575" s="297">
        <f>SUM(E559+E563+E564)</f>
        <v>8990706.9799999986</v>
      </c>
      <c r="F575" s="297">
        <f>SUM(F559+F563+F564)</f>
        <v>13257667.780000005</v>
      </c>
    </row>
    <row r="576" spans="1:6" ht="18" customHeight="1"/>
    <row r="577" spans="1:9" ht="18" customHeight="1"/>
    <row r="578" spans="1:9" ht="15">
      <c r="A578" s="477" t="s">
        <v>506</v>
      </c>
      <c r="B578" s="521"/>
      <c r="C578" s="521"/>
      <c r="D578" s="521"/>
    </row>
    <row r="579" spans="1:9" ht="17.45" customHeight="1" thickBot="1">
      <c r="A579" s="399"/>
      <c r="B579" s="399"/>
      <c r="C579" s="102"/>
      <c r="D579" s="102"/>
    </row>
    <row r="580" spans="1:9" ht="26.25" thickBot="1">
      <c r="A580" s="552" t="s">
        <v>507</v>
      </c>
      <c r="B580" s="553"/>
      <c r="C580" s="553"/>
      <c r="D580" s="554"/>
      <c r="E580" s="379" t="s">
        <v>422</v>
      </c>
      <c r="F580" s="258" t="s">
        <v>423</v>
      </c>
    </row>
    <row r="581" spans="1:9" ht="30.75" customHeight="1" thickBot="1">
      <c r="A581" s="724" t="s">
        <v>508</v>
      </c>
      <c r="B581" s="725"/>
      <c r="C581" s="725"/>
      <c r="D581" s="726"/>
      <c r="E581" s="426">
        <v>0</v>
      </c>
      <c r="F581" s="426">
        <v>0</v>
      </c>
    </row>
    <row r="582" spans="1:9" ht="13.5" thickBot="1">
      <c r="A582" s="590" t="s">
        <v>509</v>
      </c>
      <c r="B582" s="715"/>
      <c r="C582" s="715"/>
      <c r="D582" s="716"/>
      <c r="E582" s="402">
        <v>15995850.880000001</v>
      </c>
      <c r="F582" s="402">
        <v>23811005.84</v>
      </c>
    </row>
    <row r="583" spans="1:9">
      <c r="A583" s="780" t="s">
        <v>510</v>
      </c>
      <c r="B583" s="781"/>
      <c r="C583" s="781"/>
      <c r="D583" s="782"/>
      <c r="E583" s="227">
        <v>0</v>
      </c>
      <c r="F583" s="227">
        <v>0</v>
      </c>
    </row>
    <row r="584" spans="1:9">
      <c r="A584" s="577" t="s">
        <v>511</v>
      </c>
      <c r="B584" s="783"/>
      <c r="C584" s="783"/>
      <c r="D584" s="784"/>
      <c r="E584" s="195">
        <v>3705033.7</v>
      </c>
      <c r="F584" s="195">
        <v>18744089.16</v>
      </c>
    </row>
    <row r="585" spans="1:9" ht="27.6" customHeight="1">
      <c r="A585" s="755" t="s">
        <v>512</v>
      </c>
      <c r="B585" s="756"/>
      <c r="C585" s="756"/>
      <c r="D585" s="757"/>
      <c r="E585" s="201">
        <v>0</v>
      </c>
      <c r="F585" s="201">
        <v>0</v>
      </c>
    </row>
    <row r="586" spans="1:9">
      <c r="A586" s="755" t="s">
        <v>513</v>
      </c>
      <c r="B586" s="756"/>
      <c r="C586" s="756"/>
      <c r="D586" s="757"/>
      <c r="E586" s="201">
        <v>695015.52</v>
      </c>
      <c r="F586" s="201">
        <v>695015.52</v>
      </c>
    </row>
    <row r="587" spans="1:9">
      <c r="A587" s="755" t="s">
        <v>514</v>
      </c>
      <c r="B587" s="756"/>
      <c r="C587" s="756"/>
      <c r="D587" s="757"/>
      <c r="E587" s="231">
        <v>3010018.18</v>
      </c>
      <c r="F587" s="231">
        <v>18049073.640000001</v>
      </c>
    </row>
    <row r="588" spans="1:9">
      <c r="A588" s="659" t="s">
        <v>515</v>
      </c>
      <c r="B588" s="776"/>
      <c r="C588" s="776"/>
      <c r="D588" s="660"/>
      <c r="E588" s="195">
        <f>SUM(E590:E593)</f>
        <v>12290817.18</v>
      </c>
      <c r="F588" s="195">
        <f>SUM(F590:F593)</f>
        <v>5066916.68</v>
      </c>
    </row>
    <row r="589" spans="1:9">
      <c r="A589" s="755" t="s">
        <v>516</v>
      </c>
      <c r="B589" s="756"/>
      <c r="C589" s="756"/>
      <c r="D589" s="757"/>
      <c r="E589" s="195">
        <v>0</v>
      </c>
      <c r="F589" s="195">
        <v>0</v>
      </c>
      <c r="G589" s="313"/>
      <c r="H589" s="313"/>
      <c r="I589" s="298"/>
    </row>
    <row r="590" spans="1:9">
      <c r="A590" s="589" t="s">
        <v>517</v>
      </c>
      <c r="B590" s="711"/>
      <c r="C590" s="711"/>
      <c r="D590" s="603"/>
      <c r="E590" s="231">
        <v>6003282</v>
      </c>
      <c r="F590" s="231">
        <v>0</v>
      </c>
    </row>
    <row r="591" spans="1:9">
      <c r="A591" s="777" t="s">
        <v>518</v>
      </c>
      <c r="B591" s="778"/>
      <c r="C591" s="778"/>
      <c r="D591" s="779"/>
      <c r="E591" s="231">
        <v>3463452.73</v>
      </c>
      <c r="F591" s="231">
        <v>4689066.96</v>
      </c>
    </row>
    <row r="592" spans="1:9">
      <c r="A592" s="777" t="s">
        <v>519</v>
      </c>
      <c r="B592" s="778"/>
      <c r="C592" s="778"/>
      <c r="D592" s="779"/>
      <c r="E592" s="231">
        <v>0</v>
      </c>
      <c r="F592" s="231">
        <v>0</v>
      </c>
    </row>
    <row r="593" spans="1:6" ht="55.15" customHeight="1" thickBot="1">
      <c r="A593" s="758" t="s">
        <v>520</v>
      </c>
      <c r="B593" s="759"/>
      <c r="C593" s="759"/>
      <c r="D593" s="760"/>
      <c r="E593" s="231">
        <v>2824082.45</v>
      </c>
      <c r="F593" s="231">
        <v>377849.72</v>
      </c>
    </row>
    <row r="594" spans="1:6" ht="13.5" thickBot="1">
      <c r="A594" s="770" t="s">
        <v>521</v>
      </c>
      <c r="B594" s="771"/>
      <c r="C594" s="771"/>
      <c r="D594" s="772"/>
      <c r="E594" s="297">
        <f>SUM(E581+E582)</f>
        <v>15995850.880000001</v>
      </c>
      <c r="F594" s="297">
        <f>SUM(F581+F582)</f>
        <v>23811005.84</v>
      </c>
    </row>
    <row r="597" spans="1:6" ht="15">
      <c r="A597" s="104" t="s">
        <v>522</v>
      </c>
      <c r="B597" s="77"/>
      <c r="C597" s="77"/>
    </row>
    <row r="598" spans="1:6" ht="13.5" thickBot="1">
      <c r="A598" s="77"/>
      <c r="B598" s="77"/>
      <c r="C598" s="77"/>
    </row>
    <row r="599" spans="1:6" ht="26.25" thickBot="1">
      <c r="A599" s="791"/>
      <c r="B599" s="792"/>
      <c r="C599" s="792"/>
      <c r="D599" s="793"/>
      <c r="E599" s="379" t="s">
        <v>422</v>
      </c>
      <c r="F599" s="258" t="s">
        <v>423</v>
      </c>
    </row>
    <row r="600" spans="1:6" ht="13.5" thickBot="1">
      <c r="A600" s="794" t="s">
        <v>523</v>
      </c>
      <c r="B600" s="795"/>
      <c r="C600" s="795"/>
      <c r="D600" s="796"/>
      <c r="E600" s="402">
        <v>0</v>
      </c>
      <c r="F600" s="402">
        <v>0</v>
      </c>
    </row>
    <row r="601" spans="1:6" ht="13.5" thickBot="1">
      <c r="A601" s="761" t="s">
        <v>524</v>
      </c>
      <c r="B601" s="762"/>
      <c r="C601" s="762"/>
      <c r="D601" s="763"/>
      <c r="E601" s="402">
        <f>SUM(E602:E603)</f>
        <v>2030823.08</v>
      </c>
      <c r="F601" s="402">
        <f>SUM(F602:F603)</f>
        <v>3665470.87</v>
      </c>
    </row>
    <row r="602" spans="1:6" ht="26.45" customHeight="1">
      <c r="A602" s="752" t="s">
        <v>525</v>
      </c>
      <c r="B602" s="753"/>
      <c r="C602" s="753"/>
      <c r="D602" s="754"/>
      <c r="E602" s="318">
        <v>2030823.08</v>
      </c>
      <c r="F602" s="319">
        <v>3665470.87</v>
      </c>
    </row>
    <row r="603" spans="1:6" ht="16.149999999999999" customHeight="1" thickBot="1">
      <c r="A603" s="785" t="s">
        <v>526</v>
      </c>
      <c r="B603" s="786"/>
      <c r="C603" s="786"/>
      <c r="D603" s="787"/>
      <c r="E603" s="433">
        <v>0</v>
      </c>
      <c r="F603" s="434">
        <v>0</v>
      </c>
    </row>
    <row r="604" spans="1:6" ht="13.5" thickBot="1">
      <c r="A604" s="761" t="s">
        <v>527</v>
      </c>
      <c r="B604" s="762"/>
      <c r="C604" s="762"/>
      <c r="D604" s="763"/>
      <c r="E604" s="402">
        <f>SUM(E605:E611)</f>
        <v>854124.66</v>
      </c>
      <c r="F604" s="402">
        <f>SUM(F605:F611)</f>
        <v>15191951.199999999</v>
      </c>
    </row>
    <row r="605" spans="1:6">
      <c r="A605" s="773" t="s">
        <v>528</v>
      </c>
      <c r="B605" s="774"/>
      <c r="C605" s="774"/>
      <c r="D605" s="775"/>
      <c r="E605" s="190">
        <v>0</v>
      </c>
      <c r="F605" s="192">
        <v>0</v>
      </c>
    </row>
    <row r="606" spans="1:6">
      <c r="A606" s="788" t="s">
        <v>529</v>
      </c>
      <c r="B606" s="789"/>
      <c r="C606" s="789"/>
      <c r="D606" s="790"/>
      <c r="E606" s="318">
        <v>0</v>
      </c>
      <c r="F606" s="319">
        <v>0</v>
      </c>
    </row>
    <row r="607" spans="1:6">
      <c r="A607" s="708" t="s">
        <v>530</v>
      </c>
      <c r="B607" s="709"/>
      <c r="C607" s="709"/>
      <c r="D607" s="710"/>
      <c r="E607" s="318">
        <v>854124.66</v>
      </c>
      <c r="F607" s="319">
        <v>15191951.199999999</v>
      </c>
    </row>
    <row r="608" spans="1:6">
      <c r="A608" s="755" t="s">
        <v>531</v>
      </c>
      <c r="B608" s="756"/>
      <c r="C608" s="756"/>
      <c r="D608" s="757"/>
      <c r="E608" s="231">
        <v>0</v>
      </c>
      <c r="F608" s="405">
        <v>0</v>
      </c>
    </row>
    <row r="609" spans="1:6">
      <c r="A609" s="755" t="s">
        <v>532</v>
      </c>
      <c r="B609" s="756"/>
      <c r="C609" s="756"/>
      <c r="D609" s="757"/>
      <c r="E609" s="231">
        <v>0</v>
      </c>
      <c r="F609" s="405">
        <v>0</v>
      </c>
    </row>
    <row r="610" spans="1:6">
      <c r="A610" s="755" t="s">
        <v>533</v>
      </c>
      <c r="B610" s="756"/>
      <c r="C610" s="756"/>
      <c r="D610" s="757"/>
      <c r="E610" s="231">
        <v>0</v>
      </c>
      <c r="F610" s="405">
        <v>0</v>
      </c>
    </row>
    <row r="611" spans="1:6" ht="13.5" thickBot="1">
      <c r="A611" s="797" t="s">
        <v>290</v>
      </c>
      <c r="B611" s="798"/>
      <c r="C611" s="798"/>
      <c r="D611" s="799"/>
      <c r="E611" s="231">
        <v>0</v>
      </c>
      <c r="F611" s="405">
        <v>0</v>
      </c>
    </row>
    <row r="612" spans="1:6" ht="13.5" thickBot="1">
      <c r="A612" s="770" t="s">
        <v>236</v>
      </c>
      <c r="B612" s="771"/>
      <c r="C612" s="771"/>
      <c r="D612" s="772"/>
      <c r="E612" s="297">
        <f>E600+E601+E604</f>
        <v>2884947.74</v>
      </c>
      <c r="F612" s="297">
        <f>F600+F601+F604</f>
        <v>18857422.07</v>
      </c>
    </row>
    <row r="615" spans="1:6" ht="15">
      <c r="A615" s="584" t="s">
        <v>534</v>
      </c>
      <c r="B615" s="584"/>
      <c r="C615" s="584"/>
    </row>
    <row r="616" spans="1:6" ht="13.5" thickBot="1">
      <c r="A616" s="218"/>
      <c r="B616" s="218"/>
      <c r="C616" s="218"/>
    </row>
    <row r="617" spans="1:6" ht="26.25" thickBot="1">
      <c r="A617" s="552"/>
      <c r="B617" s="553"/>
      <c r="C617" s="553"/>
      <c r="D617" s="554"/>
      <c r="E617" s="379" t="s">
        <v>422</v>
      </c>
      <c r="F617" s="258" t="s">
        <v>423</v>
      </c>
    </row>
    <row r="618" spans="1:6" ht="13.5" thickBot="1">
      <c r="A618" s="590" t="s">
        <v>524</v>
      </c>
      <c r="B618" s="715"/>
      <c r="C618" s="715"/>
      <c r="D618" s="716"/>
      <c r="E618" s="402">
        <f>E619+E620</f>
        <v>3718.72</v>
      </c>
      <c r="F618" s="402">
        <f>F619+F620</f>
        <v>1682927.54</v>
      </c>
    </row>
    <row r="619" spans="1:6">
      <c r="A619" s="773" t="s">
        <v>535</v>
      </c>
      <c r="B619" s="774"/>
      <c r="C619" s="774"/>
      <c r="D619" s="775"/>
      <c r="E619" s="223">
        <v>0</v>
      </c>
      <c r="F619" s="436">
        <v>0</v>
      </c>
    </row>
    <row r="620" spans="1:6" ht="13.5" thickBot="1">
      <c r="A620" s="788" t="s">
        <v>536</v>
      </c>
      <c r="B620" s="789"/>
      <c r="C620" s="789"/>
      <c r="D620" s="790"/>
      <c r="E620" s="408">
        <v>3718.72</v>
      </c>
      <c r="F620" s="409">
        <v>1682927.54</v>
      </c>
    </row>
    <row r="621" spans="1:6" ht="13.5" thickBot="1">
      <c r="A621" s="590" t="s">
        <v>537</v>
      </c>
      <c r="B621" s="715"/>
      <c r="C621" s="715"/>
      <c r="D621" s="716"/>
      <c r="E621" s="402">
        <f>SUM(E622:E627)</f>
        <v>2393782.91</v>
      </c>
      <c r="F621" s="402">
        <f>SUM(F622:F627)</f>
        <v>18421041.079999998</v>
      </c>
    </row>
    <row r="622" spans="1:6">
      <c r="A622" s="708" t="s">
        <v>538</v>
      </c>
      <c r="B622" s="709"/>
      <c r="C622" s="709"/>
      <c r="D622" s="710"/>
      <c r="E622" s="231">
        <v>0</v>
      </c>
      <c r="F622" s="231">
        <v>0</v>
      </c>
    </row>
    <row r="623" spans="1:6">
      <c r="A623" s="755" t="s">
        <v>539</v>
      </c>
      <c r="B623" s="756"/>
      <c r="C623" s="756"/>
      <c r="D623" s="757"/>
      <c r="E623" s="231">
        <v>0</v>
      </c>
      <c r="F623" s="231">
        <v>0</v>
      </c>
    </row>
    <row r="624" spans="1:6">
      <c r="A624" s="755" t="s">
        <v>540</v>
      </c>
      <c r="B624" s="756"/>
      <c r="C624" s="756"/>
      <c r="D624" s="757"/>
      <c r="E624" s="433">
        <v>1539658.25</v>
      </c>
      <c r="F624" s="433">
        <v>18421041.079999998</v>
      </c>
    </row>
    <row r="625" spans="1:6">
      <c r="A625" s="755" t="s">
        <v>541</v>
      </c>
      <c r="B625" s="756"/>
      <c r="C625" s="756"/>
      <c r="D625" s="757"/>
      <c r="E625" s="433">
        <v>0</v>
      </c>
      <c r="F625" s="433">
        <v>0</v>
      </c>
    </row>
    <row r="626" spans="1:6">
      <c r="A626" s="755" t="s">
        <v>542</v>
      </c>
      <c r="B626" s="756"/>
      <c r="C626" s="756"/>
      <c r="D626" s="757"/>
      <c r="E626" s="433">
        <v>854124.66</v>
      </c>
      <c r="F626" s="433">
        <v>0</v>
      </c>
    </row>
    <row r="627" spans="1:6" ht="13.5" thickBot="1">
      <c r="A627" s="810" t="s">
        <v>290</v>
      </c>
      <c r="B627" s="811"/>
      <c r="C627" s="811"/>
      <c r="D627" s="812"/>
      <c r="E627" s="433">
        <v>0</v>
      </c>
      <c r="F627" s="433">
        <v>0</v>
      </c>
    </row>
    <row r="628" spans="1:6" ht="13.5" thickBot="1">
      <c r="A628" s="770" t="s">
        <v>236</v>
      </c>
      <c r="B628" s="771"/>
      <c r="C628" s="771"/>
      <c r="D628" s="772"/>
      <c r="E628" s="297">
        <f>SUM(E618+E621)</f>
        <v>2397501.6300000004</v>
      </c>
      <c r="F628" s="297">
        <f>SUM(F618+F621)</f>
        <v>20103968.619999997</v>
      </c>
    </row>
    <row r="635" spans="1:6" ht="15">
      <c r="A635" s="800" t="s">
        <v>543</v>
      </c>
      <c r="B635" s="800"/>
      <c r="C635" s="800"/>
      <c r="D635" s="800"/>
      <c r="E635" s="800"/>
      <c r="F635" s="800"/>
    </row>
    <row r="636" spans="1:6" ht="13.5" thickBot="1">
      <c r="A636" s="440"/>
    </row>
    <row r="637" spans="1:6" ht="13.5" thickBot="1">
      <c r="A637" s="801" t="s">
        <v>544</v>
      </c>
      <c r="B637" s="802"/>
      <c r="C637" s="804" t="s">
        <v>260</v>
      </c>
      <c r="D637" s="805"/>
      <c r="E637" s="805"/>
      <c r="F637" s="806"/>
    </row>
    <row r="638" spans="1:6" ht="13.5" thickBot="1">
      <c r="A638" s="694"/>
      <c r="B638" s="803"/>
      <c r="C638" s="441" t="s">
        <v>545</v>
      </c>
      <c r="D638" s="442" t="s">
        <v>546</v>
      </c>
      <c r="E638" s="443" t="s">
        <v>424</v>
      </c>
      <c r="F638" s="442" t="s">
        <v>427</v>
      </c>
    </row>
    <row r="639" spans="1:6">
      <c r="A639" s="807" t="s">
        <v>547</v>
      </c>
      <c r="B639" s="808"/>
      <c r="C639" s="444">
        <f>SUM(C640:C640)</f>
        <v>0</v>
      </c>
      <c r="D639" s="444">
        <f>SUM(D640:D640)</f>
        <v>1183923.82</v>
      </c>
      <c r="E639" s="444">
        <f>SUM(E640:E640)</f>
        <v>0</v>
      </c>
      <c r="F639" s="231">
        <f>SUM(F640:F640)</f>
        <v>0</v>
      </c>
    </row>
    <row r="640" spans="1:6" ht="27.75" customHeight="1">
      <c r="A640" s="809" t="s">
        <v>574</v>
      </c>
      <c r="B640" s="779"/>
      <c r="C640" s="444">
        <v>0</v>
      </c>
      <c r="D640" s="231">
        <v>1183923.82</v>
      </c>
      <c r="E640" s="445">
        <v>0</v>
      </c>
      <c r="F640" s="231">
        <v>0</v>
      </c>
    </row>
    <row r="641" spans="1:6">
      <c r="A641" s="818" t="s">
        <v>548</v>
      </c>
      <c r="B641" s="819"/>
      <c r="C641" s="444">
        <v>0</v>
      </c>
      <c r="D641" s="444">
        <v>0</v>
      </c>
      <c r="E641" s="444">
        <v>0</v>
      </c>
      <c r="F641" s="231">
        <v>0</v>
      </c>
    </row>
    <row r="642" spans="1:6" ht="13.5" thickBot="1">
      <c r="A642" s="820" t="s">
        <v>549</v>
      </c>
      <c r="B642" s="609"/>
      <c r="C642" s="446">
        <v>0</v>
      </c>
      <c r="D642" s="446">
        <v>0</v>
      </c>
      <c r="E642" s="446">
        <v>0</v>
      </c>
      <c r="F642" s="231">
        <v>0</v>
      </c>
    </row>
    <row r="643" spans="1:6" ht="13.5" thickBot="1">
      <c r="A643" s="821" t="s">
        <v>291</v>
      </c>
      <c r="B643" s="822"/>
      <c r="C643" s="297">
        <f>C639+C641+C642</f>
        <v>0</v>
      </c>
      <c r="D643" s="297">
        <f>D639+D641+D642</f>
        <v>1183923.82</v>
      </c>
      <c r="E643" s="297">
        <f>E639+E641+E642</f>
        <v>0</v>
      </c>
      <c r="F643" s="297">
        <f>F639+F641+F642</f>
        <v>0</v>
      </c>
    </row>
    <row r="646" spans="1:6" ht="30" customHeight="1">
      <c r="A646" s="563" t="s">
        <v>550</v>
      </c>
      <c r="B646" s="563"/>
      <c r="C646" s="563"/>
      <c r="D646" s="563"/>
      <c r="E646" s="605"/>
      <c r="F646" s="605"/>
    </row>
    <row r="648" spans="1:6" ht="15">
      <c r="A648" s="800" t="s">
        <v>575</v>
      </c>
      <c r="B648" s="800"/>
      <c r="C648" s="800"/>
      <c r="D648" s="800"/>
    </row>
    <row r="649" spans="1:6" ht="13.5" thickBot="1"/>
    <row r="650" spans="1:6" ht="51.75" thickBot="1">
      <c r="A650" s="613" t="s">
        <v>184</v>
      </c>
      <c r="B650" s="614"/>
      <c r="C650" s="276" t="s">
        <v>551</v>
      </c>
      <c r="D650" s="276" t="s">
        <v>552</v>
      </c>
    </row>
    <row r="651" spans="1:6" ht="13.5" thickBot="1">
      <c r="A651" s="813" t="s">
        <v>553</v>
      </c>
      <c r="B651" s="814"/>
      <c r="C651" s="447">
        <v>298</v>
      </c>
      <c r="D651" s="448">
        <v>304</v>
      </c>
    </row>
    <row r="654" spans="1:6">
      <c r="A654" s="378" t="s">
        <v>554</v>
      </c>
      <c r="B654" s="85"/>
      <c r="C654" s="85"/>
      <c r="D654" s="85"/>
      <c r="E654" s="85"/>
    </row>
    <row r="655" spans="1:6" ht="13.5" thickBot="1">
      <c r="B655" s="423"/>
      <c r="C655" s="423"/>
    </row>
    <row r="656" spans="1:6" ht="51.75" thickBot="1">
      <c r="A656" s="441" t="s">
        <v>555</v>
      </c>
      <c r="B656" s="442" t="s">
        <v>556</v>
      </c>
      <c r="C656" s="442" t="s">
        <v>306</v>
      </c>
      <c r="D656" s="186" t="s">
        <v>557</v>
      </c>
      <c r="E656" s="185" t="s">
        <v>558</v>
      </c>
    </row>
    <row r="657" spans="1:5">
      <c r="A657" s="449" t="s">
        <v>233</v>
      </c>
      <c r="B657" s="227" t="s">
        <v>576</v>
      </c>
      <c r="C657" s="227">
        <v>0</v>
      </c>
      <c r="D657" s="450"/>
      <c r="E657" s="227"/>
    </row>
    <row r="658" spans="1:5">
      <c r="A658" s="451" t="s">
        <v>234</v>
      </c>
      <c r="B658" s="201"/>
      <c r="C658" s="201"/>
      <c r="D658" s="200"/>
      <c r="E658" s="201"/>
    </row>
    <row r="659" spans="1:5">
      <c r="A659" s="451" t="s">
        <v>559</v>
      </c>
      <c r="B659" s="201"/>
      <c r="C659" s="201"/>
      <c r="D659" s="200"/>
      <c r="E659" s="201"/>
    </row>
    <row r="660" spans="1:5">
      <c r="A660" s="451" t="s">
        <v>560</v>
      </c>
      <c r="B660" s="201"/>
      <c r="C660" s="201"/>
      <c r="D660" s="200"/>
      <c r="E660" s="201"/>
    </row>
    <row r="661" spans="1:5">
      <c r="A661" s="451" t="s">
        <v>561</v>
      </c>
      <c r="B661" s="201"/>
      <c r="C661" s="201"/>
      <c r="D661" s="200"/>
      <c r="E661" s="201"/>
    </row>
    <row r="662" spans="1:5">
      <c r="A662" s="451" t="s">
        <v>562</v>
      </c>
      <c r="B662" s="201"/>
      <c r="C662" s="201"/>
      <c r="D662" s="200"/>
      <c r="E662" s="201"/>
    </row>
    <row r="663" spans="1:5">
      <c r="A663" s="451" t="s">
        <v>563</v>
      </c>
      <c r="B663" s="201"/>
      <c r="C663" s="201"/>
      <c r="D663" s="200"/>
      <c r="E663" s="201"/>
    </row>
    <row r="664" spans="1:5" ht="13.5" thickBot="1">
      <c r="A664" s="452" t="s">
        <v>564</v>
      </c>
      <c r="B664" s="453"/>
      <c r="C664" s="453"/>
      <c r="D664" s="454"/>
      <c r="E664" s="453"/>
    </row>
    <row r="667" spans="1:5">
      <c r="A667" s="378" t="s">
        <v>565</v>
      </c>
      <c r="B667" s="455"/>
      <c r="C667" s="455"/>
      <c r="D667" s="455"/>
      <c r="E667" s="455"/>
    </row>
    <row r="668" spans="1:5" ht="13.5" thickBot="1">
      <c r="B668" s="423"/>
      <c r="C668" s="423"/>
    </row>
    <row r="669" spans="1:5" ht="51.75" thickBot="1">
      <c r="A669" s="441" t="s">
        <v>555</v>
      </c>
      <c r="B669" s="442" t="s">
        <v>556</v>
      </c>
      <c r="C669" s="442" t="s">
        <v>306</v>
      </c>
      <c r="D669" s="186" t="s">
        <v>566</v>
      </c>
      <c r="E669" s="185" t="s">
        <v>558</v>
      </c>
    </row>
    <row r="670" spans="1:5">
      <c r="A670" s="449" t="s">
        <v>233</v>
      </c>
      <c r="B670" s="227" t="s">
        <v>576</v>
      </c>
      <c r="C670" s="227">
        <v>0</v>
      </c>
      <c r="D670" s="450"/>
      <c r="E670" s="227"/>
    </row>
    <row r="671" spans="1:5">
      <c r="A671" s="451" t="s">
        <v>234</v>
      </c>
      <c r="B671" s="201"/>
      <c r="C671" s="201"/>
      <c r="D671" s="200"/>
      <c r="E671" s="201"/>
    </row>
    <row r="672" spans="1:5">
      <c r="A672" s="451" t="s">
        <v>559</v>
      </c>
      <c r="B672" s="201"/>
      <c r="C672" s="201"/>
      <c r="D672" s="200"/>
      <c r="E672" s="201"/>
    </row>
    <row r="673" spans="1:7">
      <c r="A673" s="451" t="s">
        <v>560</v>
      </c>
      <c r="B673" s="201"/>
      <c r="C673" s="201"/>
      <c r="D673" s="200"/>
      <c r="E673" s="201"/>
    </row>
    <row r="674" spans="1:7">
      <c r="A674" s="451" t="s">
        <v>561</v>
      </c>
      <c r="B674" s="201"/>
      <c r="C674" s="201"/>
      <c r="D674" s="200"/>
      <c r="E674" s="201"/>
    </row>
    <row r="675" spans="1:7">
      <c r="A675" s="451" t="s">
        <v>562</v>
      </c>
      <c r="B675" s="201"/>
      <c r="C675" s="201"/>
      <c r="D675" s="200"/>
      <c r="E675" s="201"/>
    </row>
    <row r="676" spans="1:7">
      <c r="A676" s="451" t="s">
        <v>563</v>
      </c>
      <c r="B676" s="201"/>
      <c r="C676" s="201"/>
      <c r="D676" s="200"/>
      <c r="E676" s="201"/>
    </row>
    <row r="677" spans="1:7" ht="13.5" thickBot="1">
      <c r="A677" s="452" t="s">
        <v>564</v>
      </c>
      <c r="B677" s="453"/>
      <c r="C677" s="453"/>
      <c r="D677" s="454"/>
      <c r="E677" s="453"/>
    </row>
    <row r="685" spans="1:7">
      <c r="A685" s="456"/>
      <c r="B685" s="456"/>
      <c r="C685" s="815"/>
      <c r="D685" s="816"/>
      <c r="E685" s="456"/>
      <c r="F685" s="456"/>
    </row>
    <row r="686" spans="1:7">
      <c r="A686" s="457" t="s">
        <v>567</v>
      </c>
      <c r="B686" s="457"/>
      <c r="C686" s="815" t="s">
        <v>568</v>
      </c>
      <c r="D686" s="816"/>
      <c r="E686" s="457"/>
      <c r="F686" s="816" t="s">
        <v>569</v>
      </c>
      <c r="G686" s="816"/>
    </row>
    <row r="687" spans="1:7">
      <c r="A687" s="457" t="s">
        <v>570</v>
      </c>
      <c r="B687" s="102"/>
      <c r="C687" s="816" t="s">
        <v>571</v>
      </c>
      <c r="D687" s="817"/>
      <c r="E687" s="457"/>
      <c r="F687" s="816" t="s">
        <v>572</v>
      </c>
      <c r="G687" s="816"/>
    </row>
  </sheetData>
  <mergeCells count="416">
    <mergeCell ref="A650:B650"/>
    <mergeCell ref="A651:B651"/>
    <mergeCell ref="C685:D685"/>
    <mergeCell ref="C686:D686"/>
    <mergeCell ref="F686:G686"/>
    <mergeCell ref="C687:D687"/>
    <mergeCell ref="F687:G687"/>
    <mergeCell ref="A641:B641"/>
    <mergeCell ref="A642:B642"/>
    <mergeCell ref="A643:B643"/>
    <mergeCell ref="A646:F646"/>
    <mergeCell ref="A648:D648"/>
    <mergeCell ref="A635:F635"/>
    <mergeCell ref="A637:B638"/>
    <mergeCell ref="C637:F637"/>
    <mergeCell ref="A639:B639"/>
    <mergeCell ref="A640:B640"/>
    <mergeCell ref="A623:D623"/>
    <mergeCell ref="A624:D624"/>
    <mergeCell ref="A625:D625"/>
    <mergeCell ref="A626:D626"/>
    <mergeCell ref="A627:D627"/>
    <mergeCell ref="A628:D628"/>
    <mergeCell ref="A617:D617"/>
    <mergeCell ref="A618:D618"/>
    <mergeCell ref="A619:D619"/>
    <mergeCell ref="A620:D620"/>
    <mergeCell ref="A621:D621"/>
    <mergeCell ref="A622:D622"/>
    <mergeCell ref="A608:D608"/>
    <mergeCell ref="A609:D609"/>
    <mergeCell ref="A610:D610"/>
    <mergeCell ref="A611:D611"/>
    <mergeCell ref="A612:D612"/>
    <mergeCell ref="A615:C615"/>
    <mergeCell ref="A602:D602"/>
    <mergeCell ref="A603:D603"/>
    <mergeCell ref="A604:D604"/>
    <mergeCell ref="A605:D605"/>
    <mergeCell ref="A606:D606"/>
    <mergeCell ref="A607:D607"/>
    <mergeCell ref="A592:D592"/>
    <mergeCell ref="A593:D593"/>
    <mergeCell ref="A594:D594"/>
    <mergeCell ref="A599:D599"/>
    <mergeCell ref="A600:D600"/>
    <mergeCell ref="A601:D601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D571"/>
    <mergeCell ref="A572:D572"/>
    <mergeCell ref="A573:D573"/>
    <mergeCell ref="A574:D574"/>
    <mergeCell ref="A575:D575"/>
    <mergeCell ref="A578:D578"/>
    <mergeCell ref="A565:D565"/>
    <mergeCell ref="A566:D566"/>
    <mergeCell ref="A567:D567"/>
    <mergeCell ref="A568:D568"/>
    <mergeCell ref="A569:D569"/>
    <mergeCell ref="A570:D570"/>
    <mergeCell ref="A559:D559"/>
    <mergeCell ref="A560:D560"/>
    <mergeCell ref="A561:D561"/>
    <mergeCell ref="A562:D562"/>
    <mergeCell ref="A563:D563"/>
    <mergeCell ref="A564:D564"/>
    <mergeCell ref="A550:B550"/>
    <mergeCell ref="A551:B551"/>
    <mergeCell ref="A552:B552"/>
    <mergeCell ref="A553:B553"/>
    <mergeCell ref="A556:C556"/>
    <mergeCell ref="A558:D558"/>
    <mergeCell ref="A544:B544"/>
    <mergeCell ref="A545:B545"/>
    <mergeCell ref="A546:B546"/>
    <mergeCell ref="A547:B547"/>
    <mergeCell ref="A548:B548"/>
    <mergeCell ref="A549:B549"/>
    <mergeCell ref="A539:D539"/>
    <mergeCell ref="A541:B541"/>
    <mergeCell ref="C541:C542"/>
    <mergeCell ref="D541:D542"/>
    <mergeCell ref="A542:B542"/>
    <mergeCell ref="A543:B543"/>
    <mergeCell ref="A532:D532"/>
    <mergeCell ref="A533:D533"/>
    <mergeCell ref="A534:D534"/>
    <mergeCell ref="A535:D535"/>
    <mergeCell ref="A536:D536"/>
    <mergeCell ref="A537:D537"/>
    <mergeCell ref="A526:D526"/>
    <mergeCell ref="A527:D527"/>
    <mergeCell ref="A528:D528"/>
    <mergeCell ref="A529:D529"/>
    <mergeCell ref="A530:D530"/>
    <mergeCell ref="A531:D531"/>
    <mergeCell ref="A520:D520"/>
    <mergeCell ref="A521:D521"/>
    <mergeCell ref="A522:D522"/>
    <mergeCell ref="A523:D523"/>
    <mergeCell ref="A524:D524"/>
    <mergeCell ref="A525:D525"/>
    <mergeCell ref="A514:D514"/>
    <mergeCell ref="A515:D515"/>
    <mergeCell ref="A516:D516"/>
    <mergeCell ref="A517:D517"/>
    <mergeCell ref="A518:D518"/>
    <mergeCell ref="A519:D519"/>
    <mergeCell ref="A508:D508"/>
    <mergeCell ref="A509:D509"/>
    <mergeCell ref="A510:D510"/>
    <mergeCell ref="A511:D511"/>
    <mergeCell ref="A512:D512"/>
    <mergeCell ref="A513:D513"/>
    <mergeCell ref="A502:D502"/>
    <mergeCell ref="A503:D503"/>
    <mergeCell ref="A504:D504"/>
    <mergeCell ref="A505:D505"/>
    <mergeCell ref="A506:D506"/>
    <mergeCell ref="A507:D507"/>
    <mergeCell ref="A496:D496"/>
    <mergeCell ref="A497:D497"/>
    <mergeCell ref="A498:D498"/>
    <mergeCell ref="A499:D499"/>
    <mergeCell ref="A500:D500"/>
    <mergeCell ref="A501:D501"/>
    <mergeCell ref="A484:B484"/>
    <mergeCell ref="C484:D484"/>
    <mergeCell ref="A491:C491"/>
    <mergeCell ref="A493:D493"/>
    <mergeCell ref="A494:D494"/>
    <mergeCell ref="A495:D495"/>
    <mergeCell ref="A447:B447"/>
    <mergeCell ref="A448:B448"/>
    <mergeCell ref="A480:I480"/>
    <mergeCell ref="A482:E482"/>
    <mergeCell ref="A483:B483"/>
    <mergeCell ref="C483:D483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Białołęka
Informacja dodatkowa do sprawozdania finansowego za rok obrotowy zakończony 31 grudnia 2022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89" max="8" man="1"/>
    <brk id="537" max="16383" man="1"/>
    <brk id="555" max="16383" man="1"/>
    <brk id="576" max="16383" man="1"/>
    <brk id="595" max="16383" man="1"/>
    <brk id="633" max="16383" man="1"/>
    <brk id="6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2022</vt:lpstr>
      <vt:lpstr>Rachunek zysków i strat 2022</vt:lpstr>
      <vt:lpstr>Zestaw zmian w funduszu 2022</vt:lpstr>
      <vt:lpstr>Noty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2022</dc:title>
  <dc:creator>Klimczuk Anna</dc:creator>
  <cp:lastModifiedBy>Ratajczak Karina</cp:lastModifiedBy>
  <cp:lastPrinted>2022-05-13T10:19:01Z</cp:lastPrinted>
  <dcterms:created xsi:type="dcterms:W3CDTF">2022-05-11T08:27:28Z</dcterms:created>
  <dcterms:modified xsi:type="dcterms:W3CDTF">2023-05-09T11:43:12Z</dcterms:modified>
</cp:coreProperties>
</file>