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ienias\Desktop\Sprawo_20211\"/>
    </mc:Choice>
  </mc:AlternateContent>
  <xr:revisionPtr revIDLastSave="0" documentId="13_ncr:1_{2CB89C64-DE11-4D35-94A9-2AE8551D9D76}" xr6:coauthVersionLast="47" xr6:coauthVersionMax="47" xr10:uidLastSave="{00000000-0000-0000-0000-000000000000}"/>
  <bookViews>
    <workbookView xWindow="1020" yWindow="420" windowWidth="21510" windowHeight="15510" xr2:uid="{00000000-000D-0000-FFFF-FFFF00000000}"/>
  </bookViews>
  <sheets>
    <sheet name="Bilans 2021" sheetId="1" r:id="rId1"/>
    <sheet name="Rachunek zysków i strat 2021" sheetId="2" r:id="rId2"/>
    <sheet name="Zestaw zmian w funduszu 2021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9" i="3" l="1"/>
  <c r="C29" i="3"/>
  <c r="D18" i="3"/>
  <c r="C18" i="3"/>
  <c r="D7" i="3"/>
  <c r="C7" i="3"/>
  <c r="D37" i="2"/>
  <c r="C37" i="2"/>
  <c r="D33" i="2"/>
  <c r="C33" i="2"/>
  <c r="D29" i="2"/>
  <c r="C29" i="2"/>
  <c r="D25" i="2"/>
  <c r="C25" i="2"/>
  <c r="D13" i="2"/>
  <c r="C13" i="2"/>
  <c r="D6" i="2"/>
  <c r="C6" i="2"/>
  <c r="C37" i="1"/>
  <c r="B37" i="1"/>
  <c r="C31" i="1"/>
  <c r="B31" i="1"/>
  <c r="F29" i="1"/>
  <c r="E29" i="1"/>
  <c r="C26" i="1"/>
  <c r="B26" i="1"/>
  <c r="F25" i="1"/>
  <c r="F17" i="1" s="1"/>
  <c r="E25" i="1"/>
  <c r="E17" i="1" s="1"/>
  <c r="C19" i="1"/>
  <c r="B19" i="1"/>
  <c r="C9" i="1"/>
  <c r="C8" i="1" s="1"/>
  <c r="B9" i="1"/>
  <c r="B8" i="1" s="1"/>
  <c r="F8" i="1"/>
  <c r="F6" i="1" s="1"/>
  <c r="E8" i="1"/>
  <c r="E6" i="1" s="1"/>
  <c r="C24" i="2" l="1"/>
  <c r="C32" i="2" s="1"/>
  <c r="C44" i="2" s="1"/>
  <c r="C47" i="2" s="1"/>
  <c r="D24" i="2"/>
  <c r="D32" i="2" s="1"/>
  <c r="D44" i="2" s="1"/>
  <c r="D47" i="2" s="1"/>
  <c r="D28" i="3"/>
  <c r="D33" i="3" s="1"/>
  <c r="E15" i="1"/>
  <c r="E46" i="1" s="1"/>
  <c r="F15" i="1"/>
  <c r="F46" i="1" s="1"/>
  <c r="B6" i="1"/>
  <c r="C6" i="1"/>
  <c r="C25" i="1"/>
  <c r="B25" i="1"/>
  <c r="C28" i="3"/>
  <c r="C33" i="3" s="1"/>
  <c r="C46" i="1" l="1"/>
  <c r="B46" i="1"/>
</calcChain>
</file>

<file path=xl/sharedStrings.xml><?xml version="1.0" encoding="utf-8"?>
<sst xmlns="http://schemas.openxmlformats.org/spreadsheetml/2006/main" count="173" uniqueCount="160">
  <si>
    <t>Bilans jednostki budżetowej lub samorządowego zakładu budżetowego</t>
  </si>
  <si>
    <t>Numer identyfikacyjny</t>
  </si>
  <si>
    <r>
      <t>sporządzony na dzień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Times New Roman"/>
        <family val="1"/>
        <charset val="238"/>
      </rPr>
      <t>31.12.2021 r.</t>
    </r>
  </si>
  <si>
    <t>AKTYWA</t>
  </si>
  <si>
    <t>Stan na początek roku</t>
  </si>
  <si>
    <t>Stan na koniec roku</t>
  </si>
  <si>
    <t>PASYWA</t>
  </si>
  <si>
    <t>A. AKTYWA TRWAŁE</t>
  </si>
  <si>
    <t>A. FUNDUSZ</t>
  </si>
  <si>
    <t>I. Wartości niematerialne i prawne</t>
  </si>
  <si>
    <t>I. Fundusz jednostki</t>
  </si>
  <si>
    <t>II. Rzeczowe aktywa trwałe</t>
  </si>
  <si>
    <t>II. Wynik finansowy netto (+/-)</t>
  </si>
  <si>
    <t>1. Środki trwałe</t>
  </si>
  <si>
    <t>1. Zysk netto (+)</t>
  </si>
  <si>
    <t>1.1. Grunty</t>
  </si>
  <si>
    <t>2. Strata netto (-)</t>
  </si>
  <si>
    <t>1.1.1. Grunty stanowiące własność jednostki samorządu terytorialnego, przekazane w użytkowanie wieczyste innym podmiotom</t>
  </si>
  <si>
    <t>1.2. Budynki, lokale i obiekty inżynierii lądowej i wodnej</t>
  </si>
  <si>
    <t>IV. Fundusz mienia zlikwidowanych jednostek</t>
  </si>
  <si>
    <t>1.3. Urządzenia techniczne i maszyny</t>
  </si>
  <si>
    <t>B. Fundusze placówek</t>
  </si>
  <si>
    <t>1.4. Środki transportu</t>
  </si>
  <si>
    <t>C. Państwowe fundusze celowe</t>
  </si>
  <si>
    <t>1.5. Inne środki trwałe</t>
  </si>
  <si>
    <r>
      <t>D. Zobowiązania i rezerwy na zobowiązania</t>
    </r>
    <r>
      <rPr>
        <sz val="11"/>
        <color theme="1"/>
        <rFont val="Times New Roman"/>
        <family val="1"/>
        <charset val="238"/>
      </rPr>
      <t> </t>
    </r>
  </si>
  <si>
    <t>2. Środki trwałe w budowie (inwestycje)</t>
  </si>
  <si>
    <r>
      <t> </t>
    </r>
    <r>
      <rPr>
        <b/>
        <sz val="11"/>
        <color theme="1"/>
        <rFont val="Times New Roman"/>
        <family val="1"/>
        <charset val="238"/>
      </rPr>
      <t>I. Zobowiązania długoterminowe</t>
    </r>
  </si>
  <si>
    <t>3. Zaliczki na środki trwałe w budowie (inwestycje)</t>
  </si>
  <si>
    <t>II. Zobowiązania krótkoterminowe</t>
  </si>
  <si>
    <t>III. Należności długoterminowe</t>
  </si>
  <si>
    <t>1. Zobowiązania z tytułu dostaw i usług</t>
  </si>
  <si>
    <t>IV. Długoterminowe aktywa finansowe</t>
  </si>
  <si>
    <t>2. Zobowiązania wobec budżetów</t>
  </si>
  <si>
    <t>1. Akcje i udziały</t>
  </si>
  <si>
    <t>3. Zobowiązania z tytułu ubezpieczeń i innych świadczeń</t>
  </si>
  <si>
    <t>2. Inne papiery wartościowe</t>
  </si>
  <si>
    <t>4. Zobowiązania z tytułu wynagrodzeń</t>
  </si>
  <si>
    <t>3. Inne długoterminowe aktywa finansowe</t>
  </si>
  <si>
    <t>5. Pozostałe zobowiązania</t>
  </si>
  <si>
    <t>V. Nieruchomości inwestycyjne</t>
  </si>
  <si>
    <t>6.Sumy obce (depozytowe, zabezpieczenie wykonania umów)</t>
  </si>
  <si>
    <t>VI. Wartość mienia zlikwidowanych jednostek</t>
  </si>
  <si>
    <t>7. Rozliczenia z tytułu środków na wydatki budżetowe i z tytułu dochodów budżetowych</t>
  </si>
  <si>
    <t>B. AKTYWA OBROTOWE</t>
  </si>
  <si>
    <t>8. Fundusze specjalne</t>
  </si>
  <si>
    <t>I. Zapasy</t>
  </si>
  <si>
    <t>8.1. Zakładowy Fundusz Świadczeń Socjalnych</t>
  </si>
  <si>
    <t>1. Materiały</t>
  </si>
  <si>
    <t>8.2. Inne fundusze</t>
  </si>
  <si>
    <t>2. Półprodukty i produkty w toku</t>
  </si>
  <si>
    <t>III. Rezerwy na zobowiązania</t>
  </si>
  <si>
    <t>3. Produkty gotowe</t>
  </si>
  <si>
    <t>IV. Rozliczenia międzyokresowe</t>
  </si>
  <si>
    <t>4. Towary</t>
  </si>
  <si>
    <t>1. Rozliczenia międzyokresowe przychodów</t>
  </si>
  <si>
    <t>II. Należności krótkoterminowe</t>
  </si>
  <si>
    <t>2. Inne rozliczenia międzyokresowe</t>
  </si>
  <si>
    <t>1. Należności z tytułu dostaw i usług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</si>
  <si>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</si>
  <si>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</si>
  <si>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</si>
  <si>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</si>
  <si>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</si>
  <si>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>1. Środki pieniężne w kasie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</si>
  <si>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</si>
  <si>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</si>
  <si>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</si>
  <si>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</si>
  <si>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</si>
  <si>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</si>
  <si>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Rozliczenie międzyokresowe</t>
  </si>
  <si>
    <t>SUMA AKTYWÓW</t>
  </si>
  <si>
    <t>SUMA PASYWÓW</t>
  </si>
  <si>
    <t xml:space="preserve">Rachunek zysków i strat jednostki </t>
  </si>
  <si>
    <t>(wariant porównawczy)</t>
  </si>
  <si>
    <t>sporządzony na dzień 31.12.2021 r.</t>
  </si>
  <si>
    <t>REGON 015259663</t>
  </si>
  <si>
    <t>Stan na koniec roku poprzedniego</t>
  </si>
  <si>
    <t>Stan na koniec roku bieżącego</t>
  </si>
  <si>
    <t>A. Przychody netto z podstawowej działalności operacyjnej</t>
  </si>
  <si>
    <t>I. Przychody netto ze sprzedaży produktów</t>
  </si>
  <si>
    <t>II. Zmiana stanu produktów (zwiększenie - wartość dodatnia, zmniejszenie - wartość ujemna)</t>
  </si>
  <si>
    <t> III. Koszt wytworzenia produktów na własne potrzeby jednostki</t>
  </si>
  <si>
    <t> IV. Przychody netto ze sprzedaży towarów i materiałów</t>
  </si>
  <si>
    <t> V. Dotacje na finansowanie działalności podstawowej</t>
  </si>
  <si>
    <t>VI. Przychody z tytułu dochodów budżetowych</t>
  </si>
  <si>
    <t>B. Koszty działalności operacyjnej</t>
  </si>
  <si>
    <t>I. Amortyzacja</t>
  </si>
  <si>
    <t>II. Zużycie materiałów i energii</t>
  </si>
  <si>
    <t>III. Usługi obce</t>
  </si>
  <si>
    <t>IV. Podatki i opłaty</t>
  </si>
  <si>
    <t>V. Wynagrodzenia</t>
  </si>
  <si>
    <t>VI. Ubezpieczenia społeczne i inne świadczenia dla pracowników</t>
  </si>
  <si>
    <t>VII. Pozostałe koszty rodzajowe</t>
  </si>
  <si>
    <t>VIII. Wartość sprzedanych towarów i materiałów</t>
  </si>
  <si>
    <t>IX. Inne świadczenia finansowane z budżetu</t>
  </si>
  <si>
    <t>X. Pozostałe obciążenia</t>
  </si>
  <si>
    <t>C. Zysk (strata) z działalności podstawowej (A-B)</t>
  </si>
  <si>
    <t>D. Pozostałe przychody operacyjne</t>
  </si>
  <si>
    <t>I. Zysk ze zbycia niefinansowych aktywów trwałych</t>
  </si>
  <si>
    <t>II. Dotacje</t>
  </si>
  <si>
    <t>III. Inne przychody operacyjne</t>
  </si>
  <si>
    <t>E. Pozostałe koszty operacyjne</t>
  </si>
  <si>
    <t>I. Koszty inwestycji finansowanych ze środków własnych samorządowych zakładów budżetowych i dochodów jednostek budżetowych gromadzonych na wydzielonym rachunku</t>
  </si>
  <si>
    <t>II. Pozostałe koszty operacyjne</t>
  </si>
  <si>
    <t>F. Zysk (strata) z działalności operacyjnej (C+D-E)</t>
  </si>
  <si>
    <t>G. Przychody finansowe</t>
  </si>
  <si>
    <t>I. Dywidendy i udziały w zyskach</t>
  </si>
  <si>
    <t>II. Odsetki</t>
  </si>
  <si>
    <t>III. Inne</t>
  </si>
  <si>
    <t>H. Koszty finansowe</t>
  </si>
  <si>
    <t>I. Odsetki</t>
  </si>
  <si>
    <t>II. Inne</t>
  </si>
  <si>
    <t>I. Zysk (strata) z działalności gospodarczej (F+G-H)</t>
  </si>
  <si>
    <t>J. Wynik zdarzeń nadzwyczajnych (J.I.-J.II.)</t>
  </si>
  <si>
    <t>I. Zyski nadzwyczajne</t>
  </si>
  <si>
    <t>II. Straty nadzwyczajne</t>
  </si>
  <si>
    <t>I. Zysk (strata) brutto (F+G-H)</t>
  </si>
  <si>
    <t>J. Podatek dochodowy</t>
  </si>
  <si>
    <t>K. Pozostałe obowiązkowe zmniejszenia zysku (zwiększenia straty)</t>
  </si>
  <si>
    <t>L. Zysk (strata) netto (I-J-K)</t>
  </si>
  <si>
    <t>Zestawienie zmian w funduszu jednostki</t>
  </si>
  <si>
    <t>I. Fundusz jednostki na początek okresu (BO)</t>
  </si>
  <si>
    <t>1. Zwiększenia funduszu (z tytułu)</t>
  </si>
  <si>
    <t>1.1. Zysk bilansowy za rok ubiegły</t>
  </si>
  <si>
    <t>1.2. Zrealizowane wydatki budżetowe</t>
  </si>
  <si>
    <t>1.3. Zrealizowane płatności ze środków europejskich</t>
  </si>
  <si>
    <t>1.4. Środki na inwestycje</t>
  </si>
  <si>
    <t>1.5. Aktualizacja wyceny środków trwałych</t>
  </si>
  <si>
    <t>1.6. Nieodpłatnie otrzymane środki trwałe i środki trwałe w budowie oraz wartości niematerialne i prawne</t>
  </si>
  <si>
    <t>1.7. Aktywa przejęte od zlikwidowanych lub połączonych jednostek</t>
  </si>
  <si>
    <t>1.8. Aktywa otrzymane w ramach centralnego zaopatrzenia</t>
  </si>
  <si>
    <t>1.9. Pozostałe odpisy z wyniku finansowego za rok bieżący</t>
  </si>
  <si>
    <t>1.10. Inne zwiększenia</t>
  </si>
  <si>
    <t>2. Zmniejszenia funduszu jednostki (z tytułu)</t>
  </si>
  <si>
    <t>2.1. Strata za rok ubiegły</t>
  </si>
  <si>
    <t>2.2. Zrealizowane dochody budżetowe</t>
  </si>
  <si>
    <t>2.3. Rozliczenie wyniku finansowego i środków obrotowych za rok ubiegły</t>
  </si>
  <si>
    <t>2.4. Dotacje i środki na inwestycje</t>
  </si>
  <si>
    <t>2.5. Aktualizacja środków trwałych</t>
  </si>
  <si>
    <t>2.6. Wartość sprzedanych i nieodpłatnie przekazanych środków trwałych i środków trwałych w budowie oraz wartości niematerialnych i prawnych</t>
  </si>
  <si>
    <t>2.7. Pasywa przejęte od zlikwidowanych lub połączonych jednostek</t>
  </si>
  <si>
    <t>2.8. Aktywa przekazane w ramach centralnego zaopatrzenia</t>
  </si>
  <si>
    <t>2.9. Inne zmniejszenia</t>
  </si>
  <si>
    <t>II. Fundusz jednostki na koniec okresu (BZ)</t>
  </si>
  <si>
    <t>III. Wynik finansowy netto za rok bieżący (+,-)</t>
  </si>
  <si>
    <t>1. zysk netto (+)</t>
  </si>
  <si>
    <t>2. strata netto (-)</t>
  </si>
  <si>
    <t>3. nadwyżka środków obrotowych</t>
  </si>
  <si>
    <t>IV. Fundusz (II+,-III)</t>
  </si>
  <si>
    <t>sporządzone na dzień 31.12 2021 r.</t>
  </si>
  <si>
    <t>III. Odpisy z wyniku finansowego (nadwyżka środków obrotowych) (-)</t>
  </si>
  <si>
    <r>
      <t xml:space="preserve">REGON </t>
    </r>
    <r>
      <rPr>
        <b/>
        <sz val="11"/>
        <color theme="1"/>
        <rFont val="Times New Roman"/>
        <family val="1"/>
        <charset val="238"/>
      </rPr>
      <t>015259663</t>
    </r>
  </si>
  <si>
    <t>ul. Modlińska 197 03-122 Warszawa</t>
  </si>
  <si>
    <t>Urząd Dzielnicy Białołęka</t>
  </si>
  <si>
    <t>Urząd Miasta Stołecznego Warszawy</t>
  </si>
  <si>
    <t xml:space="preserve">ul. Kredytowa 3 00-056 Warszawa </t>
  </si>
  <si>
    <t>Urząd Dzielnicy Białołeka</t>
  </si>
  <si>
    <t>ul. Kredytowa 3 00-056 Warszawa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</si>
</sst>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0"/>
      <name val="Times New Roman"/>
      <family val="1"/>
      <charset val="238"/>
    </font>
    <font>
      <sz val="10"/>
      <color indexed="8"/>
      <name val="Arial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b/>
      <sz val="9"/>
      <color theme="1"/>
      <name val="Verdana"/>
      <family val="2"/>
      <charset val="238"/>
    </font>
    <font>
      <sz val="9"/>
      <color theme="1"/>
      <name val="Verdana"/>
      <family val="2"/>
      <charset val="238"/>
    </font>
    <font>
      <sz val="10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0" borderId="0"/>
  </cellStyleXfs>
  <cellXfs count="92">
    <xf numFmtId="0" fontId="0" fillId="0" borderId="0" xfId="0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vertical="center" wrapText="1"/>
    </xf>
    <xf numFmtId="4" fontId="2" fillId="2" borderId="11" xfId="0" applyNumberFormat="1" applyFont="1" applyFill="1" applyBorder="1" applyAlignment="1">
      <alignment horizontal="right" vertical="center" wrapText="1"/>
    </xf>
    <xf numFmtId="4" fontId="1" fillId="0" borderId="0" xfId="0" applyNumberFormat="1" applyFont="1" applyAlignment="1">
      <alignment vertical="center"/>
    </xf>
    <xf numFmtId="4" fontId="2" fillId="2" borderId="11" xfId="0" applyNumberFormat="1" applyFont="1" applyFill="1" applyBorder="1" applyAlignment="1">
      <alignment horizontal="right" vertical="center"/>
    </xf>
    <xf numFmtId="0" fontId="1" fillId="2" borderId="11" xfId="0" applyFont="1" applyFill="1" applyBorder="1" applyAlignment="1">
      <alignment vertical="center" wrapText="1"/>
    </xf>
    <xf numFmtId="4" fontId="1" fillId="2" borderId="11" xfId="0" applyNumberFormat="1" applyFont="1" applyFill="1" applyBorder="1" applyAlignment="1">
      <alignment horizontal="right" vertical="center"/>
    </xf>
    <xf numFmtId="2" fontId="2" fillId="2" borderId="11" xfId="0" applyNumberFormat="1" applyFont="1" applyFill="1" applyBorder="1" applyAlignment="1">
      <alignment horizontal="right" vertical="center"/>
    </xf>
    <xf numFmtId="4" fontId="2" fillId="2" borderId="11" xfId="0" applyNumberFormat="1" applyFont="1" applyFill="1" applyBorder="1" applyAlignment="1">
      <alignment vertical="center" wrapText="1"/>
    </xf>
    <xf numFmtId="4" fontId="2" fillId="2" borderId="11" xfId="0" applyNumberFormat="1" applyFont="1" applyFill="1" applyBorder="1" applyAlignment="1">
      <alignment vertical="center"/>
    </xf>
    <xf numFmtId="2" fontId="1" fillId="2" borderId="11" xfId="0" applyNumberFormat="1" applyFont="1" applyFill="1" applyBorder="1" applyAlignment="1">
      <alignment horizontal="right" vertical="center"/>
    </xf>
    <xf numFmtId="4" fontId="1" fillId="2" borderId="11" xfId="0" applyNumberFormat="1" applyFont="1" applyFill="1" applyBorder="1" applyAlignment="1">
      <alignment horizontal="right" vertical="center" wrapText="1"/>
    </xf>
    <xf numFmtId="4" fontId="1" fillId="2" borderId="11" xfId="0" applyNumberFormat="1" applyFont="1" applyFill="1" applyBorder="1" applyAlignment="1">
      <alignment vertical="center" wrapText="1"/>
    </xf>
    <xf numFmtId="4" fontId="2" fillId="2" borderId="12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vertical="center" wrapText="1"/>
    </xf>
    <xf numFmtId="4" fontId="1" fillId="0" borderId="0" xfId="0" applyNumberFormat="1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7" fillId="0" borderId="0" xfId="0" applyNumberFormat="1" applyFont="1" applyAlignment="1">
      <alignment vertical="center"/>
    </xf>
    <xf numFmtId="4" fontId="2" fillId="0" borderId="0" xfId="0" applyNumberFormat="1" applyFont="1" applyFill="1" applyBorder="1" applyAlignment="1">
      <alignment horizontal="right" vertical="center"/>
    </xf>
    <xf numFmtId="4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1" fillId="2" borderId="11" xfId="0" applyFont="1" applyFill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2" borderId="8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center" vertical="center" wrapText="1"/>
    </xf>
    <xf numFmtId="4" fontId="8" fillId="2" borderId="11" xfId="0" applyNumberFormat="1" applyFont="1" applyFill="1" applyBorder="1" applyAlignment="1">
      <alignment horizontal="right" vertical="center"/>
    </xf>
    <xf numFmtId="4" fontId="10" fillId="0" borderId="0" xfId="0" applyNumberFormat="1" applyFont="1" applyAlignment="1">
      <alignment vertical="center"/>
    </xf>
    <xf numFmtId="4" fontId="9" fillId="2" borderId="11" xfId="0" applyNumberFormat="1" applyFont="1" applyFill="1" applyBorder="1" applyAlignment="1">
      <alignment horizontal="right" vertical="center"/>
    </xf>
    <xf numFmtId="2" fontId="9" fillId="2" borderId="11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0" fontId="9" fillId="2" borderId="14" xfId="0" applyFont="1" applyFill="1" applyBorder="1" applyAlignment="1">
      <alignment vertical="center" wrapText="1"/>
    </xf>
    <xf numFmtId="0" fontId="9" fillId="2" borderId="15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vertical="center" wrapText="1"/>
    </xf>
    <xf numFmtId="0" fontId="2" fillId="2" borderId="17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0" fontId="8" fillId="2" borderId="14" xfId="0" applyFont="1" applyFill="1" applyBorder="1" applyAlignment="1">
      <alignment vertical="center" wrapText="1"/>
    </xf>
    <xf numFmtId="0" fontId="8" fillId="2" borderId="15" xfId="0" applyFont="1" applyFill="1" applyBorder="1" applyAlignment="1">
      <alignment vertical="center" wrapText="1"/>
    </xf>
    <xf numFmtId="0" fontId="9" fillId="2" borderId="14" xfId="0" applyFont="1" applyFill="1" applyBorder="1" applyAlignment="1">
      <alignment vertical="center" wrapText="1"/>
    </xf>
    <xf numFmtId="0" fontId="9" fillId="2" borderId="15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2" borderId="2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left"/>
    </xf>
    <xf numFmtId="0" fontId="2" fillId="2" borderId="6" xfId="0" applyFont="1" applyFill="1" applyBorder="1" applyAlignment="1"/>
    <xf numFmtId="0" fontId="1" fillId="0" borderId="5" xfId="0" applyFont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2" borderId="5" xfId="0" applyFont="1" applyFill="1" applyBorder="1" applyAlignment="1">
      <alignment vertical="center"/>
    </xf>
    <xf numFmtId="0" fontId="9" fillId="2" borderId="8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9" fillId="2" borderId="13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/>
    </xf>
    <xf numFmtId="0" fontId="8" fillId="2" borderId="6" xfId="0" applyFont="1" applyFill="1" applyBorder="1" applyAlignment="1"/>
    <xf numFmtId="0" fontId="9" fillId="2" borderId="5" xfId="0" applyFont="1" applyFill="1" applyBorder="1" applyAlignment="1">
      <alignment horizontal="left" wrapText="1"/>
    </xf>
    <xf numFmtId="0" fontId="9" fillId="2" borderId="7" xfId="0" applyFont="1" applyFill="1" applyBorder="1" applyAlignment="1"/>
    <xf numFmtId="0" fontId="9" fillId="2" borderId="5" xfId="0" applyFont="1" applyFill="1" applyBorder="1" applyAlignment="1"/>
    <xf numFmtId="0" fontId="2" fillId="2" borderId="4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</cellXfs>
  <cellStyles count="4">
    <cellStyle name="Normal 3" xfId="1" xr:uid="{00000000-0005-0000-0000-000000000000}"/>
    <cellStyle name="Normalny" xfId="0" builtinId="0"/>
    <cellStyle name="Normalny 2" xfId="2" xr:uid="{00000000-0005-0000-0000-000002000000}"/>
    <cellStyle name="Normalny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5"/>
  <sheetViews>
    <sheetView tabSelected="1" workbookViewId="0">
      <selection activeCell="C7" sqref="C7"/>
    </sheetView>
  </sheetViews>
  <sheetFormatPr defaultRowHeight="15"/>
  <cols>
    <col min="1" max="1" width="32" style="2" customWidth="1"/>
    <col min="2" max="2" width="17.85546875" style="2" customWidth="1"/>
    <col min="3" max="3" width="17.28515625" style="2" customWidth="1"/>
    <col min="4" max="4" width="33.7109375" style="2" customWidth="1"/>
    <col min="5" max="5" width="19.28515625" style="2" customWidth="1"/>
    <col min="6" max="6" width="17.42578125" style="2" customWidth="1"/>
    <col min="7" max="7" width="11.85546875" style="2" bestFit="1" customWidth="1"/>
    <col min="8" max="16384" width="9.140625" style="2"/>
  </cols>
  <sheetData>
    <row r="1" spans="1:7" ht="15" customHeight="1">
      <c r="A1" s="62" t="s">
        <v>155</v>
      </c>
      <c r="B1" s="55" t="s">
        <v>0</v>
      </c>
      <c r="C1" s="53"/>
      <c r="D1" s="54"/>
      <c r="E1" s="64" t="s">
        <v>156</v>
      </c>
      <c r="F1" s="63"/>
    </row>
    <row r="2" spans="1:7" ht="18" customHeight="1">
      <c r="A2" s="65" t="s">
        <v>154</v>
      </c>
      <c r="B2" s="66"/>
      <c r="C2" s="67"/>
      <c r="D2" s="68"/>
      <c r="E2" s="69" t="s">
        <v>157</v>
      </c>
      <c r="F2" s="68"/>
    </row>
    <row r="3" spans="1:7" ht="27" customHeight="1">
      <c r="A3" s="74" t="s">
        <v>1</v>
      </c>
      <c r="B3" s="75" t="s">
        <v>2</v>
      </c>
      <c r="C3" s="57"/>
      <c r="D3" s="58"/>
      <c r="E3" s="69"/>
      <c r="F3" s="70"/>
    </row>
    <row r="4" spans="1:7">
      <c r="A4" s="71" t="s">
        <v>153</v>
      </c>
      <c r="B4" s="59"/>
      <c r="C4" s="60"/>
      <c r="D4" s="61"/>
      <c r="E4" s="72"/>
      <c r="F4" s="73"/>
    </row>
    <row r="5" spans="1:7" ht="30.75" customHeight="1">
      <c r="A5" s="3" t="s">
        <v>3</v>
      </c>
      <c r="B5" s="3" t="s">
        <v>4</v>
      </c>
      <c r="C5" s="3" t="s">
        <v>5</v>
      </c>
      <c r="D5" s="3" t="s">
        <v>6</v>
      </c>
      <c r="E5" s="3" t="s">
        <v>4</v>
      </c>
      <c r="F5" s="3" t="s">
        <v>5</v>
      </c>
    </row>
    <row r="6" spans="1:7" ht="17.25" customHeight="1">
      <c r="A6" s="4" t="s">
        <v>7</v>
      </c>
      <c r="B6" s="5">
        <f>B7+B8+B18+B19+B23+B24</f>
        <v>929413120.97000003</v>
      </c>
      <c r="C6" s="5">
        <f>C7+C8+C18+C19+C23+C24</f>
        <v>889475586.46999991</v>
      </c>
      <c r="D6" s="4" t="s">
        <v>8</v>
      </c>
      <c r="E6" s="5">
        <f>E7+E8+E12</f>
        <v>901107055.56999993</v>
      </c>
      <c r="F6" s="5">
        <f>F7+F8+F12</f>
        <v>858687707.5</v>
      </c>
      <c r="G6" s="6"/>
    </row>
    <row r="7" spans="1:7" ht="27" customHeight="1">
      <c r="A7" s="4" t="s">
        <v>9</v>
      </c>
      <c r="B7" s="7">
        <v>0</v>
      </c>
      <c r="C7" s="7">
        <v>0</v>
      </c>
      <c r="D7" s="4" t="s">
        <v>10</v>
      </c>
      <c r="E7" s="7">
        <v>1201481629.8699999</v>
      </c>
      <c r="F7" s="7">
        <v>1156802765.0599999</v>
      </c>
    </row>
    <row r="8" spans="1:7" ht="16.5" customHeight="1">
      <c r="A8" s="4" t="s">
        <v>11</v>
      </c>
      <c r="B8" s="7">
        <f>B9+B16+B17</f>
        <v>888545989.31999993</v>
      </c>
      <c r="C8" s="7">
        <f>C9+C16+C17</f>
        <v>852758216.74000001</v>
      </c>
      <c r="D8" s="4" t="s">
        <v>12</v>
      </c>
      <c r="E8" s="7">
        <f>E9-E10</f>
        <v>-300374574.30000001</v>
      </c>
      <c r="F8" s="7">
        <f>F9-F10</f>
        <v>-298115057.56</v>
      </c>
    </row>
    <row r="9" spans="1:7" ht="16.5" customHeight="1">
      <c r="A9" s="4" t="s">
        <v>13</v>
      </c>
      <c r="B9" s="7">
        <f>B10+SUM(B12:B15)</f>
        <v>705661772.63</v>
      </c>
      <c r="C9" s="7">
        <f>C10+SUM(C12:C15)</f>
        <v>718114482.39999998</v>
      </c>
      <c r="D9" s="8" t="s">
        <v>14</v>
      </c>
      <c r="E9" s="9">
        <v>0</v>
      </c>
      <c r="F9" s="9">
        <v>0</v>
      </c>
    </row>
    <row r="10" spans="1:7" ht="16.5" customHeight="1">
      <c r="A10" s="8" t="s">
        <v>15</v>
      </c>
      <c r="B10" s="9">
        <v>481169794.94999999</v>
      </c>
      <c r="C10" s="9">
        <v>502547823.14999998</v>
      </c>
      <c r="D10" s="8" t="s">
        <v>16</v>
      </c>
      <c r="E10" s="9">
        <v>300374574.30000001</v>
      </c>
      <c r="F10" s="9">
        <v>298115057.56</v>
      </c>
    </row>
    <row r="11" spans="1:7" ht="64.5" customHeight="1">
      <c r="A11" s="8" t="s">
        <v>17</v>
      </c>
      <c r="B11" s="9">
        <v>5468965.4000000004</v>
      </c>
      <c r="C11" s="9">
        <v>5263861.51</v>
      </c>
      <c r="D11" s="4" t="s">
        <v>152</v>
      </c>
      <c r="E11" s="7">
        <v>0</v>
      </c>
      <c r="F11" s="7">
        <v>0</v>
      </c>
    </row>
    <row r="12" spans="1:7" ht="30">
      <c r="A12" s="8" t="s">
        <v>18</v>
      </c>
      <c r="B12" s="9">
        <v>223383759.84999999</v>
      </c>
      <c r="C12" s="9">
        <v>214609721.99000001</v>
      </c>
      <c r="D12" s="4" t="s">
        <v>19</v>
      </c>
      <c r="E12" s="7">
        <v>0</v>
      </c>
      <c r="F12" s="7">
        <v>0</v>
      </c>
    </row>
    <row r="13" spans="1:7" ht="30">
      <c r="A13" s="8" t="s">
        <v>20</v>
      </c>
      <c r="B13" s="9">
        <v>309791.25</v>
      </c>
      <c r="C13" s="9">
        <v>346749.6</v>
      </c>
      <c r="D13" s="4" t="s">
        <v>21</v>
      </c>
      <c r="E13" s="10">
        <v>0</v>
      </c>
      <c r="F13" s="10">
        <v>0</v>
      </c>
    </row>
    <row r="14" spans="1:7">
      <c r="A14" s="8" t="s">
        <v>22</v>
      </c>
      <c r="B14" s="9">
        <v>0</v>
      </c>
      <c r="C14" s="9">
        <v>0</v>
      </c>
      <c r="D14" s="4" t="s">
        <v>23</v>
      </c>
      <c r="E14" s="10">
        <v>0</v>
      </c>
      <c r="F14" s="10">
        <v>0</v>
      </c>
    </row>
    <row r="15" spans="1:7" ht="33" customHeight="1">
      <c r="A15" s="8" t="s">
        <v>24</v>
      </c>
      <c r="B15" s="9">
        <v>798426.58</v>
      </c>
      <c r="C15" s="9">
        <v>610187.66</v>
      </c>
      <c r="D15" s="4" t="s">
        <v>25</v>
      </c>
      <c r="E15" s="11">
        <f>E16+E17+E28+E29</f>
        <v>62628945.419999994</v>
      </c>
      <c r="F15" s="11">
        <f>F16+F17+F28+F29</f>
        <v>80019959.780000001</v>
      </c>
    </row>
    <row r="16" spans="1:7" ht="28.5">
      <c r="A16" s="4" t="s">
        <v>26</v>
      </c>
      <c r="B16" s="7">
        <v>182884216.69</v>
      </c>
      <c r="C16" s="7">
        <v>134643734.34</v>
      </c>
      <c r="D16" s="8" t="s">
        <v>27</v>
      </c>
      <c r="E16" s="7">
        <v>1973.7</v>
      </c>
      <c r="F16" s="7">
        <v>1315.8</v>
      </c>
    </row>
    <row r="17" spans="1:6" ht="32.25" customHeight="1">
      <c r="A17" s="4" t="s">
        <v>28</v>
      </c>
      <c r="B17" s="10">
        <v>0</v>
      </c>
      <c r="C17" s="10">
        <v>0</v>
      </c>
      <c r="D17" s="4" t="s">
        <v>29</v>
      </c>
      <c r="E17" s="12">
        <f>SUM(E18:E27)</f>
        <v>29695867.929999996</v>
      </c>
      <c r="F17" s="12">
        <f>SUM(F18:F27)</f>
        <v>48075490.710000001</v>
      </c>
    </row>
    <row r="18" spans="1:6" ht="17.25" customHeight="1">
      <c r="A18" s="4" t="s">
        <v>30</v>
      </c>
      <c r="B18" s="7">
        <v>37151111.079999998</v>
      </c>
      <c r="C18" s="7">
        <v>33696364.68</v>
      </c>
      <c r="D18" s="8" t="s">
        <v>31</v>
      </c>
      <c r="E18" s="9">
        <v>181061.95</v>
      </c>
      <c r="F18" s="9">
        <v>214144.78</v>
      </c>
    </row>
    <row r="19" spans="1:6" ht="29.25" customHeight="1">
      <c r="A19" s="4" t="s">
        <v>32</v>
      </c>
      <c r="B19" s="7">
        <f>SUM(B20:B22)</f>
        <v>0</v>
      </c>
      <c r="C19" s="7">
        <f>SUM(C20:C22)</f>
        <v>0</v>
      </c>
      <c r="D19" s="8" t="s">
        <v>33</v>
      </c>
      <c r="E19" s="9">
        <v>211771.02</v>
      </c>
      <c r="F19" s="9">
        <v>143557.53</v>
      </c>
    </row>
    <row r="20" spans="1:6" ht="30">
      <c r="A20" s="8" t="s">
        <v>34</v>
      </c>
      <c r="B20" s="9">
        <v>0</v>
      </c>
      <c r="C20" s="9">
        <v>0</v>
      </c>
      <c r="D20" s="8" t="s">
        <v>35</v>
      </c>
      <c r="E20" s="9">
        <v>809448.69</v>
      </c>
      <c r="F20" s="9">
        <v>831013.33</v>
      </c>
    </row>
    <row r="21" spans="1:6" ht="14.25" customHeight="1">
      <c r="A21" s="8" t="s">
        <v>36</v>
      </c>
      <c r="B21" s="13">
        <v>0</v>
      </c>
      <c r="C21" s="13">
        <v>0</v>
      </c>
      <c r="D21" s="8" t="s">
        <v>37</v>
      </c>
      <c r="E21" s="9">
        <v>1409243.09</v>
      </c>
      <c r="F21" s="9">
        <v>1418210.44</v>
      </c>
    </row>
    <row r="22" spans="1:6" ht="30.75" customHeight="1">
      <c r="A22" s="8" t="s">
        <v>38</v>
      </c>
      <c r="B22" s="13">
        <v>0</v>
      </c>
      <c r="C22" s="13">
        <v>0</v>
      </c>
      <c r="D22" s="8" t="s">
        <v>39</v>
      </c>
      <c r="E22" s="9">
        <v>9815919.6199999992</v>
      </c>
      <c r="F22" s="9">
        <v>21251490.07</v>
      </c>
    </row>
    <row r="23" spans="1:6" ht="33" customHeight="1">
      <c r="A23" s="4" t="s">
        <v>40</v>
      </c>
      <c r="B23" s="7">
        <v>3716020.57</v>
      </c>
      <c r="C23" s="7">
        <v>3021005.05</v>
      </c>
      <c r="D23" s="8" t="s">
        <v>41</v>
      </c>
      <c r="E23" s="14">
        <v>16297038.289999999</v>
      </c>
      <c r="F23" s="14">
        <v>23393001.989999998</v>
      </c>
    </row>
    <row r="24" spans="1:6" ht="47.25" customHeight="1">
      <c r="A24" s="4" t="s">
        <v>42</v>
      </c>
      <c r="B24" s="10">
        <v>0</v>
      </c>
      <c r="C24" s="10">
        <v>0</v>
      </c>
      <c r="D24" s="8" t="s">
        <v>43</v>
      </c>
      <c r="E24" s="9">
        <v>971385.27</v>
      </c>
      <c r="F24" s="9">
        <v>824072.57</v>
      </c>
    </row>
    <row r="25" spans="1:6">
      <c r="A25" s="4" t="s">
        <v>44</v>
      </c>
      <c r="B25" s="7">
        <f>B26+B31+B37+B45</f>
        <v>34322880.020000003</v>
      </c>
      <c r="C25" s="7">
        <f>C26+C31+C37+C45</f>
        <v>49232080.810000002</v>
      </c>
      <c r="D25" s="8" t="s">
        <v>45</v>
      </c>
      <c r="E25" s="9">
        <f>E26+E27</f>
        <v>0</v>
      </c>
      <c r="F25" s="9">
        <f>F26+F27</f>
        <v>0</v>
      </c>
    </row>
    <row r="26" spans="1:6" ht="30">
      <c r="A26" s="4" t="s">
        <v>46</v>
      </c>
      <c r="B26" s="7">
        <f>SUM(B27:B30)</f>
        <v>0</v>
      </c>
      <c r="C26" s="7">
        <f>SUM(C27:C30)</f>
        <v>0</v>
      </c>
      <c r="D26" s="8" t="s">
        <v>47</v>
      </c>
      <c r="E26" s="9">
        <v>0</v>
      </c>
      <c r="F26" s="9">
        <v>0</v>
      </c>
    </row>
    <row r="27" spans="1:6">
      <c r="A27" s="8" t="s">
        <v>48</v>
      </c>
      <c r="B27" s="9">
        <v>0</v>
      </c>
      <c r="C27" s="9">
        <v>0</v>
      </c>
      <c r="D27" s="8" t="s">
        <v>49</v>
      </c>
      <c r="E27" s="9">
        <v>0</v>
      </c>
      <c r="F27" s="9">
        <v>0</v>
      </c>
    </row>
    <row r="28" spans="1:6">
      <c r="A28" s="8" t="s">
        <v>50</v>
      </c>
      <c r="B28" s="13">
        <v>0</v>
      </c>
      <c r="C28" s="13">
        <v>0</v>
      </c>
      <c r="D28" s="4" t="s">
        <v>51</v>
      </c>
      <c r="E28" s="5">
        <v>18975723.190000001</v>
      </c>
      <c r="F28" s="5">
        <v>17308711.800000001</v>
      </c>
    </row>
    <row r="29" spans="1:6">
      <c r="A29" s="8" t="s">
        <v>52</v>
      </c>
      <c r="B29" s="13">
        <v>0</v>
      </c>
      <c r="C29" s="13">
        <v>0</v>
      </c>
      <c r="D29" s="4" t="s">
        <v>53</v>
      </c>
      <c r="E29" s="7">
        <f>E30+E31</f>
        <v>13955380.6</v>
      </c>
      <c r="F29" s="7">
        <f>F30+F31</f>
        <v>14634441.470000001</v>
      </c>
    </row>
    <row r="30" spans="1:6" ht="30">
      <c r="A30" s="8" t="s">
        <v>54</v>
      </c>
      <c r="B30" s="9">
        <v>0</v>
      </c>
      <c r="C30" s="9">
        <v>0</v>
      </c>
      <c r="D30" s="8" t="s">
        <v>55</v>
      </c>
      <c r="E30" s="9">
        <v>13955380.6</v>
      </c>
      <c r="F30" s="9">
        <v>14634441.470000001</v>
      </c>
    </row>
    <row r="31" spans="1:6" ht="30.75" customHeight="1">
      <c r="A31" s="4" t="s">
        <v>56</v>
      </c>
      <c r="B31" s="7">
        <f>SUM(B32:B36)</f>
        <v>16916683.400000002</v>
      </c>
      <c r="C31" s="7">
        <f>SUM(C32:C36)</f>
        <v>24569994.73</v>
      </c>
      <c r="D31" s="8" t="s">
        <v>57</v>
      </c>
      <c r="E31" s="9">
        <v>0</v>
      </c>
      <c r="F31" s="9">
        <v>0</v>
      </c>
    </row>
    <row r="32" spans="1:6">
      <c r="A32" s="8" t="s">
        <v>58</v>
      </c>
      <c r="B32" s="9">
        <v>522.03</v>
      </c>
      <c r="C32" s="9">
        <v>49705.56</v>
      </c>
      <c r="D32" s="8"/>
      <c r="E32" s="7"/>
      <c r="F32" s="7"/>
    </row>
    <row r="33" spans="1:6">
      <c r="A33" s="8" t="s">
        <v>59</v>
      </c>
      <c r="B33" s="9">
        <v>9106</v>
      </c>
      <c r="C33" s="9">
        <v>1944.01</v>
      </c>
      <c r="D33" s="8"/>
      <c r="E33" s="7"/>
      <c r="F33" s="7"/>
    </row>
    <row r="34" spans="1:6" ht="30">
      <c r="A34" s="8" t="s">
        <v>60</v>
      </c>
      <c r="B34" s="9">
        <v>0</v>
      </c>
      <c r="C34" s="9">
        <v>0</v>
      </c>
      <c r="D34" s="8"/>
      <c r="E34" s="7"/>
      <c r="F34" s="7"/>
    </row>
    <row r="35" spans="1:6" ht="23.25" customHeight="1">
      <c r="A35" s="8" t="s">
        <v>61</v>
      </c>
      <c r="B35" s="9">
        <v>16907055.370000001</v>
      </c>
      <c r="C35" s="9">
        <v>24518345.16</v>
      </c>
      <c r="D35" s="4"/>
      <c r="E35" s="7"/>
      <c r="F35" s="7"/>
    </row>
    <row r="36" spans="1:6" ht="45">
      <c r="A36" s="8" t="s">
        <v>62</v>
      </c>
      <c r="B36" s="9">
        <v>0</v>
      </c>
      <c r="C36" s="9">
        <v>0</v>
      </c>
      <c r="D36" s="8"/>
      <c r="E36" s="14"/>
      <c r="F36" s="14"/>
    </row>
    <row r="37" spans="1:6" ht="28.5" customHeight="1">
      <c r="A37" s="4" t="s">
        <v>63</v>
      </c>
      <c r="B37" s="7">
        <f>SUM(B38:B44)</f>
        <v>17403565.02</v>
      </c>
      <c r="C37" s="7">
        <f>SUM(C38:C44)</f>
        <v>24653344.379999999</v>
      </c>
      <c r="D37" s="8"/>
      <c r="E37" s="15"/>
      <c r="F37" s="15"/>
    </row>
    <row r="38" spans="1:6" ht="18.75" customHeight="1">
      <c r="A38" s="8" t="s">
        <v>64</v>
      </c>
      <c r="B38" s="9">
        <v>0</v>
      </c>
      <c r="C38" s="9">
        <v>0</v>
      </c>
      <c r="D38" s="8"/>
      <c r="E38" s="15"/>
      <c r="F38" s="15"/>
    </row>
    <row r="39" spans="1:6" ht="31.5" customHeight="1">
      <c r="A39" s="8" t="s">
        <v>65</v>
      </c>
      <c r="B39" s="9">
        <v>1106526.73</v>
      </c>
      <c r="C39" s="9">
        <v>1260508.5</v>
      </c>
      <c r="D39" s="8"/>
      <c r="E39" s="15"/>
      <c r="F39" s="15"/>
    </row>
    <row r="40" spans="1:6" ht="30">
      <c r="A40" s="8" t="s">
        <v>66</v>
      </c>
      <c r="B40" s="9">
        <v>0</v>
      </c>
      <c r="C40" s="9">
        <v>0</v>
      </c>
      <c r="D40" s="8"/>
      <c r="E40" s="15"/>
      <c r="F40" s="15"/>
    </row>
    <row r="41" spans="1:6" ht="18.75" customHeight="1">
      <c r="A41" s="8" t="s">
        <v>67</v>
      </c>
      <c r="B41" s="9">
        <v>16297038.289999999</v>
      </c>
      <c r="C41" s="9">
        <v>23392835.879999999</v>
      </c>
      <c r="D41" s="8"/>
      <c r="E41" s="15"/>
      <c r="F41" s="15"/>
    </row>
    <row r="42" spans="1:6" ht="16.5" customHeight="1">
      <c r="A42" s="8" t="s">
        <v>68</v>
      </c>
      <c r="B42" s="9">
        <v>0</v>
      </c>
      <c r="C42" s="9">
        <v>0</v>
      </c>
      <c r="D42" s="8"/>
      <c r="E42" s="15"/>
      <c r="F42" s="15"/>
    </row>
    <row r="43" spans="1:6" ht="18.75" customHeight="1">
      <c r="A43" s="8" t="s">
        <v>69</v>
      </c>
      <c r="B43" s="13">
        <v>0</v>
      </c>
      <c r="C43" s="13">
        <v>0</v>
      </c>
      <c r="D43" s="8"/>
      <c r="E43" s="15"/>
      <c r="F43" s="15"/>
    </row>
    <row r="44" spans="1:6" ht="27" customHeight="1">
      <c r="A44" s="8" t="s">
        <v>70</v>
      </c>
      <c r="B44" s="13">
        <v>0</v>
      </c>
      <c r="C44" s="13">
        <v>0</v>
      </c>
      <c r="D44" s="8"/>
      <c r="E44" s="15"/>
      <c r="F44" s="15"/>
    </row>
    <row r="45" spans="1:6" ht="18.75" customHeight="1">
      <c r="A45" s="4" t="s">
        <v>71</v>
      </c>
      <c r="B45" s="7">
        <v>2631.6</v>
      </c>
      <c r="C45" s="7">
        <v>8741.7000000000007</v>
      </c>
      <c r="D45" s="8"/>
      <c r="E45" s="15"/>
      <c r="F45" s="15"/>
    </row>
    <row r="46" spans="1:6" ht="17.25" customHeight="1">
      <c r="A46" s="4" t="s">
        <v>72</v>
      </c>
      <c r="B46" s="16">
        <f>B6+B25</f>
        <v>963736000.99000001</v>
      </c>
      <c r="C46" s="16">
        <f>C6+C25</f>
        <v>938707667.27999997</v>
      </c>
      <c r="D46" s="4" t="s">
        <v>73</v>
      </c>
      <c r="E46" s="16">
        <f>E6+E13+E14+E15</f>
        <v>963736000.98999989</v>
      </c>
      <c r="F46" s="16">
        <f>F6+F13+F14+F15</f>
        <v>938707667.27999997</v>
      </c>
    </row>
    <row r="47" spans="1:6">
      <c r="A47" s="19"/>
      <c r="B47" s="19"/>
      <c r="E47" s="19"/>
      <c r="F47" s="19"/>
    </row>
    <row r="48" spans="1:6">
      <c r="A48" s="19"/>
      <c r="C48" s="18"/>
      <c r="E48" s="19"/>
      <c r="F48" s="19"/>
    </row>
    <row r="49" spans="1:5">
      <c r="A49" s="19"/>
      <c r="B49" s="19"/>
      <c r="C49" s="17"/>
      <c r="E49" s="19"/>
    </row>
    <row r="50" spans="1:5">
      <c r="A50" s="19"/>
      <c r="B50" s="19"/>
      <c r="C50" s="17"/>
      <c r="E50" s="19"/>
    </row>
    <row r="51" spans="1:5">
      <c r="A51" s="19"/>
      <c r="B51" s="19"/>
      <c r="E51" s="19"/>
    </row>
    <row r="53" spans="1:5">
      <c r="C53" s="6"/>
    </row>
    <row r="55" spans="1:5">
      <c r="C55" s="6"/>
    </row>
  </sheetData>
  <pageMargins left="0.31496062992125984" right="0" top="0.35433070866141736" bottom="0.35433070866141736" header="0.31496062992125984" footer="0.31496062992125984"/>
  <pageSetup paperSize="9" scale="7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7"/>
  <sheetViews>
    <sheetView workbookViewId="0">
      <selection activeCell="D8" sqref="D8"/>
    </sheetView>
  </sheetViews>
  <sheetFormatPr defaultRowHeight="15"/>
  <cols>
    <col min="1" max="1" width="31.28515625" style="2" customWidth="1"/>
    <col min="2" max="2" width="27" style="2" customWidth="1"/>
    <col min="3" max="3" width="20.140625" style="2" customWidth="1"/>
    <col min="4" max="4" width="33" style="2" customWidth="1"/>
    <col min="5" max="5" width="27.5703125" style="1" customWidth="1"/>
    <col min="6" max="6" width="9.140625" style="20"/>
    <col min="7" max="7" width="18.28515625" style="2" bestFit="1" customWidth="1"/>
    <col min="8" max="9" width="14.42578125" style="2" customWidth="1"/>
    <col min="10" max="16384" width="9.140625" style="2"/>
  </cols>
  <sheetData>
    <row r="1" spans="1:9">
      <c r="A1" s="62" t="s">
        <v>158</v>
      </c>
      <c r="B1" s="55" t="s">
        <v>74</v>
      </c>
      <c r="C1" s="90"/>
      <c r="D1" s="62" t="s">
        <v>156</v>
      </c>
    </row>
    <row r="2" spans="1:9">
      <c r="A2" s="76" t="s">
        <v>154</v>
      </c>
      <c r="B2" s="56" t="s">
        <v>75</v>
      </c>
      <c r="C2" s="58"/>
      <c r="D2" s="65" t="s">
        <v>159</v>
      </c>
    </row>
    <row r="3" spans="1:9" ht="21.75" customHeight="1">
      <c r="A3" s="74" t="s">
        <v>1</v>
      </c>
      <c r="B3" s="56" t="s">
        <v>76</v>
      </c>
      <c r="C3" s="70"/>
      <c r="D3" s="65"/>
    </row>
    <row r="4" spans="1:9">
      <c r="A4" s="71" t="s">
        <v>77</v>
      </c>
      <c r="B4" s="56"/>
      <c r="C4" s="73"/>
      <c r="D4" s="91"/>
    </row>
    <row r="5" spans="1:9" ht="39.75" customHeight="1">
      <c r="A5" s="39"/>
      <c r="B5" s="40"/>
      <c r="C5" s="3" t="s">
        <v>78</v>
      </c>
      <c r="D5" s="3" t="s">
        <v>79</v>
      </c>
    </row>
    <row r="6" spans="1:9">
      <c r="A6" s="43" t="s">
        <v>80</v>
      </c>
      <c r="B6" s="44"/>
      <c r="C6" s="7">
        <f>SUM(C7:C12)</f>
        <v>35184011.310000002</v>
      </c>
      <c r="D6" s="7">
        <f>SUM(D7:D12)</f>
        <v>25896277.48</v>
      </c>
      <c r="E6" s="21"/>
      <c r="F6" s="22"/>
      <c r="G6" s="23"/>
      <c r="H6" s="23"/>
      <c r="I6" s="23"/>
    </row>
    <row r="7" spans="1:9">
      <c r="A7" s="47" t="s">
        <v>81</v>
      </c>
      <c r="B7" s="48"/>
      <c r="C7" s="9">
        <v>20399667.77</v>
      </c>
      <c r="D7" s="9">
        <v>22489244.41</v>
      </c>
      <c r="E7" s="21"/>
      <c r="F7" s="22"/>
      <c r="G7" s="24"/>
      <c r="H7" s="24"/>
      <c r="I7" s="24"/>
    </row>
    <row r="8" spans="1:9" ht="33.75" customHeight="1">
      <c r="A8" s="47" t="s">
        <v>82</v>
      </c>
      <c r="B8" s="48"/>
      <c r="C8" s="9">
        <v>0</v>
      </c>
      <c r="D8" s="9">
        <v>0</v>
      </c>
      <c r="E8" s="21"/>
      <c r="F8" s="22"/>
      <c r="G8" s="24"/>
      <c r="H8" s="24"/>
      <c r="I8" s="24"/>
    </row>
    <row r="9" spans="1:9">
      <c r="A9" s="47" t="s">
        <v>83</v>
      </c>
      <c r="B9" s="48"/>
      <c r="C9" s="13">
        <v>0</v>
      </c>
      <c r="D9" s="13">
        <v>0</v>
      </c>
      <c r="E9" s="21"/>
      <c r="F9" s="22"/>
      <c r="G9" s="25"/>
      <c r="H9" s="25"/>
      <c r="I9" s="25"/>
    </row>
    <row r="10" spans="1:9">
      <c r="A10" s="47" t="s">
        <v>84</v>
      </c>
      <c r="B10" s="48"/>
      <c r="C10" s="9">
        <v>0</v>
      </c>
      <c r="D10" s="9">
        <v>0</v>
      </c>
      <c r="E10" s="21"/>
      <c r="F10" s="22"/>
      <c r="G10" s="24"/>
      <c r="H10" s="24"/>
      <c r="I10" s="24"/>
    </row>
    <row r="11" spans="1:9">
      <c r="A11" s="47" t="s">
        <v>85</v>
      </c>
      <c r="B11" s="48"/>
      <c r="C11" s="9">
        <v>0</v>
      </c>
      <c r="D11" s="9">
        <v>0</v>
      </c>
      <c r="E11" s="21"/>
      <c r="F11" s="22"/>
      <c r="G11" s="24"/>
      <c r="H11" s="24"/>
      <c r="I11" s="24"/>
    </row>
    <row r="12" spans="1:9">
      <c r="A12" s="47" t="s">
        <v>86</v>
      </c>
      <c r="B12" s="48"/>
      <c r="C12" s="9">
        <v>14784343.539999999</v>
      </c>
      <c r="D12" s="9">
        <v>3407033.07</v>
      </c>
      <c r="E12" s="21"/>
      <c r="F12" s="22"/>
      <c r="G12" s="24"/>
      <c r="H12" s="24"/>
      <c r="I12" s="24"/>
    </row>
    <row r="13" spans="1:9">
      <c r="A13" s="43" t="s">
        <v>87</v>
      </c>
      <c r="B13" s="44"/>
      <c r="C13" s="7">
        <f>SUM(C14:C23)</f>
        <v>316432118.51999998</v>
      </c>
      <c r="D13" s="7">
        <f>SUM(D14:D22)</f>
        <v>317493637.25</v>
      </c>
      <c r="E13" s="21"/>
      <c r="F13" s="22"/>
      <c r="G13" s="23"/>
      <c r="H13" s="23"/>
      <c r="I13" s="23"/>
    </row>
    <row r="14" spans="1:9">
      <c r="A14" s="47" t="s">
        <v>88</v>
      </c>
      <c r="B14" s="48"/>
      <c r="C14" s="9">
        <v>14478275.109999999</v>
      </c>
      <c r="D14" s="9">
        <v>14545283.58</v>
      </c>
      <c r="E14" s="21"/>
      <c r="F14" s="22"/>
      <c r="G14" s="24"/>
      <c r="H14" s="24"/>
      <c r="I14" s="24"/>
    </row>
    <row r="15" spans="1:9">
      <c r="A15" s="47" t="s">
        <v>89</v>
      </c>
      <c r="B15" s="48"/>
      <c r="C15" s="9">
        <v>1881078.01</v>
      </c>
      <c r="D15" s="9">
        <v>2448254.9300000002</v>
      </c>
      <c r="E15" s="21"/>
      <c r="F15" s="22"/>
      <c r="G15" s="24"/>
      <c r="H15" s="24"/>
      <c r="I15" s="24"/>
    </row>
    <row r="16" spans="1:9">
      <c r="A16" s="47" t="s">
        <v>90</v>
      </c>
      <c r="B16" s="48"/>
      <c r="C16" s="9">
        <v>18744576.379999999</v>
      </c>
      <c r="D16" s="9">
        <v>19490046.59</v>
      </c>
      <c r="E16" s="21"/>
      <c r="F16" s="22"/>
      <c r="G16" s="24"/>
      <c r="H16" s="24"/>
      <c r="I16" s="24"/>
    </row>
    <row r="17" spans="1:9">
      <c r="A17" s="47" t="s">
        <v>91</v>
      </c>
      <c r="B17" s="48"/>
      <c r="C17" s="9">
        <v>999246.61</v>
      </c>
      <c r="D17" s="9">
        <v>258982.73</v>
      </c>
      <c r="E17" s="21"/>
      <c r="F17" s="22"/>
      <c r="G17" s="24"/>
      <c r="H17" s="24"/>
      <c r="I17" s="24"/>
    </row>
    <row r="18" spans="1:9">
      <c r="A18" s="47" t="s">
        <v>92</v>
      </c>
      <c r="B18" s="48"/>
      <c r="C18" s="9">
        <v>28046981.170000002</v>
      </c>
      <c r="D18" s="9">
        <v>28422149.809999999</v>
      </c>
      <c r="E18" s="21"/>
      <c r="F18" s="22"/>
      <c r="G18" s="24"/>
      <c r="H18" s="24"/>
      <c r="I18" s="24"/>
    </row>
    <row r="19" spans="1:9">
      <c r="A19" s="47" t="s">
        <v>93</v>
      </c>
      <c r="B19" s="48"/>
      <c r="C19" s="9">
        <v>5085327.3499999996</v>
      </c>
      <c r="D19" s="9">
        <v>5247405.17</v>
      </c>
      <c r="E19" s="21"/>
      <c r="F19" s="22"/>
      <c r="G19" s="24"/>
      <c r="H19" s="24"/>
      <c r="I19" s="24"/>
    </row>
    <row r="20" spans="1:9">
      <c r="A20" s="47" t="s">
        <v>94</v>
      </c>
      <c r="B20" s="48"/>
      <c r="C20" s="9">
        <v>109669.11</v>
      </c>
      <c r="D20" s="9">
        <v>1391267.64</v>
      </c>
      <c r="E20" s="21"/>
      <c r="F20" s="22"/>
      <c r="G20" s="24"/>
      <c r="H20" s="24"/>
      <c r="I20" s="24"/>
    </row>
    <row r="21" spans="1:9">
      <c r="A21" s="47" t="s">
        <v>95</v>
      </c>
      <c r="B21" s="48"/>
      <c r="C21" s="9">
        <v>0</v>
      </c>
      <c r="D21" s="9">
        <v>0</v>
      </c>
      <c r="E21" s="21"/>
      <c r="F21" s="22"/>
      <c r="G21" s="24"/>
      <c r="H21" s="24"/>
      <c r="I21" s="24"/>
    </row>
    <row r="22" spans="1:9">
      <c r="A22" s="47" t="s">
        <v>96</v>
      </c>
      <c r="B22" s="48"/>
      <c r="C22" s="9">
        <v>247086964.78</v>
      </c>
      <c r="D22" s="9">
        <v>245690246.80000001</v>
      </c>
      <c r="E22" s="21"/>
      <c r="F22" s="22"/>
      <c r="G22" s="24"/>
      <c r="H22" s="24"/>
      <c r="I22" s="24"/>
    </row>
    <row r="23" spans="1:9">
      <c r="A23" s="47" t="s">
        <v>97</v>
      </c>
      <c r="B23" s="48"/>
      <c r="C23" s="9">
        <v>0</v>
      </c>
      <c r="D23" s="9">
        <v>0</v>
      </c>
      <c r="E23" s="21"/>
      <c r="F23" s="22"/>
      <c r="G23" s="24"/>
      <c r="H23" s="24"/>
      <c r="I23" s="24"/>
    </row>
    <row r="24" spans="1:9">
      <c r="A24" s="43" t="s">
        <v>98</v>
      </c>
      <c r="B24" s="44"/>
      <c r="C24" s="7">
        <f>C6-C13</f>
        <v>-281248107.20999998</v>
      </c>
      <c r="D24" s="7">
        <f>D6-D13</f>
        <v>-291597359.76999998</v>
      </c>
      <c r="E24" s="21"/>
      <c r="F24" s="22"/>
      <c r="G24" s="23"/>
      <c r="H24" s="23"/>
      <c r="I24" s="23"/>
    </row>
    <row r="25" spans="1:9">
      <c r="A25" s="43" t="s">
        <v>99</v>
      </c>
      <c r="B25" s="44"/>
      <c r="C25" s="7">
        <f>SUM(C26:C28)</f>
        <v>-3553375.4500000011</v>
      </c>
      <c r="D25" s="7">
        <f>SUM(D26:D28)</f>
        <v>8990706.9800000004</v>
      </c>
      <c r="E25" s="21"/>
      <c r="F25" s="22"/>
      <c r="G25" s="23"/>
      <c r="H25" s="23"/>
      <c r="I25" s="23"/>
    </row>
    <row r="26" spans="1:9">
      <c r="A26" s="47" t="s">
        <v>100</v>
      </c>
      <c r="B26" s="48"/>
      <c r="C26" s="9">
        <v>-18350523.620000001</v>
      </c>
      <c r="D26" s="9">
        <v>-3226978.38</v>
      </c>
      <c r="E26" s="21"/>
      <c r="F26" s="22"/>
      <c r="G26" s="24"/>
      <c r="H26" s="24"/>
      <c r="I26" s="24"/>
    </row>
    <row r="27" spans="1:9">
      <c r="A27" s="47" t="s">
        <v>101</v>
      </c>
      <c r="B27" s="48"/>
      <c r="C27" s="9">
        <v>0</v>
      </c>
      <c r="D27" s="9">
        <v>0</v>
      </c>
      <c r="E27" s="21"/>
      <c r="F27" s="22"/>
      <c r="G27" s="25"/>
      <c r="H27" s="25"/>
      <c r="I27" s="25"/>
    </row>
    <row r="28" spans="1:9">
      <c r="A28" s="47" t="s">
        <v>102</v>
      </c>
      <c r="B28" s="48"/>
      <c r="C28" s="9">
        <v>14797148.17</v>
      </c>
      <c r="D28" s="9">
        <v>12217685.359999999</v>
      </c>
      <c r="E28" s="21"/>
      <c r="F28" s="22"/>
      <c r="G28" s="24"/>
      <c r="H28" s="24"/>
      <c r="I28" s="24"/>
    </row>
    <row r="29" spans="1:9">
      <c r="A29" s="43" t="s">
        <v>103</v>
      </c>
      <c r="B29" s="44"/>
      <c r="C29" s="7">
        <f>SUM(C30:C31)</f>
        <v>16752945.890000001</v>
      </c>
      <c r="D29" s="7">
        <f>SUM(D30:D31)</f>
        <v>15995850.880000001</v>
      </c>
      <c r="E29" s="21"/>
      <c r="F29" s="22"/>
      <c r="G29" s="23"/>
      <c r="H29" s="23"/>
      <c r="I29" s="23"/>
    </row>
    <row r="30" spans="1:9" ht="45" customHeight="1">
      <c r="A30" s="47" t="s">
        <v>104</v>
      </c>
      <c r="B30" s="48"/>
      <c r="C30" s="9">
        <v>0</v>
      </c>
      <c r="D30" s="9">
        <v>0</v>
      </c>
      <c r="E30" s="21"/>
      <c r="F30" s="22"/>
      <c r="G30" s="24"/>
      <c r="H30" s="24"/>
      <c r="I30" s="24"/>
    </row>
    <row r="31" spans="1:9">
      <c r="A31" s="47" t="s">
        <v>105</v>
      </c>
      <c r="B31" s="48"/>
      <c r="C31" s="9">
        <v>16752945.890000001</v>
      </c>
      <c r="D31" s="9">
        <v>15995850.880000001</v>
      </c>
      <c r="E31" s="21"/>
      <c r="F31" s="22"/>
      <c r="G31" s="24"/>
      <c r="H31" s="24"/>
      <c r="I31" s="24"/>
    </row>
    <row r="32" spans="1:9">
      <c r="A32" s="43" t="s">
        <v>106</v>
      </c>
      <c r="B32" s="44"/>
      <c r="C32" s="7">
        <f>C24+C25-C29</f>
        <v>-301554428.54999995</v>
      </c>
      <c r="D32" s="7">
        <f>D24+D25-D29</f>
        <v>-298602503.66999996</v>
      </c>
      <c r="E32" s="21"/>
      <c r="F32" s="22"/>
      <c r="G32" s="23"/>
      <c r="H32" s="23"/>
      <c r="I32" s="23"/>
    </row>
    <row r="33" spans="1:9">
      <c r="A33" s="43" t="s">
        <v>107</v>
      </c>
      <c r="B33" s="44"/>
      <c r="C33" s="7">
        <f>SUM(C34:C36)</f>
        <v>3751695.74</v>
      </c>
      <c r="D33" s="7">
        <f>SUM(D34:D36)</f>
        <v>2884947.74</v>
      </c>
      <c r="E33" s="21"/>
      <c r="F33" s="22"/>
      <c r="G33" s="23"/>
      <c r="H33" s="23"/>
      <c r="I33" s="23"/>
    </row>
    <row r="34" spans="1:9">
      <c r="A34" s="47" t="s">
        <v>108</v>
      </c>
      <c r="B34" s="48"/>
      <c r="C34" s="9">
        <v>0</v>
      </c>
      <c r="D34" s="9">
        <v>0</v>
      </c>
      <c r="E34" s="21"/>
      <c r="F34" s="22"/>
      <c r="G34" s="24"/>
      <c r="H34" s="24"/>
      <c r="I34" s="24"/>
    </row>
    <row r="35" spans="1:9">
      <c r="A35" s="47" t="s">
        <v>109</v>
      </c>
      <c r="B35" s="48"/>
      <c r="C35" s="9">
        <v>3751695.74</v>
      </c>
      <c r="D35" s="9">
        <v>2030823.08</v>
      </c>
      <c r="E35" s="21"/>
      <c r="F35" s="22"/>
      <c r="G35" s="24"/>
      <c r="H35" s="24"/>
      <c r="I35" s="24"/>
    </row>
    <row r="36" spans="1:9">
      <c r="A36" s="47" t="s">
        <v>110</v>
      </c>
      <c r="B36" s="48"/>
      <c r="C36" s="9">
        <v>0</v>
      </c>
      <c r="D36" s="9">
        <v>854124.66</v>
      </c>
      <c r="E36" s="21"/>
      <c r="F36" s="22"/>
      <c r="G36" s="24"/>
      <c r="H36" s="24"/>
      <c r="I36" s="24"/>
    </row>
    <row r="37" spans="1:9">
      <c r="A37" s="43" t="s">
        <v>111</v>
      </c>
      <c r="B37" s="44"/>
      <c r="C37" s="7">
        <f>SUM(C38:C39)</f>
        <v>2571841.4900000002</v>
      </c>
      <c r="D37" s="7">
        <f>SUM(D38:D39)</f>
        <v>2397501.6300000004</v>
      </c>
      <c r="E37" s="21"/>
      <c r="F37" s="22"/>
      <c r="G37" s="23"/>
      <c r="H37" s="23"/>
      <c r="I37" s="23"/>
    </row>
    <row r="38" spans="1:9">
      <c r="A38" s="47" t="s">
        <v>112</v>
      </c>
      <c r="B38" s="48"/>
      <c r="C38" s="9">
        <v>11242.56</v>
      </c>
      <c r="D38" s="9">
        <v>3718.72</v>
      </c>
      <c r="E38" s="21"/>
      <c r="F38" s="22"/>
      <c r="G38" s="24"/>
      <c r="H38" s="24"/>
      <c r="I38" s="24"/>
    </row>
    <row r="39" spans="1:9">
      <c r="A39" s="47" t="s">
        <v>113</v>
      </c>
      <c r="B39" s="48"/>
      <c r="C39" s="9">
        <v>2560598.9300000002</v>
      </c>
      <c r="D39" s="9">
        <v>2393782.91</v>
      </c>
      <c r="E39" s="21"/>
      <c r="F39" s="22"/>
      <c r="G39" s="24"/>
      <c r="H39" s="24"/>
      <c r="I39" s="24"/>
    </row>
    <row r="40" spans="1:9" hidden="1">
      <c r="A40" s="43" t="s">
        <v>114</v>
      </c>
      <c r="B40" s="44"/>
      <c r="C40" s="7">
        <v>2999660194.4000001</v>
      </c>
      <c r="D40" s="7">
        <v>2999660194.4000001</v>
      </c>
      <c r="E40" s="21"/>
      <c r="F40" s="22"/>
      <c r="G40" s="23"/>
      <c r="H40" s="23"/>
      <c r="I40" s="23"/>
    </row>
    <row r="41" spans="1:9" hidden="1">
      <c r="A41" s="43" t="s">
        <v>115</v>
      </c>
      <c r="B41" s="44"/>
      <c r="C41" s="26">
        <v>0</v>
      </c>
      <c r="D41" s="26">
        <v>0</v>
      </c>
      <c r="E41" s="21"/>
      <c r="F41" s="22"/>
      <c r="G41" s="27"/>
      <c r="H41" s="27"/>
      <c r="I41" s="27"/>
    </row>
    <row r="42" spans="1:9" hidden="1">
      <c r="A42" s="47" t="s">
        <v>116</v>
      </c>
      <c r="B42" s="48"/>
      <c r="C42" s="28">
        <v>0</v>
      </c>
      <c r="D42" s="28">
        <v>0</v>
      </c>
      <c r="E42" s="21"/>
      <c r="F42" s="22"/>
      <c r="G42" s="25"/>
      <c r="H42" s="25"/>
      <c r="I42" s="25"/>
    </row>
    <row r="43" spans="1:9" hidden="1">
      <c r="A43" s="47" t="s">
        <v>117</v>
      </c>
      <c r="B43" s="48"/>
      <c r="C43" s="28">
        <v>0</v>
      </c>
      <c r="D43" s="28">
        <v>0</v>
      </c>
      <c r="E43" s="21"/>
      <c r="F43" s="22"/>
      <c r="G43" s="25"/>
      <c r="H43" s="25"/>
      <c r="I43" s="25"/>
    </row>
    <row r="44" spans="1:9">
      <c r="A44" s="43" t="s">
        <v>118</v>
      </c>
      <c r="B44" s="44"/>
      <c r="C44" s="7">
        <f>C32+C33-C37</f>
        <v>-300374574.29999995</v>
      </c>
      <c r="D44" s="7">
        <f>D32+D33-D37</f>
        <v>-298115057.55999994</v>
      </c>
      <c r="E44" s="21"/>
      <c r="F44" s="22"/>
      <c r="G44" s="23"/>
      <c r="H44" s="23"/>
      <c r="I44" s="23"/>
    </row>
    <row r="45" spans="1:9">
      <c r="A45" s="43" t="s">
        <v>119</v>
      </c>
      <c r="B45" s="44"/>
      <c r="C45" s="9">
        <v>0</v>
      </c>
      <c r="D45" s="9">
        <v>0</v>
      </c>
      <c r="E45" s="21"/>
      <c r="F45" s="22"/>
      <c r="G45" s="24"/>
      <c r="H45" s="24"/>
      <c r="I45" s="24"/>
    </row>
    <row r="46" spans="1:9" ht="34.5" customHeight="1">
      <c r="A46" s="43" t="s">
        <v>120</v>
      </c>
      <c r="B46" s="44"/>
      <c r="C46" s="9">
        <v>0</v>
      </c>
      <c r="D46" s="9">
        <v>0</v>
      </c>
      <c r="E46" s="21"/>
      <c r="F46" s="22"/>
      <c r="G46" s="25"/>
      <c r="H46" s="25"/>
      <c r="I46" s="23"/>
    </row>
    <row r="47" spans="1:9">
      <c r="A47" s="45" t="s">
        <v>121</v>
      </c>
      <c r="B47" s="46"/>
      <c r="C47" s="16">
        <f>C44-C45-C46</f>
        <v>-300374574.29999995</v>
      </c>
      <c r="D47" s="16">
        <f>D44-D45-D46</f>
        <v>-298115057.55999994</v>
      </c>
      <c r="E47" s="21"/>
      <c r="F47" s="22"/>
      <c r="G47" s="23"/>
      <c r="H47" s="23"/>
      <c r="I47" s="23"/>
    </row>
  </sheetData>
  <mergeCells count="42">
    <mergeCell ref="A8:B8"/>
    <mergeCell ref="A6:B6"/>
    <mergeCell ref="A7:B7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5:B45"/>
    <mergeCell ref="A46:B46"/>
    <mergeCell ref="A47:B47"/>
  </mergeCells>
  <pageMargins left="0.70866141732283472" right="0" top="0.55118110236220474" bottom="0.55118110236220474" header="0.31496062992125984" footer="0.31496062992125984"/>
  <pageSetup paperSize="9" scale="87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3"/>
  <sheetViews>
    <sheetView workbookViewId="0">
      <selection activeCell="A23" sqref="A23:B23"/>
    </sheetView>
  </sheetViews>
  <sheetFormatPr defaultRowHeight="15"/>
  <cols>
    <col min="1" max="1" width="31.28515625" style="30" customWidth="1"/>
    <col min="2" max="2" width="24.140625" style="30" customWidth="1"/>
    <col min="3" max="3" width="20.7109375" style="30" customWidth="1"/>
    <col min="4" max="4" width="34.28515625" style="30" customWidth="1"/>
    <col min="5" max="5" width="14.28515625" style="29" customWidth="1"/>
    <col min="6" max="6" width="18.85546875" style="29" hidden="1" customWidth="1"/>
    <col min="7" max="7" width="9.140625" style="37"/>
    <col min="8" max="9" width="9.140625" style="38"/>
    <col min="10" max="16384" width="9.140625" style="30"/>
  </cols>
  <sheetData>
    <row r="1" spans="1:9" ht="15" customHeight="1">
      <c r="A1" s="62" t="s">
        <v>158</v>
      </c>
      <c r="B1" s="85" t="s">
        <v>122</v>
      </c>
      <c r="C1" s="82"/>
      <c r="D1" s="77" t="s">
        <v>156</v>
      </c>
      <c r="G1" s="30"/>
      <c r="H1" s="30"/>
      <c r="I1" s="30"/>
    </row>
    <row r="2" spans="1:9">
      <c r="A2" s="76" t="s">
        <v>154</v>
      </c>
      <c r="B2" s="83"/>
      <c r="C2" s="84"/>
      <c r="D2" s="78" t="s">
        <v>159</v>
      </c>
      <c r="G2" s="30"/>
      <c r="H2" s="30"/>
      <c r="I2" s="30"/>
    </row>
    <row r="3" spans="1:9" ht="24.75" customHeight="1">
      <c r="A3" s="87" t="s">
        <v>1</v>
      </c>
      <c r="B3" s="86" t="s">
        <v>151</v>
      </c>
      <c r="C3" s="88"/>
      <c r="D3" s="89"/>
      <c r="G3" s="30"/>
      <c r="H3" s="30"/>
      <c r="I3" s="30"/>
    </row>
    <row r="4" spans="1:9">
      <c r="A4" s="31" t="s">
        <v>77</v>
      </c>
      <c r="B4" s="79"/>
      <c r="C4" s="80"/>
      <c r="D4" s="81"/>
      <c r="G4" s="30"/>
      <c r="H4" s="30"/>
      <c r="I4" s="30"/>
    </row>
    <row r="5" spans="1:9" ht="25.5" customHeight="1">
      <c r="A5" s="41"/>
      <c r="B5" s="42"/>
      <c r="C5" s="32" t="s">
        <v>78</v>
      </c>
      <c r="D5" s="32" t="s">
        <v>79</v>
      </c>
      <c r="G5" s="30"/>
      <c r="H5" s="30"/>
      <c r="I5" s="30"/>
    </row>
    <row r="6" spans="1:9">
      <c r="A6" s="49" t="s">
        <v>123</v>
      </c>
      <c r="B6" s="50"/>
      <c r="C6" s="33">
        <v>1016924297.09</v>
      </c>
      <c r="D6" s="33">
        <v>1201481629.8699999</v>
      </c>
      <c r="E6" s="34"/>
      <c r="F6" s="34">
        <v>-110003386293.10001</v>
      </c>
      <c r="G6" s="30"/>
      <c r="H6" s="30"/>
      <c r="I6" s="30"/>
    </row>
    <row r="7" spans="1:9">
      <c r="A7" s="49" t="s">
        <v>124</v>
      </c>
      <c r="B7" s="50"/>
      <c r="C7" s="33">
        <f>SUM(C8:C17)</f>
        <v>546143111.81999993</v>
      </c>
      <c r="D7" s="33">
        <f>SUM(D8:D17)</f>
        <v>515344141.99000001</v>
      </c>
      <c r="E7" s="34"/>
      <c r="F7" s="34">
        <v>-26904825143.52</v>
      </c>
      <c r="G7" s="30"/>
      <c r="H7" s="30"/>
      <c r="I7" s="30"/>
    </row>
    <row r="8" spans="1:9">
      <c r="A8" s="51" t="s">
        <v>125</v>
      </c>
      <c r="B8" s="52"/>
      <c r="C8" s="35">
        <v>0</v>
      </c>
      <c r="D8" s="35">
        <v>0</v>
      </c>
      <c r="E8" s="34"/>
      <c r="F8" s="34">
        <v>-7997841834.0600004</v>
      </c>
      <c r="G8" s="30"/>
      <c r="H8" s="30"/>
      <c r="I8" s="30"/>
    </row>
    <row r="9" spans="1:9">
      <c r="A9" s="51" t="s">
        <v>126</v>
      </c>
      <c r="B9" s="52"/>
      <c r="C9" s="35">
        <v>469849524.75</v>
      </c>
      <c r="D9" s="35">
        <v>446316081.00999999</v>
      </c>
      <c r="E9" s="34"/>
      <c r="F9" s="34">
        <v>-13521554457.870001</v>
      </c>
      <c r="G9" s="30"/>
      <c r="H9" s="30"/>
      <c r="I9" s="30"/>
    </row>
    <row r="10" spans="1:9">
      <c r="A10" s="51" t="s">
        <v>127</v>
      </c>
      <c r="B10" s="52"/>
      <c r="C10" s="35">
        <v>0</v>
      </c>
      <c r="D10" s="35">
        <v>0</v>
      </c>
      <c r="E10" s="34"/>
      <c r="F10" s="34">
        <v>0</v>
      </c>
      <c r="G10" s="30"/>
      <c r="H10" s="30"/>
      <c r="I10" s="30"/>
    </row>
    <row r="11" spans="1:9">
      <c r="A11" s="51" t="s">
        <v>128</v>
      </c>
      <c r="B11" s="52"/>
      <c r="C11" s="35">
        <v>51382472.960000001</v>
      </c>
      <c r="D11" s="35">
        <v>16048357.48</v>
      </c>
      <c r="E11" s="34"/>
      <c r="F11" s="34">
        <v>-1056415379.0400001</v>
      </c>
      <c r="G11" s="30"/>
      <c r="H11" s="30"/>
      <c r="I11" s="30"/>
    </row>
    <row r="12" spans="1:9">
      <c r="A12" s="51" t="s">
        <v>129</v>
      </c>
      <c r="B12" s="52"/>
      <c r="C12" s="35">
        <v>0</v>
      </c>
      <c r="D12" s="35">
        <v>0</v>
      </c>
      <c r="E12" s="34"/>
      <c r="F12" s="34">
        <v>0</v>
      </c>
      <c r="G12" s="30"/>
      <c r="H12" s="30"/>
      <c r="I12" s="30"/>
    </row>
    <row r="13" spans="1:9" ht="25.5" customHeight="1">
      <c r="A13" s="51" t="s">
        <v>130</v>
      </c>
      <c r="B13" s="52"/>
      <c r="C13" s="35">
        <v>0</v>
      </c>
      <c r="D13" s="35">
        <v>8892258.7799999993</v>
      </c>
      <c r="E13" s="34"/>
      <c r="F13" s="34">
        <v>-7130533.2899999991</v>
      </c>
      <c r="G13" s="30"/>
      <c r="H13" s="30"/>
      <c r="I13" s="30"/>
    </row>
    <row r="14" spans="1:9" ht="24.75" customHeight="1">
      <c r="A14" s="51" t="s">
        <v>131</v>
      </c>
      <c r="B14" s="52"/>
      <c r="C14" s="35">
        <v>0</v>
      </c>
      <c r="D14" s="35">
        <v>0</v>
      </c>
      <c r="E14" s="34"/>
      <c r="F14" s="34">
        <v>-14648880.23</v>
      </c>
      <c r="G14" s="30"/>
      <c r="H14" s="30"/>
      <c r="I14" s="30"/>
    </row>
    <row r="15" spans="1:9">
      <c r="A15" s="51" t="s">
        <v>132</v>
      </c>
      <c r="B15" s="52"/>
      <c r="C15" s="35">
        <v>260629.13</v>
      </c>
      <c r="D15" s="35">
        <v>0</v>
      </c>
      <c r="E15" s="34"/>
      <c r="F15" s="34">
        <v>-894626.04</v>
      </c>
      <c r="G15" s="30"/>
      <c r="H15" s="30"/>
      <c r="I15" s="30"/>
    </row>
    <row r="16" spans="1:9">
      <c r="A16" s="51" t="s">
        <v>133</v>
      </c>
      <c r="B16" s="52"/>
      <c r="C16" s="36">
        <v>0</v>
      </c>
      <c r="D16" s="36">
        <v>0</v>
      </c>
      <c r="E16" s="34"/>
      <c r="F16" s="34">
        <v>0</v>
      </c>
      <c r="G16" s="30"/>
      <c r="H16" s="30"/>
      <c r="I16" s="30"/>
    </row>
    <row r="17" spans="1:9">
      <c r="A17" s="51" t="s">
        <v>134</v>
      </c>
      <c r="B17" s="52"/>
      <c r="C17" s="35">
        <v>24650484.98</v>
      </c>
      <c r="D17" s="35">
        <v>44087444.719999999</v>
      </c>
      <c r="E17" s="34"/>
      <c r="F17" s="34">
        <v>-4306339432.9899998</v>
      </c>
      <c r="G17" s="30"/>
      <c r="H17" s="30"/>
      <c r="I17" s="30"/>
    </row>
    <row r="18" spans="1:9">
      <c r="A18" s="49" t="s">
        <v>135</v>
      </c>
      <c r="B18" s="50"/>
      <c r="C18" s="33">
        <f>SUM(C19:C27)</f>
        <v>361585779.03999996</v>
      </c>
      <c r="D18" s="33">
        <f>SUM(D19:D27)</f>
        <v>560023006.80000007</v>
      </c>
      <c r="E18" s="34"/>
      <c r="F18" s="34">
        <v>-25641860929.230003</v>
      </c>
      <c r="G18" s="30"/>
      <c r="H18" s="30"/>
      <c r="I18" s="30"/>
    </row>
    <row r="19" spans="1:9">
      <c r="A19" s="51" t="s">
        <v>136</v>
      </c>
      <c r="B19" s="52"/>
      <c r="C19" s="35">
        <v>131291586.33</v>
      </c>
      <c r="D19" s="35">
        <v>300374574.30000001</v>
      </c>
      <c r="E19" s="34"/>
      <c r="F19" s="34">
        <v>-6110255219.75</v>
      </c>
      <c r="G19" s="30"/>
      <c r="H19" s="30"/>
      <c r="I19" s="30"/>
    </row>
    <row r="20" spans="1:9">
      <c r="A20" s="51" t="s">
        <v>137</v>
      </c>
      <c r="B20" s="52"/>
      <c r="C20" s="35">
        <v>30343721.550000001</v>
      </c>
      <c r="D20" s="35">
        <v>27558891.859999999</v>
      </c>
      <c r="E20" s="34"/>
      <c r="F20" s="34">
        <v>-14643738734.880001</v>
      </c>
      <c r="G20" s="30"/>
      <c r="H20" s="30"/>
      <c r="I20" s="30"/>
    </row>
    <row r="21" spans="1:9" ht="27" customHeight="1">
      <c r="A21" s="51" t="s">
        <v>138</v>
      </c>
      <c r="B21" s="52"/>
      <c r="C21" s="35">
        <v>0</v>
      </c>
      <c r="D21" s="35">
        <v>0</v>
      </c>
      <c r="E21" s="34"/>
      <c r="F21" s="34">
        <v>-5116351.2</v>
      </c>
      <c r="G21" s="30"/>
      <c r="H21" s="30"/>
      <c r="I21" s="30"/>
    </row>
    <row r="22" spans="1:9">
      <c r="A22" s="51" t="s">
        <v>139</v>
      </c>
      <c r="B22" s="52"/>
      <c r="C22" s="35">
        <v>165124175.66</v>
      </c>
      <c r="D22" s="35">
        <v>139907591.19999999</v>
      </c>
      <c r="E22" s="34"/>
      <c r="F22" s="34">
        <v>-2961892335.3699999</v>
      </c>
      <c r="G22" s="30"/>
      <c r="H22" s="30"/>
      <c r="I22" s="30"/>
    </row>
    <row r="23" spans="1:9">
      <c r="A23" s="51" t="s">
        <v>140</v>
      </c>
      <c r="B23" s="52"/>
      <c r="C23" s="35">
        <v>0</v>
      </c>
      <c r="D23" s="35">
        <v>0</v>
      </c>
      <c r="E23" s="34"/>
      <c r="F23" s="34">
        <v>0</v>
      </c>
      <c r="G23" s="30"/>
      <c r="H23" s="30"/>
      <c r="I23" s="30"/>
    </row>
    <row r="24" spans="1:9" ht="41.25" customHeight="1">
      <c r="A24" s="51" t="s">
        <v>141</v>
      </c>
      <c r="B24" s="52"/>
      <c r="C24" s="35">
        <v>15678845.630000001</v>
      </c>
      <c r="D24" s="35">
        <v>67523906.290000007</v>
      </c>
      <c r="E24" s="34"/>
      <c r="F24" s="34">
        <v>-88399149.879999995</v>
      </c>
      <c r="G24" s="30"/>
      <c r="H24" s="30"/>
      <c r="I24" s="30"/>
    </row>
    <row r="25" spans="1:9" ht="27" customHeight="1">
      <c r="A25" s="51" t="s">
        <v>142</v>
      </c>
      <c r="B25" s="52"/>
      <c r="C25" s="35">
        <v>0</v>
      </c>
      <c r="D25" s="35">
        <v>0</v>
      </c>
      <c r="E25" s="34"/>
      <c r="F25" s="34">
        <v>-11641883.390000001</v>
      </c>
      <c r="G25" s="30"/>
      <c r="H25" s="30"/>
      <c r="I25" s="30"/>
    </row>
    <row r="26" spans="1:9">
      <c r="A26" s="51" t="s">
        <v>143</v>
      </c>
      <c r="B26" s="52"/>
      <c r="C26" s="35">
        <v>0</v>
      </c>
      <c r="D26" s="35">
        <v>0</v>
      </c>
      <c r="E26" s="34"/>
      <c r="F26" s="34">
        <v>-894626.04</v>
      </c>
      <c r="G26" s="30"/>
      <c r="H26" s="30"/>
      <c r="I26" s="30"/>
    </row>
    <row r="27" spans="1:9">
      <c r="A27" s="51" t="s">
        <v>144</v>
      </c>
      <c r="B27" s="52"/>
      <c r="C27" s="35">
        <v>19147449.870000001</v>
      </c>
      <c r="D27" s="35">
        <v>24658043.149999999</v>
      </c>
      <c r="E27" s="34"/>
      <c r="F27" s="34">
        <v>-1819922628.72</v>
      </c>
      <c r="G27" s="30"/>
      <c r="H27" s="30"/>
      <c r="I27" s="30"/>
    </row>
    <row r="28" spans="1:9">
      <c r="A28" s="49" t="s">
        <v>145</v>
      </c>
      <c r="B28" s="50"/>
      <c r="C28" s="33">
        <f>C6+C7-C18</f>
        <v>1201481629.8699999</v>
      </c>
      <c r="D28" s="33">
        <f>D6+D7-D18</f>
        <v>1156802765.0599999</v>
      </c>
      <c r="E28" s="34"/>
      <c r="F28" s="34">
        <v>-111266350507.39001</v>
      </c>
      <c r="G28" s="30"/>
      <c r="H28" s="30"/>
      <c r="I28" s="30"/>
    </row>
    <row r="29" spans="1:9">
      <c r="A29" s="49" t="s">
        <v>146</v>
      </c>
      <c r="B29" s="50"/>
      <c r="C29" s="33">
        <f>C30-C31-C32</f>
        <v>-300374574.30000001</v>
      </c>
      <c r="D29" s="33">
        <f>D30-D31-D32</f>
        <v>-298115057.56</v>
      </c>
      <c r="E29" s="34"/>
      <c r="F29" s="34">
        <v>-2058932425.2400005</v>
      </c>
      <c r="G29" s="30"/>
      <c r="H29" s="30"/>
      <c r="I29" s="30"/>
    </row>
    <row r="30" spans="1:9">
      <c r="A30" s="51" t="s">
        <v>147</v>
      </c>
      <c r="B30" s="52"/>
      <c r="C30" s="35">
        <v>0</v>
      </c>
      <c r="D30" s="35">
        <v>0</v>
      </c>
      <c r="E30" s="34"/>
      <c r="F30" s="34">
        <v>-9038299339.0300007</v>
      </c>
      <c r="G30" s="30"/>
      <c r="H30" s="30"/>
      <c r="I30" s="30"/>
    </row>
    <row r="31" spans="1:9">
      <c r="A31" s="51" t="s">
        <v>148</v>
      </c>
      <c r="B31" s="52"/>
      <c r="C31" s="35">
        <v>300374574.30000001</v>
      </c>
      <c r="D31" s="35">
        <v>298115057.56</v>
      </c>
      <c r="E31" s="34"/>
      <c r="F31" s="34">
        <v>-6979366913.79</v>
      </c>
      <c r="G31" s="30"/>
      <c r="H31" s="30"/>
      <c r="I31" s="30"/>
    </row>
    <row r="32" spans="1:9">
      <c r="A32" s="51" t="s">
        <v>149</v>
      </c>
      <c r="B32" s="52"/>
      <c r="C32" s="35">
        <v>0</v>
      </c>
      <c r="D32" s="35">
        <v>0</v>
      </c>
      <c r="E32" s="34"/>
      <c r="F32" s="34">
        <v>-8713074.9100000001</v>
      </c>
    </row>
    <row r="33" spans="1:6">
      <c r="A33" s="49" t="s">
        <v>150</v>
      </c>
      <c r="B33" s="50"/>
      <c r="C33" s="33">
        <f>C28+C29</f>
        <v>901107055.56999993</v>
      </c>
      <c r="D33" s="33">
        <f>D28+D29</f>
        <v>858687707.5</v>
      </c>
      <c r="E33" s="34"/>
      <c r="F33" s="34">
        <v>-113316569857.72</v>
      </c>
    </row>
  </sheetData>
  <mergeCells count="28">
    <mergeCell ref="A16:B16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9:B29"/>
    <mergeCell ref="A30:B30"/>
    <mergeCell ref="A31:B31"/>
    <mergeCell ref="A32:B32"/>
    <mergeCell ref="A33:B33"/>
  </mergeCells>
  <pageMargins left="0.70866141732283472" right="0" top="0.74803149606299213" bottom="0.74803149606299213" header="0.31496062992125984" footer="0.31496062992125984"/>
  <pageSetup paperSize="9" scale="85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Bilans 2021</vt:lpstr>
      <vt:lpstr>Rachunek zysków i strat 2021</vt:lpstr>
      <vt:lpstr>Zestaw zmian w funduszu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Klimczuk Anna</dc:creator>
  <cp:lastModifiedBy>Bienias Aleksander</cp:lastModifiedBy>
  <cp:lastPrinted>2022-05-13T10:19:01Z</cp:lastPrinted>
  <dcterms:created xsi:type="dcterms:W3CDTF">2022-05-11T08:27:28Z</dcterms:created>
  <dcterms:modified xsi:type="dcterms:W3CDTF">2022-05-16T08:09:36Z</dcterms:modified>
</cp:coreProperties>
</file>