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worowska\Documents\Scanned Documents\Beata\REFERAT FINANSOWO - KSIĘGOWY\Bilans\Bilans w EXCEL\"/>
    </mc:Choice>
  </mc:AlternateContent>
  <bookViews>
    <workbookView xWindow="0" yWindow="0" windowWidth="28800" windowHeight="11700"/>
  </bookViews>
  <sheets>
    <sheet name="Bilans 2018" sheetId="2" r:id="rId1"/>
    <sheet name="RZiS 2018" sheetId="3" r:id="rId2"/>
    <sheet name="ZZwFJ 2018" sheetId="4" r:id="rId3"/>
  </sheets>
  <externalReferences>
    <externalReference r:id="rId4"/>
  </externalReferences>
  <definedNames>
    <definedName name="_xlnm.Print_Area" localSheetId="0">'Bilans 2018'!$A$1:$G$53</definedName>
    <definedName name="_xlnm.Print_Area" localSheetId="1">'RZiS 2018'!$A$1:$D$49</definedName>
    <definedName name="_xlnm.Print_Area" localSheetId="2">'ZZwFJ 2018'!$A$1:$D$42</definedName>
    <definedName name="_xlnm.Print_Titles" localSheetId="0">'Bilans 2018'!$1:$7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F22" i="4" l="1"/>
  <c r="D35" i="3" l="1"/>
  <c r="G33" i="4" l="1"/>
  <c r="G32" i="4"/>
  <c r="G31" i="4"/>
  <c r="D30" i="4"/>
  <c r="C30" i="4"/>
  <c r="G30" i="4" s="1"/>
  <c r="G28" i="4"/>
  <c r="G27" i="4"/>
  <c r="G26" i="4"/>
  <c r="G25" i="4"/>
  <c r="G24" i="4"/>
  <c r="G23" i="4"/>
  <c r="G22" i="4"/>
  <c r="G21" i="4"/>
  <c r="G20" i="4"/>
  <c r="D19" i="4"/>
  <c r="C19" i="4"/>
  <c r="G19" i="4" s="1"/>
  <c r="G18" i="4"/>
  <c r="G17" i="4"/>
  <c r="G16" i="4"/>
  <c r="G15" i="4"/>
  <c r="G14" i="4"/>
  <c r="G13" i="4"/>
  <c r="G12" i="4"/>
  <c r="G11" i="4"/>
  <c r="G10" i="4"/>
  <c r="G9" i="4"/>
  <c r="D8" i="4"/>
  <c r="C8" i="4"/>
  <c r="G8" i="4" s="1"/>
  <c r="G7" i="4"/>
  <c r="D39" i="3"/>
  <c r="C39" i="3"/>
  <c r="C35" i="3"/>
  <c r="D31" i="3"/>
  <c r="C31" i="3"/>
  <c r="D27" i="3"/>
  <c r="C27" i="3"/>
  <c r="D15" i="3"/>
  <c r="C15" i="3"/>
  <c r="D8" i="3"/>
  <c r="C8" i="3"/>
  <c r="C39" i="2"/>
  <c r="B39" i="2"/>
  <c r="C33" i="2"/>
  <c r="B33" i="2"/>
  <c r="G31" i="2"/>
  <c r="F31" i="2"/>
  <c r="C28" i="2"/>
  <c r="B28" i="2"/>
  <c r="G27" i="2"/>
  <c r="G19" i="2" s="1"/>
  <c r="F27" i="2"/>
  <c r="C21" i="2"/>
  <c r="B21" i="2"/>
  <c r="F19" i="2"/>
  <c r="C11" i="2"/>
  <c r="C10" i="2" s="1"/>
  <c r="B11" i="2"/>
  <c r="B10" i="2" s="1"/>
  <c r="G8" i="2"/>
  <c r="F8" i="2"/>
  <c r="F23" i="4" l="1"/>
  <c r="F17" i="2"/>
  <c r="F48" i="2" s="1"/>
  <c r="C8" i="2"/>
  <c r="D29" i="4"/>
  <c r="D34" i="4" s="1"/>
  <c r="G17" i="2"/>
  <c r="G48" i="2" s="1"/>
  <c r="D26" i="3"/>
  <c r="D34" i="3" s="1"/>
  <c r="D46" i="3" s="1"/>
  <c r="D49" i="3" s="1"/>
  <c r="C26" i="3"/>
  <c r="C34" i="3" s="1"/>
  <c r="C46" i="3" s="1"/>
  <c r="C49" i="3" s="1"/>
  <c r="C27" i="2"/>
  <c r="C48" i="2" s="1"/>
  <c r="B27" i="2"/>
  <c r="B8" i="2"/>
  <c r="C29" i="4"/>
  <c r="B48" i="2" l="1"/>
  <c r="C34" i="4"/>
  <c r="G34" i="4" s="1"/>
  <c r="G29" i="4"/>
</calcChain>
</file>

<file path=xl/sharedStrings.xml><?xml version="1.0" encoding="utf-8"?>
<sst xmlns="http://schemas.openxmlformats.org/spreadsheetml/2006/main" count="199" uniqueCount="186">
  <si>
    <t>Adresat:</t>
  </si>
  <si>
    <t>AKTYWA</t>
  </si>
  <si>
    <t>Stan na początek roku</t>
  </si>
  <si>
    <t>Stan na koniec roku</t>
  </si>
  <si>
    <t>PASYWA</t>
  </si>
  <si>
    <t>2. Zobowiązania wobec budżetów</t>
  </si>
  <si>
    <t>2. Należności od budżetów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</si>
  <si>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</si>
  <si>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</si>
  <si>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</si>
  <si>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</si>
  <si>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REGON</t>
    </r>
    <r>
      <rPr>
        <b/>
        <sz val="11"/>
        <color theme="1"/>
        <rFont val="Times New Roman"/>
        <family val="1"/>
        <charset val="238"/>
      </rPr>
      <t xml:space="preserve"> </t>
    </r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</si>
  <si>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</si>
  <si>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</si>
  <si>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</si>
  <si>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</si>
  <si>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</si>
  <si>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</si>
  <si>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</si>
  <si>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</si>
  <si>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</si>
  <si>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</si>
  <si>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</si>
  <si>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</si>
  <si>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</si>
  <si>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</si>
  <si>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</si>
  <si>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</si>
  <si>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</si>
  <si>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</si>
  <si>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</si>
  <si>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</si>
  <si>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</si>
  <si>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</si>
  <si>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</si>
  <si>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</si>
  <si>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</si>
  <si>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</si>
  <si>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</si>
  <si>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</si>
  <si>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</si>
  <si>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</si>
  <si>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</si>
  <si>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</si>
  <si>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</si>
  <si>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</si>
  <si>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</si>
  <si>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</si>
  <si>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</si>
  <si>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</si>
  <si>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</si>
  <si>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</si>
  <si>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</si>
  <si>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</si>
  <si>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</si>
  <si>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</si>
  <si>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</si>
  <si>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</si>
  <si>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</si>
  <si>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</si>
  <si>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</si>
  <si>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</si>
  <si>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</si>
  <si>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</si>
  <si>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</si>
  <si>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</si>
  <si>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</si>
  <si>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</si>
  <si>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</si>
  <si>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</si>
  <si>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</si>
  <si>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</si>
  <si>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</si>
  <si>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</si>
  <si>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</si>
  <si>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</si>
  <si>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</si>
  <si>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</si>
  <si>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</si>
  <si>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</si>
  <si>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</si>
  <si>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</si>
  <si>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</si>
  <si>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</si>
  <si>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Nazwa i adres jednostki sprawozdawczej          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</si>
  <si>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</si>
  <si>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</si>
  <si>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</si>
  <si>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</si>
  <si>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</si>
  <si>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</si>
  <si>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</si>
  <si>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</si>
  <si>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</si>
  <si>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</si>
  <si>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</si>
  <si>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</si>
  <si>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</si>
  <si>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</si>
  <si>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</si>
  <si>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</si>
  <si>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</si>
  <si>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</si>
  <si>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</si>
  <si>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</si>
  <si>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</si>
  <si>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</si>
  <si>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</si>
  <si>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</si>
  <si>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</si>
  <si>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</si>
  <si>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</si>
  <si>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</si>
  <si>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</si>
  <si>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</si>
  <si>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</si>
  <si>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</si>
  <si>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</si>
  <si>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</si>
  <si>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</si>
  <si>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</si>
  <si>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</si>
  <si>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</si>
  <si>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</si>
  <si>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</si>
  <si>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</si>
  <si>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</si>
  <si>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</si>
  <si>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</si>
  <si>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</si>
  <si>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</si>
  <si>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</si>
  <si>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</si>
  <si>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</si>
  <si>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</si>
  <si>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</si>
  <si>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 xml:space="preserve">Adresat: 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</si>
  <si>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</si>
  <si>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</si>
  <si>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</si>
  <si>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</si>
  <si>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</si>
  <si>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</si>
  <si>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</si>
  <si>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</si>
  <si>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</si>
  <si>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</si>
  <si>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</si>
  <si>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</si>
  <si>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</si>
  <si>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</si>
  <si>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</si>
  <si>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</si>
  <si>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</si>
  <si>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</si>
  <si>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</si>
  <si>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</si>
  <si>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</si>
  <si>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</si>
  <si>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</si>
  <si>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</si>
  <si>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</si>
  <si>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</si>
  <si>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</si>
  <si>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</si>
  <si>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</si>
  <si>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</si>
  <si>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</si>
  <si>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>226</t>
  </si>
  <si>
    <t>sporządzony na dzień 31.12.2018r.</t>
  </si>
  <si>
    <t>sporządzone na dzień  31.12.2018 r.</t>
  </si>
  <si>
    <t>sporządzony na dzień 31.12.2018 r.</t>
  </si>
  <si>
    <t>020-071</t>
  </si>
  <si>
    <t>011-071</t>
  </si>
  <si>
    <t>080</t>
  </si>
  <si>
    <t>012</t>
  </si>
  <si>
    <t>201/Wn</t>
  </si>
  <si>
    <t>225/Wn</t>
  </si>
  <si>
    <t>221/Wn, 224/Wn, 235/Wn, 240/Wn, 243/Wn, 280/Wn, 640 /Wn</t>
  </si>
  <si>
    <t>101-130</t>
  </si>
  <si>
    <t>640</t>
  </si>
  <si>
    <r>
      <t>REGON</t>
    </r>
    <r>
      <rPr>
        <b/>
        <sz val="8"/>
        <color theme="1"/>
        <rFont val="Times New Roman"/>
        <family val="1"/>
        <charset val="238"/>
      </rPr>
      <t xml:space="preserve"> </t>
    </r>
  </si>
  <si>
    <t>800/080</t>
  </si>
  <si>
    <t>800/Wn</t>
  </si>
  <si>
    <t>223</t>
  </si>
  <si>
    <t>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</si>
</sst>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4" fillId="0" borderId="0"/>
    <xf numFmtId="0" fontId="1" fillId="0" borderId="0"/>
  </cellStyleXfs>
  <cellXfs count="161">
    <xf numFmtId="0" fontId="0" fillId="0" borderId="0" xfId="0"/>
    <xf numFmtId="0" fontId="2" fillId="0" borderId="0" xfId="0" applyFont="1"/>
    <xf numFmtId="0" fontId="3" fillId="2" borderId="11" xfId="0" applyFont="1" applyFill="1" applyBorder="1" applyAlignment="1">
      <alignment horizontal="center" wrapText="1"/>
    </xf>
    <xf numFmtId="4" fontId="3" fillId="2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4" fontId="3" fillId="2" borderId="1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 wrapText="1"/>
    </xf>
    <xf numFmtId="4" fontId="6" fillId="2" borderId="11" xfId="0" applyNumberFormat="1" applyFont="1" applyFill="1" applyBorder="1" applyAlignment="1">
      <alignment horizontal="right"/>
    </xf>
    <xf numFmtId="4" fontId="7" fillId="0" borderId="0" xfId="0" applyNumberFormat="1" applyFont="1"/>
    <xf numFmtId="4" fontId="5" fillId="2" borderId="11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2" fillId="0" borderId="0" xfId="0" applyFont="1"/>
    <xf numFmtId="0" fontId="13" fillId="0" borderId="0" xfId="0" applyFont="1"/>
    <xf numFmtId="1" fontId="4" fillId="0" borderId="0" xfId="0" applyNumberFormat="1" applyFont="1"/>
    <xf numFmtId="49" fontId="4" fillId="0" borderId="0" xfId="0" applyNumberFormat="1" applyFont="1" applyFill="1"/>
    <xf numFmtId="4" fontId="19" fillId="0" borderId="0" xfId="0" applyNumberFormat="1" applyFont="1" applyFill="1"/>
    <xf numFmtId="4" fontId="21" fillId="0" borderId="0" xfId="0" applyNumberFormat="1" applyFont="1" applyFill="1"/>
    <xf numFmtId="1" fontId="19" fillId="0" borderId="0" xfId="0" applyNumberFormat="1" applyFont="1" applyFill="1"/>
    <xf numFmtId="0" fontId="4" fillId="0" borderId="0" xfId="0" applyFont="1" applyFill="1"/>
    <xf numFmtId="0" fontId="18" fillId="0" borderId="11" xfId="0" applyFont="1" applyFill="1" applyBorder="1" applyAlignment="1">
      <alignment horizontal="center" wrapText="1"/>
    </xf>
    <xf numFmtId="4" fontId="18" fillId="0" borderId="11" xfId="0" applyNumberFormat="1" applyFont="1" applyFill="1" applyBorder="1" applyAlignment="1">
      <alignment horizontal="right" wrapText="1"/>
    </xf>
    <xf numFmtId="4" fontId="18" fillId="0" borderId="11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right"/>
    </xf>
    <xf numFmtId="2" fontId="18" fillId="0" borderId="11" xfId="0" applyNumberFormat="1" applyFont="1" applyFill="1" applyBorder="1" applyAlignment="1">
      <alignment horizontal="right"/>
    </xf>
    <xf numFmtId="4" fontId="18" fillId="0" borderId="11" xfId="0" applyNumberFormat="1" applyFont="1" applyFill="1" applyBorder="1" applyAlignment="1">
      <alignment wrapText="1"/>
    </xf>
    <xf numFmtId="4" fontId="18" fillId="0" borderId="11" xfId="0" applyNumberFormat="1" applyFont="1" applyFill="1" applyBorder="1"/>
    <xf numFmtId="4" fontId="4" fillId="0" borderId="1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>
      <alignment wrapText="1"/>
    </xf>
    <xf numFmtId="4" fontId="18" fillId="0" borderId="1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19" fillId="0" borderId="0" xfId="0" applyNumberFormat="1" applyFont="1" applyFill="1" applyAlignment="1">
      <alignment horizontal="center"/>
    </xf>
    <xf numFmtId="1" fontId="24" fillId="0" borderId="0" xfId="0" applyNumberFormat="1" applyFont="1"/>
    <xf numFmtId="0" fontId="24" fillId="0" borderId="0" xfId="0" applyFont="1"/>
    <xf numFmtId="0" fontId="20" fillId="0" borderId="0" xfId="0" applyFont="1"/>
    <xf numFmtId="0" fontId="20" fillId="0" borderId="5" xfId="0" applyFont="1" applyBorder="1" applyAlignment="1">
      <alignment horizontal="left" vertical="top" wrapText="1"/>
    </xf>
    <xf numFmtId="0" fontId="20" fillId="2" borderId="5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left" wrapText="1"/>
    </xf>
    <xf numFmtId="4" fontId="12" fillId="0" borderId="0" xfId="0" applyNumberFormat="1" applyFont="1"/>
    <xf numFmtId="49" fontId="12" fillId="0" borderId="0" xfId="0" applyNumberFormat="1" applyFont="1"/>
    <xf numFmtId="0" fontId="2" fillId="0" borderId="0" xfId="0" applyFont="1" applyFill="1"/>
    <xf numFmtId="0" fontId="2" fillId="0" borderId="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wrapText="1"/>
    </xf>
    <xf numFmtId="49" fontId="23" fillId="0" borderId="11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4" fontId="3" fillId="0" borderId="11" xfId="0" applyNumberFormat="1" applyFont="1" applyFill="1" applyBorder="1" applyAlignment="1">
      <alignment horizontal="right" wrapText="1"/>
    </xf>
    <xf numFmtId="49" fontId="23" fillId="0" borderId="11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horizontal="right"/>
    </xf>
    <xf numFmtId="49" fontId="23" fillId="0" borderId="11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4" fontId="2" fillId="0" borderId="11" xfId="0" applyNumberFormat="1" applyFont="1" applyFill="1" applyBorder="1" applyAlignment="1">
      <alignment horizontal="right"/>
    </xf>
    <xf numFmtId="2" fontId="3" fillId="0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wrapText="1"/>
    </xf>
    <xf numFmtId="4" fontId="3" fillId="0" borderId="11" xfId="0" applyNumberFormat="1" applyFont="1" applyFill="1" applyBorder="1"/>
    <xf numFmtId="2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 wrapText="1"/>
    </xf>
    <xf numFmtId="4" fontId="2" fillId="0" borderId="11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horizontal="right"/>
    </xf>
    <xf numFmtId="49" fontId="23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49" fontId="23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49" fontId="23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7" fillId="2" borderId="10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14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6" fillId="2" borderId="14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</cellXfs>
  <cellStyles count="4">
    <cellStyle name="Normal 3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35" zoomScaleNormal="100" workbookViewId="0">
      <selection activeCell="G10" sqref="G10"/>
    </sheetView>
  </sheetViews>
  <sheetFormatPr defaultRowHeight="18.75"/>
  <cols>
    <col min="1" max="1" width="33.28515625" style="57" customWidth="1"/>
    <col min="2" max="3" width="19.140625" style="57" customWidth="1"/>
    <col min="4" max="4" width="10" style="80" hidden="1" customWidth="1"/>
    <col min="5" max="5" width="33" style="57" customWidth="1"/>
    <col min="6" max="6" width="22.28515625" style="57" customWidth="1"/>
    <col min="7" max="7" width="22.140625" style="33" customWidth="1"/>
    <col min="8" max="8" width="7" style="29" customWidth="1"/>
    <col min="9" max="9" width="15.28515625" style="30" customWidth="1"/>
    <col min="10" max="10" width="9.140625" style="32" customWidth="1"/>
    <col min="11" max="11" width="9.140625" style="33"/>
    <col min="12" max="16384" width="9.140625" style="57"/>
  </cols>
  <sheetData>
    <row r="1" spans="1:7" ht="15">
      <c r="A1" s="86" t="s">
        <v>7</v>
      </c>
      <c r="B1" s="88" t="s">
        <v>8</v>
      </c>
      <c r="C1" s="89"/>
      <c r="D1" s="89"/>
      <c r="E1" s="90"/>
      <c r="F1" s="94" t="s">
        <v>9</v>
      </c>
      <c r="G1" s="95"/>
    </row>
    <row r="2" spans="1:7" ht="15">
      <c r="A2" s="87"/>
      <c r="B2" s="91"/>
      <c r="C2" s="92"/>
      <c r="D2" s="92"/>
      <c r="E2" s="93"/>
      <c r="F2" s="96"/>
      <c r="G2" s="97"/>
    </row>
    <row r="3" spans="1:7" ht="6" customHeight="1">
      <c r="A3" s="87"/>
      <c r="B3" s="91"/>
      <c r="C3" s="92"/>
      <c r="D3" s="92"/>
      <c r="E3" s="93"/>
      <c r="F3" s="96"/>
      <c r="G3" s="97"/>
    </row>
    <row r="4" spans="1:7" ht="6.75" hidden="1" customHeight="1">
      <c r="A4" s="87"/>
      <c r="B4" s="91"/>
      <c r="C4" s="92"/>
      <c r="D4" s="92"/>
      <c r="E4" s="93"/>
      <c r="F4" s="96"/>
      <c r="G4" s="97"/>
    </row>
    <row r="5" spans="1:7" ht="15">
      <c r="A5" s="58" t="s">
        <v>10</v>
      </c>
      <c r="B5" s="98" t="s">
        <v>171</v>
      </c>
      <c r="C5" s="99"/>
      <c r="D5" s="99"/>
      <c r="E5" s="100"/>
      <c r="F5" s="104"/>
      <c r="G5" s="105"/>
    </row>
    <row r="6" spans="1:7" ht="15">
      <c r="A6" s="59" t="s">
        <v>11</v>
      </c>
      <c r="B6" s="101"/>
      <c r="C6" s="102"/>
      <c r="D6" s="102"/>
      <c r="E6" s="103"/>
      <c r="F6" s="106"/>
      <c r="G6" s="107"/>
    </row>
    <row r="7" spans="1:7" ht="34.5" customHeight="1">
      <c r="A7" s="60" t="s">
        <v>1</v>
      </c>
      <c r="B7" s="60" t="s">
        <v>2</v>
      </c>
      <c r="C7" s="60" t="s">
        <v>3</v>
      </c>
      <c r="D7" s="61"/>
      <c r="E7" s="60" t="s">
        <v>4</v>
      </c>
      <c r="F7" s="60" t="s">
        <v>2</v>
      </c>
      <c r="G7" s="34" t="s">
        <v>3</v>
      </c>
    </row>
    <row r="8" spans="1:7" ht="17.25" customHeight="1">
      <c r="A8" s="62" t="s">
        <v>12</v>
      </c>
      <c r="B8" s="63">
        <f>B9+B10+B20+B21+B25+B26</f>
        <v>288470340.88999999</v>
      </c>
      <c r="C8" s="63">
        <f>C9+C10+C20+C21+C25+C26</f>
        <v>211434473.06999999</v>
      </c>
      <c r="D8" s="64"/>
      <c r="E8" s="62" t="s">
        <v>13</v>
      </c>
      <c r="F8" s="63">
        <f>F9+F10+F14</f>
        <v>278228678.17999995</v>
      </c>
      <c r="G8" s="35">
        <f>G9+G10+G14</f>
        <v>198262416.21000001</v>
      </c>
    </row>
    <row r="9" spans="1:7" ht="27" customHeight="1">
      <c r="A9" s="62" t="s">
        <v>14</v>
      </c>
      <c r="B9" s="65">
        <v>0</v>
      </c>
      <c r="C9" s="65">
        <v>0</v>
      </c>
      <c r="D9" s="66" t="s">
        <v>172</v>
      </c>
      <c r="E9" s="62" t="s">
        <v>15</v>
      </c>
      <c r="F9" s="65">
        <v>308599712.20999998</v>
      </c>
      <c r="G9" s="36">
        <v>235124693.36000001</v>
      </c>
    </row>
    <row r="10" spans="1:7" ht="16.5" customHeight="1">
      <c r="A10" s="62" t="s">
        <v>16</v>
      </c>
      <c r="B10" s="65">
        <f>B11+B18+B19</f>
        <v>213863608.18000001</v>
      </c>
      <c r="C10" s="65">
        <f>C11+C18+C19</f>
        <v>202797039.78999999</v>
      </c>
      <c r="D10" s="66"/>
      <c r="E10" s="62" t="s">
        <v>17</v>
      </c>
      <c r="F10" s="65">
        <f>F11+F12</f>
        <v>-30371034.030000001</v>
      </c>
      <c r="G10" s="36">
        <f>G11+G12</f>
        <v>-36862277.149999999</v>
      </c>
    </row>
    <row r="11" spans="1:7" ht="16.5" customHeight="1">
      <c r="A11" s="62" t="s">
        <v>18</v>
      </c>
      <c r="B11" s="65">
        <f>B12+SUM(B14:B17)</f>
        <v>200461243.31</v>
      </c>
      <c r="C11" s="65">
        <f>C12+SUM(C14:C17)</f>
        <v>192819224.81999999</v>
      </c>
      <c r="D11" s="66" t="s">
        <v>173</v>
      </c>
      <c r="E11" s="67" t="s">
        <v>19</v>
      </c>
      <c r="F11" s="68">
        <v>0</v>
      </c>
      <c r="G11" s="37"/>
    </row>
    <row r="12" spans="1:7" ht="16.5" customHeight="1">
      <c r="A12" s="67" t="s">
        <v>20</v>
      </c>
      <c r="B12" s="68">
        <v>127199222.14</v>
      </c>
      <c r="C12" s="68">
        <v>115964525.48999999</v>
      </c>
      <c r="D12" s="66"/>
      <c r="E12" s="67" t="s">
        <v>21</v>
      </c>
      <c r="F12" s="68">
        <v>-30371034.030000001</v>
      </c>
      <c r="G12" s="37">
        <v>-36862277.149999999</v>
      </c>
    </row>
    <row r="13" spans="1:7" ht="64.5" customHeight="1">
      <c r="A13" s="67" t="s">
        <v>22</v>
      </c>
      <c r="B13" s="68">
        <v>66196112.700000003</v>
      </c>
      <c r="C13" s="68">
        <v>4898993.96</v>
      </c>
      <c r="D13" s="66"/>
      <c r="E13" s="62" t="s">
        <v>23</v>
      </c>
      <c r="F13" s="65">
        <v>0</v>
      </c>
      <c r="G13" s="36">
        <v>0</v>
      </c>
    </row>
    <row r="14" spans="1:7" ht="30.75">
      <c r="A14" s="67" t="s">
        <v>24</v>
      </c>
      <c r="B14" s="68">
        <v>72736252.799999997</v>
      </c>
      <c r="C14" s="68">
        <v>76489100.719999999</v>
      </c>
      <c r="D14" s="66"/>
      <c r="E14" s="62" t="s">
        <v>25</v>
      </c>
      <c r="F14" s="65">
        <v>0</v>
      </c>
      <c r="G14" s="36">
        <v>0</v>
      </c>
    </row>
    <row r="15" spans="1:7">
      <c r="A15" s="67" t="s">
        <v>26</v>
      </c>
      <c r="B15" s="68">
        <v>397933.89</v>
      </c>
      <c r="C15" s="68">
        <v>336974.1</v>
      </c>
      <c r="D15" s="66"/>
      <c r="E15" s="62" t="s">
        <v>27</v>
      </c>
      <c r="F15" s="69">
        <v>0</v>
      </c>
      <c r="G15" s="38">
        <v>0</v>
      </c>
    </row>
    <row r="16" spans="1:7">
      <c r="A16" s="67" t="s">
        <v>28</v>
      </c>
      <c r="B16" s="68">
        <v>0</v>
      </c>
      <c r="C16" s="68">
        <v>0</v>
      </c>
      <c r="D16" s="66"/>
      <c r="E16" s="62" t="s">
        <v>29</v>
      </c>
      <c r="F16" s="69">
        <v>0</v>
      </c>
      <c r="G16" s="38">
        <v>0</v>
      </c>
    </row>
    <row r="17" spans="1:9" ht="33" customHeight="1">
      <c r="A17" s="67" t="s">
        <v>30</v>
      </c>
      <c r="B17" s="68">
        <v>127834.48</v>
      </c>
      <c r="C17" s="68">
        <v>28624.51</v>
      </c>
      <c r="D17" s="66"/>
      <c r="E17" s="62" t="s">
        <v>31</v>
      </c>
      <c r="F17" s="70">
        <f>F18+F19+F30+F31</f>
        <v>18087377.640000001</v>
      </c>
      <c r="G17" s="39">
        <f>G18+G19+G30+G31</f>
        <v>22222685.049999997</v>
      </c>
    </row>
    <row r="18" spans="1:9" ht="30">
      <c r="A18" s="62" t="s">
        <v>32</v>
      </c>
      <c r="B18" s="65">
        <v>13402364.869999999</v>
      </c>
      <c r="C18" s="65">
        <v>9977814.9700000007</v>
      </c>
      <c r="D18" s="66" t="s">
        <v>174</v>
      </c>
      <c r="E18" s="67" t="s">
        <v>33</v>
      </c>
      <c r="F18" s="65">
        <v>0</v>
      </c>
      <c r="G18" s="36">
        <v>0</v>
      </c>
    </row>
    <row r="19" spans="1:9" ht="32.25" customHeight="1">
      <c r="A19" s="62" t="s">
        <v>34</v>
      </c>
      <c r="B19" s="69">
        <v>0</v>
      </c>
      <c r="C19" s="69">
        <v>0</v>
      </c>
      <c r="D19" s="66"/>
      <c r="E19" s="62" t="s">
        <v>35</v>
      </c>
      <c r="F19" s="71">
        <f>SUM(F20:F27)</f>
        <v>8492767.3000000007</v>
      </c>
      <c r="G19" s="40">
        <f>SUM(G20:G27)</f>
        <v>8984797.4299999997</v>
      </c>
    </row>
    <row r="20" spans="1:9" ht="34.5" customHeight="1">
      <c r="A20" s="62" t="s">
        <v>36</v>
      </c>
      <c r="B20" s="65">
        <v>8410620.0099999998</v>
      </c>
      <c r="C20" s="65">
        <v>8637433.2799999993</v>
      </c>
      <c r="D20" s="66" t="s">
        <v>168</v>
      </c>
      <c r="E20" s="67" t="s">
        <v>37</v>
      </c>
      <c r="F20" s="68">
        <v>47787.41</v>
      </c>
      <c r="G20" s="37">
        <v>97900.03</v>
      </c>
    </row>
    <row r="21" spans="1:9" ht="29.25" customHeight="1">
      <c r="A21" s="62" t="s">
        <v>38</v>
      </c>
      <c r="B21" s="65">
        <f>SUM(B22:B24)</f>
        <v>0</v>
      </c>
      <c r="C21" s="65">
        <f>SUM(C22:C24)</f>
        <v>0</v>
      </c>
      <c r="D21" s="66"/>
      <c r="E21" s="67" t="s">
        <v>5</v>
      </c>
      <c r="F21" s="68">
        <v>65278.54</v>
      </c>
      <c r="G21" s="37">
        <v>68339.06</v>
      </c>
    </row>
    <row r="22" spans="1:9" ht="30.75">
      <c r="A22" s="67" t="s">
        <v>39</v>
      </c>
      <c r="B22" s="68">
        <v>0</v>
      </c>
      <c r="C22" s="68">
        <v>0</v>
      </c>
      <c r="D22" s="66"/>
      <c r="E22" s="67" t="s">
        <v>40</v>
      </c>
      <c r="F22" s="68">
        <v>308892.09000000003</v>
      </c>
      <c r="G22" s="37">
        <v>339932.45</v>
      </c>
      <c r="I22" s="46"/>
    </row>
    <row r="23" spans="1:9" ht="14.25" customHeight="1">
      <c r="A23" s="67" t="s">
        <v>41</v>
      </c>
      <c r="B23" s="72">
        <v>0</v>
      </c>
      <c r="C23" s="72">
        <v>0</v>
      </c>
      <c r="D23" s="66"/>
      <c r="E23" s="67" t="s">
        <v>42</v>
      </c>
      <c r="F23" s="68">
        <v>541555.56999999995</v>
      </c>
      <c r="G23" s="37">
        <v>595500.94999999995</v>
      </c>
      <c r="I23" s="31"/>
    </row>
    <row r="24" spans="1:9" ht="30.75" customHeight="1">
      <c r="A24" s="67" t="s">
        <v>43</v>
      </c>
      <c r="B24" s="72">
        <v>0</v>
      </c>
      <c r="C24" s="72">
        <v>0</v>
      </c>
      <c r="D24" s="66"/>
      <c r="E24" s="67" t="s">
        <v>44</v>
      </c>
      <c r="F24" s="68">
        <v>6646703.0199999996</v>
      </c>
      <c r="G24" s="37">
        <v>7004795.9100000001</v>
      </c>
      <c r="I24" s="48"/>
    </row>
    <row r="25" spans="1:9" ht="33" customHeight="1">
      <c r="A25" s="62" t="s">
        <v>45</v>
      </c>
      <c r="B25" s="65">
        <v>66196112.700000003</v>
      </c>
      <c r="C25" s="65">
        <v>0</v>
      </c>
      <c r="D25" s="66" t="s">
        <v>175</v>
      </c>
      <c r="E25" s="67" t="s">
        <v>46</v>
      </c>
      <c r="F25" s="73">
        <v>882550.67</v>
      </c>
      <c r="G25" s="41">
        <v>878329.03</v>
      </c>
    </row>
    <row r="26" spans="1:9" ht="47.25" customHeight="1">
      <c r="A26" s="62" t="s">
        <v>47</v>
      </c>
      <c r="B26" s="69">
        <v>0</v>
      </c>
      <c r="C26" s="69">
        <v>0</v>
      </c>
      <c r="D26" s="66"/>
      <c r="E26" s="67" t="s">
        <v>48</v>
      </c>
      <c r="F26" s="68">
        <v>0</v>
      </c>
      <c r="G26" s="37">
        <v>0</v>
      </c>
    </row>
    <row r="27" spans="1:9">
      <c r="A27" s="62" t="s">
        <v>49</v>
      </c>
      <c r="B27" s="65">
        <f>B28+B33+B39+B47</f>
        <v>7845714.9299999997</v>
      </c>
      <c r="C27" s="65">
        <f>C28+C33+C39+C47</f>
        <v>9050628.1899999995</v>
      </c>
      <c r="D27" s="66"/>
      <c r="E27" s="67" t="s">
        <v>50</v>
      </c>
      <c r="F27" s="68">
        <f>F28+F29</f>
        <v>0</v>
      </c>
      <c r="G27" s="37">
        <f>G28+G29</f>
        <v>0</v>
      </c>
    </row>
    <row r="28" spans="1:9" ht="30.75">
      <c r="A28" s="62" t="s">
        <v>51</v>
      </c>
      <c r="B28" s="65">
        <f>SUM(B29:B32)</f>
        <v>0</v>
      </c>
      <c r="C28" s="65">
        <f>SUM(C29:C32)</f>
        <v>0</v>
      </c>
      <c r="D28" s="66"/>
      <c r="E28" s="67" t="s">
        <v>52</v>
      </c>
      <c r="F28" s="68">
        <v>0</v>
      </c>
      <c r="G28" s="37">
        <v>0</v>
      </c>
    </row>
    <row r="29" spans="1:9">
      <c r="A29" s="67" t="s">
        <v>53</v>
      </c>
      <c r="B29" s="68">
        <v>0</v>
      </c>
      <c r="C29" s="68">
        <v>0</v>
      </c>
      <c r="D29" s="66"/>
      <c r="E29" s="67" t="s">
        <v>54</v>
      </c>
      <c r="F29" s="68">
        <v>0</v>
      </c>
      <c r="G29" s="37">
        <v>0</v>
      </c>
    </row>
    <row r="30" spans="1:9">
      <c r="A30" s="67" t="s">
        <v>55</v>
      </c>
      <c r="B30" s="72">
        <v>0</v>
      </c>
      <c r="C30" s="72">
        <v>0</v>
      </c>
      <c r="D30" s="66"/>
      <c r="E30" s="62" t="s">
        <v>56</v>
      </c>
      <c r="F30" s="63">
        <v>1183990.33</v>
      </c>
      <c r="G30" s="35">
        <v>4600454.34</v>
      </c>
    </row>
    <row r="31" spans="1:9">
      <c r="A31" s="67" t="s">
        <v>57</v>
      </c>
      <c r="B31" s="72">
        <v>0</v>
      </c>
      <c r="C31" s="72">
        <v>0</v>
      </c>
      <c r="D31" s="66"/>
      <c r="E31" s="62" t="s">
        <v>58</v>
      </c>
      <c r="F31" s="65">
        <f>F32+F33</f>
        <v>8410620.0099999998</v>
      </c>
      <c r="G31" s="36">
        <f>G32+G33</f>
        <v>8637433.2799999993</v>
      </c>
    </row>
    <row r="32" spans="1:9" ht="30.75">
      <c r="A32" s="67" t="s">
        <v>59</v>
      </c>
      <c r="B32" s="68">
        <v>0</v>
      </c>
      <c r="C32" s="68">
        <v>0</v>
      </c>
      <c r="D32" s="66"/>
      <c r="E32" s="67" t="s">
        <v>60</v>
      </c>
      <c r="F32" s="68">
        <v>8410620.0099999998</v>
      </c>
      <c r="G32" s="37">
        <v>8637433.2799999993</v>
      </c>
    </row>
    <row r="33" spans="1:9" ht="30.75" customHeight="1">
      <c r="A33" s="62" t="s">
        <v>61</v>
      </c>
      <c r="B33" s="65">
        <f>SUM(B34:B38)</f>
        <v>6954481.2000000002</v>
      </c>
      <c r="C33" s="65">
        <f>SUM(C34:C38)</f>
        <v>8162788.0899999999</v>
      </c>
      <c r="D33" s="66"/>
      <c r="E33" s="67" t="s">
        <v>62</v>
      </c>
      <c r="F33" s="68">
        <v>0</v>
      </c>
      <c r="G33" s="37">
        <v>0</v>
      </c>
    </row>
    <row r="34" spans="1:9">
      <c r="A34" s="67" t="s">
        <v>63</v>
      </c>
      <c r="B34" s="68">
        <v>849.07</v>
      </c>
      <c r="C34" s="37">
        <v>746.63</v>
      </c>
      <c r="D34" s="66" t="s">
        <v>176</v>
      </c>
      <c r="E34" s="67"/>
      <c r="F34" s="65">
        <v>0</v>
      </c>
      <c r="G34" s="36">
        <v>0</v>
      </c>
      <c r="I34" s="48"/>
    </row>
    <row r="35" spans="1:9">
      <c r="A35" s="67" t="s">
        <v>6</v>
      </c>
      <c r="B35" s="68">
        <v>3960.15</v>
      </c>
      <c r="C35" s="37">
        <v>2903.55</v>
      </c>
      <c r="D35" s="66" t="s">
        <v>177</v>
      </c>
      <c r="E35" s="67"/>
      <c r="F35" s="65">
        <v>0</v>
      </c>
      <c r="G35" s="36">
        <v>0</v>
      </c>
      <c r="I35" s="47"/>
    </row>
    <row r="36" spans="1:9" ht="30.75">
      <c r="A36" s="67" t="s">
        <v>64</v>
      </c>
      <c r="B36" s="68">
        <v>0</v>
      </c>
      <c r="C36" s="68">
        <v>0</v>
      </c>
      <c r="D36" s="66"/>
      <c r="E36" s="67"/>
      <c r="F36" s="65">
        <v>0</v>
      </c>
      <c r="G36" s="36">
        <v>0</v>
      </c>
      <c r="I36" s="47"/>
    </row>
    <row r="37" spans="1:9" ht="33" customHeight="1">
      <c r="A37" s="67" t="s">
        <v>65</v>
      </c>
      <c r="B37" s="68">
        <v>6949671.9800000004</v>
      </c>
      <c r="C37" s="68">
        <v>8159137.9100000001</v>
      </c>
      <c r="D37" s="64" t="s">
        <v>178</v>
      </c>
      <c r="E37" s="62"/>
      <c r="F37" s="65">
        <v>0</v>
      </c>
      <c r="G37" s="36">
        <v>0</v>
      </c>
      <c r="I37" s="47"/>
    </row>
    <row r="38" spans="1:9" ht="45.75">
      <c r="A38" s="67" t="s">
        <v>66</v>
      </c>
      <c r="B38" s="68">
        <v>0</v>
      </c>
      <c r="C38" s="68">
        <v>0</v>
      </c>
      <c r="D38" s="66"/>
      <c r="E38" s="67"/>
      <c r="F38" s="73">
        <v>0</v>
      </c>
      <c r="G38" s="41">
        <v>0</v>
      </c>
      <c r="I38" s="47"/>
    </row>
    <row r="39" spans="1:9" ht="28.5" customHeight="1">
      <c r="A39" s="62" t="s">
        <v>67</v>
      </c>
      <c r="B39" s="65">
        <f>SUM(B40:B46)</f>
        <v>890234.26</v>
      </c>
      <c r="C39" s="65">
        <f>SUM(C40:C46)</f>
        <v>886447.9</v>
      </c>
      <c r="D39" s="66" t="s">
        <v>179</v>
      </c>
      <c r="E39" s="67"/>
      <c r="F39" s="74">
        <v>0</v>
      </c>
      <c r="G39" s="42">
        <v>0</v>
      </c>
      <c r="I39" s="47"/>
    </row>
    <row r="40" spans="1:9" ht="18.75" customHeight="1">
      <c r="A40" s="67" t="s">
        <v>68</v>
      </c>
      <c r="B40" s="68">
        <v>0</v>
      </c>
      <c r="C40" s="68">
        <v>0</v>
      </c>
      <c r="D40" s="66"/>
      <c r="E40" s="67"/>
      <c r="F40" s="74">
        <v>0</v>
      </c>
      <c r="G40" s="42">
        <v>0</v>
      </c>
      <c r="I40" s="47"/>
    </row>
    <row r="41" spans="1:9" ht="31.5" customHeight="1">
      <c r="A41" s="67" t="s">
        <v>69</v>
      </c>
      <c r="B41" s="68">
        <v>7683.59</v>
      </c>
      <c r="C41" s="68">
        <v>2973.62</v>
      </c>
      <c r="D41" s="66"/>
      <c r="E41" s="67"/>
      <c r="F41" s="74">
        <v>0</v>
      </c>
      <c r="G41" s="42">
        <v>0</v>
      </c>
      <c r="I41" s="47"/>
    </row>
    <row r="42" spans="1:9" ht="30.75">
      <c r="A42" s="67" t="s">
        <v>70</v>
      </c>
      <c r="B42" s="68">
        <v>0</v>
      </c>
      <c r="C42" s="68">
        <v>0</v>
      </c>
      <c r="D42" s="66"/>
      <c r="E42" s="67"/>
      <c r="F42" s="74">
        <v>0</v>
      </c>
      <c r="G42" s="42">
        <v>0</v>
      </c>
      <c r="I42" s="47"/>
    </row>
    <row r="43" spans="1:9" ht="18.75" customHeight="1">
      <c r="A43" s="67" t="s">
        <v>71</v>
      </c>
      <c r="B43" s="68">
        <v>882550.67</v>
      </c>
      <c r="C43" s="68">
        <v>883474.28</v>
      </c>
      <c r="D43" s="66"/>
      <c r="E43" s="67"/>
      <c r="F43" s="74">
        <v>0</v>
      </c>
      <c r="G43" s="42">
        <v>0</v>
      </c>
      <c r="I43" s="31"/>
    </row>
    <row r="44" spans="1:9" ht="16.5" customHeight="1">
      <c r="A44" s="67" t="s">
        <v>72</v>
      </c>
      <c r="B44" s="72">
        <v>0</v>
      </c>
      <c r="C44" s="68">
        <v>0</v>
      </c>
      <c r="D44" s="66"/>
      <c r="E44" s="67"/>
      <c r="F44" s="74">
        <v>0</v>
      </c>
      <c r="G44" s="42">
        <v>0</v>
      </c>
      <c r="I44" s="31"/>
    </row>
    <row r="45" spans="1:9" ht="18.75" customHeight="1">
      <c r="A45" s="67" t="s">
        <v>73</v>
      </c>
      <c r="B45" s="72">
        <v>0</v>
      </c>
      <c r="C45" s="72">
        <v>0</v>
      </c>
      <c r="D45" s="66"/>
      <c r="E45" s="67"/>
      <c r="F45" s="74">
        <v>0</v>
      </c>
      <c r="G45" s="42">
        <v>0</v>
      </c>
    </row>
    <row r="46" spans="1:9" ht="27" customHeight="1">
      <c r="A46" s="67" t="s">
        <v>74</v>
      </c>
      <c r="B46" s="72">
        <v>0</v>
      </c>
      <c r="C46" s="72">
        <v>0</v>
      </c>
      <c r="D46" s="66"/>
      <c r="E46" s="67"/>
      <c r="F46" s="74">
        <v>0</v>
      </c>
      <c r="G46" s="42">
        <v>0</v>
      </c>
    </row>
    <row r="47" spans="1:9" ht="18.75" customHeight="1">
      <c r="A47" s="62" t="s">
        <v>75</v>
      </c>
      <c r="B47" s="65">
        <v>999.47</v>
      </c>
      <c r="C47" s="65">
        <v>1392.2</v>
      </c>
      <c r="D47" s="66" t="s">
        <v>180</v>
      </c>
      <c r="E47" s="67"/>
      <c r="F47" s="74">
        <v>0</v>
      </c>
      <c r="G47" s="42">
        <v>0</v>
      </c>
    </row>
    <row r="48" spans="1:9" ht="17.25" customHeight="1">
      <c r="A48" s="62" t="s">
        <v>76</v>
      </c>
      <c r="B48" s="75">
        <f>B8+B27</f>
        <v>296316055.81999999</v>
      </c>
      <c r="C48" s="75">
        <f>C8+C27</f>
        <v>220485101.25999999</v>
      </c>
      <c r="D48" s="76"/>
      <c r="E48" s="62" t="s">
        <v>77</v>
      </c>
      <c r="F48" s="75">
        <f>F8+F15+F16+F17</f>
        <v>296316055.81999993</v>
      </c>
      <c r="G48" s="43">
        <f>G8+G15+G16+G17</f>
        <v>220485101.25999999</v>
      </c>
    </row>
    <row r="49" spans="1:7" ht="15" hidden="1">
      <c r="A49" s="108"/>
      <c r="B49" s="108"/>
      <c r="C49" s="108"/>
      <c r="D49" s="108"/>
      <c r="E49" s="108"/>
      <c r="F49" s="108"/>
      <c r="G49" s="108"/>
    </row>
    <row r="50" spans="1:7">
      <c r="A50" s="77"/>
      <c r="B50" s="77"/>
      <c r="C50" s="77"/>
      <c r="D50" s="78"/>
      <c r="E50" s="77"/>
      <c r="F50" s="77"/>
      <c r="G50" s="44"/>
    </row>
    <row r="51" spans="1:7" ht="15">
      <c r="A51" s="77"/>
      <c r="B51" s="77"/>
      <c r="C51" s="82" t="s">
        <v>78</v>
      </c>
      <c r="D51" s="82"/>
      <c r="E51" s="83"/>
      <c r="F51" s="77"/>
      <c r="G51" s="44"/>
    </row>
    <row r="52" spans="1:7" ht="15">
      <c r="A52" s="79" t="s">
        <v>79</v>
      </c>
      <c r="B52" s="79"/>
      <c r="C52" s="84" t="s">
        <v>80</v>
      </c>
      <c r="D52" s="84"/>
      <c r="E52" s="85"/>
      <c r="F52" s="79"/>
      <c r="G52" s="45" t="s">
        <v>81</v>
      </c>
    </row>
    <row r="53" spans="1:7">
      <c r="A53" s="79" t="s">
        <v>82</v>
      </c>
      <c r="F53" s="79"/>
      <c r="G53" s="45" t="s">
        <v>83</v>
      </c>
    </row>
    <row r="54" spans="1:7">
      <c r="A54" s="79"/>
      <c r="B54" s="79"/>
      <c r="C54" s="79"/>
      <c r="D54" s="81"/>
      <c r="F54" s="79"/>
    </row>
    <row r="55" spans="1:7">
      <c r="A55" s="79"/>
      <c r="B55" s="79"/>
      <c r="C55" s="79"/>
      <c r="D55" s="81"/>
      <c r="F55" s="79"/>
    </row>
    <row r="56" spans="1:7">
      <c r="A56" s="79"/>
      <c r="B56" s="79"/>
      <c r="C56" s="79"/>
      <c r="D56" s="81"/>
      <c r="F56" s="79"/>
    </row>
  </sheetData>
  <mergeCells count="8">
    <mergeCell ref="C51:E51"/>
    <mergeCell ref="C52:E52"/>
    <mergeCell ref="A1:A4"/>
    <mergeCell ref="B1:E4"/>
    <mergeCell ref="F1:G4"/>
    <mergeCell ref="B5:E6"/>
    <mergeCell ref="F5:G6"/>
    <mergeCell ref="A49:G49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9" zoomScaleNormal="100" workbookViewId="0">
      <selection activeCell="D48" sqref="D48"/>
    </sheetView>
  </sheetViews>
  <sheetFormatPr defaultRowHeight="15"/>
  <cols>
    <col min="1" max="1" width="31.28515625" style="1" customWidth="1"/>
    <col min="2" max="2" width="22.7109375" style="1" customWidth="1"/>
    <col min="3" max="3" width="21.5703125" style="1" customWidth="1"/>
    <col min="4" max="4" width="18.7109375" style="1" customWidth="1"/>
    <col min="5" max="5" width="10.140625" style="28" customWidth="1"/>
    <col min="6" max="6" width="12.5703125" style="8" bestFit="1" customWidth="1"/>
    <col min="7" max="7" width="18.28515625" style="1" bestFit="1" customWidth="1"/>
    <col min="8" max="9" width="14.42578125" style="1" customWidth="1"/>
    <col min="10" max="16384" width="9.140625" style="1"/>
  </cols>
  <sheetData>
    <row r="1" spans="1:9" s="51" customFormat="1" ht="29.25" customHeight="1">
      <c r="A1" s="120" t="s">
        <v>84</v>
      </c>
      <c r="B1" s="122" t="s">
        <v>85</v>
      </c>
      <c r="C1" s="123"/>
      <c r="D1" s="120" t="s">
        <v>0</v>
      </c>
      <c r="E1" s="49"/>
      <c r="F1" s="50"/>
    </row>
    <row r="2" spans="1:9" s="51" customFormat="1" ht="6" customHeight="1">
      <c r="A2" s="121"/>
      <c r="B2" s="125"/>
      <c r="C2" s="126"/>
      <c r="D2" s="124"/>
      <c r="E2" s="49"/>
      <c r="F2" s="50"/>
    </row>
    <row r="3" spans="1:9" s="51" customFormat="1" ht="21" customHeight="1">
      <c r="A3" s="121"/>
      <c r="B3" s="125" t="s">
        <v>86</v>
      </c>
      <c r="C3" s="126"/>
      <c r="D3" s="124"/>
      <c r="E3" s="49"/>
      <c r="F3" s="50"/>
    </row>
    <row r="4" spans="1:9" s="51" customFormat="1" ht="12.75">
      <c r="A4" s="52"/>
      <c r="B4" s="125" t="s">
        <v>169</v>
      </c>
      <c r="C4" s="126"/>
      <c r="D4" s="124"/>
      <c r="E4" s="49"/>
      <c r="F4" s="50"/>
    </row>
    <row r="5" spans="1:9" s="51" customFormat="1" ht="7.5" customHeight="1">
      <c r="A5" s="53" t="s">
        <v>10</v>
      </c>
      <c r="B5" s="127"/>
      <c r="C5" s="128"/>
      <c r="D5" s="131"/>
      <c r="E5" s="49"/>
      <c r="F5" s="50"/>
    </row>
    <row r="6" spans="1:9" s="51" customFormat="1" ht="11.25" customHeight="1">
      <c r="A6" s="54" t="s">
        <v>181</v>
      </c>
      <c r="B6" s="129"/>
      <c r="C6" s="130"/>
      <c r="D6" s="132"/>
      <c r="E6" s="49"/>
      <c r="F6" s="50"/>
    </row>
    <row r="7" spans="1:9" ht="33.75" customHeight="1">
      <c r="A7" s="133"/>
      <c r="B7" s="134"/>
      <c r="C7" s="2" t="s">
        <v>87</v>
      </c>
      <c r="D7" s="2" t="s">
        <v>88</v>
      </c>
    </row>
    <row r="8" spans="1:9">
      <c r="A8" s="111" t="s">
        <v>89</v>
      </c>
      <c r="B8" s="112"/>
      <c r="C8" s="3">
        <f>SUM(C9:C14)</f>
        <v>16605971.240000002</v>
      </c>
      <c r="D8" s="3">
        <f>SUM(D9:D14)</f>
        <v>12688156.77</v>
      </c>
      <c r="F8" s="9"/>
      <c r="G8" s="10"/>
      <c r="H8" s="10"/>
      <c r="I8" s="10"/>
    </row>
    <row r="9" spans="1:9">
      <c r="A9" s="118" t="s">
        <v>90</v>
      </c>
      <c r="B9" s="119"/>
      <c r="C9" s="4">
        <v>7787185.9400000004</v>
      </c>
      <c r="D9" s="4">
        <v>4457147.7</v>
      </c>
      <c r="F9" s="9"/>
      <c r="G9" s="11"/>
      <c r="H9" s="11"/>
      <c r="I9" s="11"/>
    </row>
    <row r="10" spans="1:9" ht="33.75" customHeight="1">
      <c r="A10" s="118" t="s">
        <v>91</v>
      </c>
      <c r="B10" s="119"/>
      <c r="C10" s="4">
        <v>0</v>
      </c>
      <c r="D10" s="4">
        <v>0</v>
      </c>
      <c r="F10" s="9"/>
      <c r="G10" s="11"/>
      <c r="H10" s="11"/>
      <c r="I10" s="11"/>
    </row>
    <row r="11" spans="1:9">
      <c r="A11" s="118" t="s">
        <v>92</v>
      </c>
      <c r="B11" s="119"/>
      <c r="C11" s="5">
        <v>0</v>
      </c>
      <c r="D11" s="5">
        <v>0</v>
      </c>
      <c r="F11" s="9"/>
      <c r="G11" s="12"/>
      <c r="H11" s="12"/>
      <c r="I11" s="12"/>
    </row>
    <row r="12" spans="1:9">
      <c r="A12" s="118" t="s">
        <v>93</v>
      </c>
      <c r="B12" s="119"/>
      <c r="C12" s="4">
        <v>0</v>
      </c>
      <c r="D12" s="4">
        <v>0</v>
      </c>
      <c r="F12" s="9"/>
      <c r="G12" s="11"/>
      <c r="H12" s="11"/>
      <c r="I12" s="11"/>
    </row>
    <row r="13" spans="1:9">
      <c r="A13" s="118" t="s">
        <v>94</v>
      </c>
      <c r="B13" s="119"/>
      <c r="C13" s="4">
        <v>0</v>
      </c>
      <c r="D13" s="4">
        <v>0</v>
      </c>
      <c r="F13" s="9"/>
      <c r="G13" s="11"/>
      <c r="H13" s="11"/>
      <c r="I13" s="11"/>
    </row>
    <row r="14" spans="1:9">
      <c r="A14" s="118" t="s">
        <v>95</v>
      </c>
      <c r="B14" s="119"/>
      <c r="C14" s="4">
        <v>8818785.3000000007</v>
      </c>
      <c r="D14" s="4">
        <v>8231009.0700000003</v>
      </c>
      <c r="F14" s="9"/>
      <c r="G14" s="11"/>
      <c r="H14" s="11"/>
      <c r="I14" s="11"/>
    </row>
    <row r="15" spans="1:9">
      <c r="A15" s="111" t="s">
        <v>96</v>
      </c>
      <c r="B15" s="112"/>
      <c r="C15" s="3">
        <f>SUM(C16:C25)</f>
        <v>45019682.450000003</v>
      </c>
      <c r="D15" s="3">
        <f>SUM(D16:D25)</f>
        <v>51397394.590000004</v>
      </c>
      <c r="F15" s="9"/>
      <c r="G15" s="10"/>
      <c r="H15" s="10"/>
      <c r="I15" s="10"/>
    </row>
    <row r="16" spans="1:9">
      <c r="A16" s="118" t="s">
        <v>97</v>
      </c>
      <c r="B16" s="119"/>
      <c r="C16" s="4">
        <v>4896752.74</v>
      </c>
      <c r="D16" s="4">
        <v>5057422.88</v>
      </c>
      <c r="F16" s="9"/>
      <c r="G16" s="11"/>
      <c r="H16" s="11"/>
      <c r="I16" s="11"/>
    </row>
    <row r="17" spans="1:9">
      <c r="A17" s="118" t="s">
        <v>98</v>
      </c>
      <c r="B17" s="119"/>
      <c r="C17" s="4">
        <v>1060654.67</v>
      </c>
      <c r="D17" s="4">
        <v>1130814.3600000001</v>
      </c>
      <c r="F17" s="9"/>
      <c r="G17" s="11"/>
      <c r="H17" s="11"/>
      <c r="I17" s="11"/>
    </row>
    <row r="18" spans="1:9">
      <c r="A18" s="118" t="s">
        <v>99</v>
      </c>
      <c r="B18" s="119"/>
      <c r="C18" s="4">
        <v>7556698.3099999996</v>
      </c>
      <c r="D18" s="4">
        <v>11376689.630000001</v>
      </c>
      <c r="F18" s="9"/>
      <c r="G18" s="11"/>
      <c r="H18" s="11"/>
      <c r="I18" s="11"/>
    </row>
    <row r="19" spans="1:9">
      <c r="A19" s="118" t="s">
        <v>100</v>
      </c>
      <c r="B19" s="119"/>
      <c r="C19" s="4">
        <v>104065.81</v>
      </c>
      <c r="D19" s="4">
        <v>106972.88</v>
      </c>
      <c r="F19" s="9"/>
      <c r="G19" s="11"/>
      <c r="H19" s="11"/>
      <c r="I19" s="11"/>
    </row>
    <row r="20" spans="1:9">
      <c r="A20" s="118" t="s">
        <v>101</v>
      </c>
      <c r="B20" s="119"/>
      <c r="C20" s="4">
        <v>10824401.050000001</v>
      </c>
      <c r="D20" s="4">
        <v>11903249.109999999</v>
      </c>
      <c r="F20" s="9"/>
      <c r="G20" s="11"/>
      <c r="H20" s="11"/>
      <c r="I20" s="11"/>
    </row>
    <row r="21" spans="1:9">
      <c r="A21" s="118" t="s">
        <v>102</v>
      </c>
      <c r="B21" s="119"/>
      <c r="C21" s="4">
        <v>1956150.88</v>
      </c>
      <c r="D21" s="4">
        <v>2104689.7799999998</v>
      </c>
      <c r="F21" s="9"/>
      <c r="G21" s="11"/>
      <c r="H21" s="11"/>
      <c r="I21" s="11"/>
    </row>
    <row r="22" spans="1:9">
      <c r="A22" s="118" t="s">
        <v>103</v>
      </c>
      <c r="B22" s="119"/>
      <c r="C22" s="4">
        <v>163612.21</v>
      </c>
      <c r="D22" s="4">
        <v>147098.32</v>
      </c>
      <c r="F22" s="9"/>
      <c r="G22" s="11"/>
      <c r="H22" s="11"/>
      <c r="I22" s="11"/>
    </row>
    <row r="23" spans="1:9">
      <c r="A23" s="118" t="s">
        <v>104</v>
      </c>
      <c r="B23" s="119"/>
      <c r="C23" s="4">
        <v>0</v>
      </c>
      <c r="D23" s="4">
        <v>0</v>
      </c>
      <c r="F23" s="9"/>
      <c r="G23" s="11"/>
      <c r="H23" s="11"/>
      <c r="I23" s="11"/>
    </row>
    <row r="24" spans="1:9">
      <c r="A24" s="118" t="s">
        <v>105</v>
      </c>
      <c r="B24" s="119"/>
      <c r="C24" s="4">
        <v>18457346.780000001</v>
      </c>
      <c r="D24" s="4">
        <v>19570457.629999999</v>
      </c>
      <c r="F24" s="9"/>
      <c r="G24" s="11"/>
      <c r="H24" s="11"/>
      <c r="I24" s="11"/>
    </row>
    <row r="25" spans="1:9">
      <c r="A25" s="118" t="s">
        <v>106</v>
      </c>
      <c r="B25" s="119"/>
      <c r="C25" s="4">
        <v>0</v>
      </c>
      <c r="D25" s="4">
        <v>0</v>
      </c>
      <c r="F25" s="9"/>
      <c r="G25" s="11"/>
      <c r="H25" s="11"/>
      <c r="I25" s="11"/>
    </row>
    <row r="26" spans="1:9">
      <c r="A26" s="111" t="s">
        <v>107</v>
      </c>
      <c r="B26" s="112"/>
      <c r="C26" s="3">
        <f>C8-C15</f>
        <v>-28413711.210000001</v>
      </c>
      <c r="D26" s="3">
        <f>D8-D15</f>
        <v>-38709237.820000008</v>
      </c>
      <c r="F26" s="9"/>
      <c r="G26" s="10"/>
      <c r="H26" s="10"/>
      <c r="I26" s="10"/>
    </row>
    <row r="27" spans="1:9">
      <c r="A27" s="111" t="s">
        <v>108</v>
      </c>
      <c r="B27" s="112"/>
      <c r="C27" s="3">
        <f>SUM(C28:C30)</f>
        <v>648581.66999999993</v>
      </c>
      <c r="D27" s="3">
        <f>SUM(D28:D30)</f>
        <v>6034600.9399999995</v>
      </c>
      <c r="F27" s="9"/>
      <c r="G27" s="10"/>
      <c r="H27" s="10"/>
      <c r="I27" s="10"/>
    </row>
    <row r="28" spans="1:9">
      <c r="A28" s="118" t="s">
        <v>109</v>
      </c>
      <c r="B28" s="119"/>
      <c r="C28" s="4">
        <v>355613.63</v>
      </c>
      <c r="D28" s="4">
        <v>1005486.12</v>
      </c>
      <c r="F28" s="9"/>
      <c r="G28" s="11"/>
      <c r="H28" s="11"/>
      <c r="I28" s="11"/>
    </row>
    <row r="29" spans="1:9">
      <c r="A29" s="118" t="s">
        <v>110</v>
      </c>
      <c r="B29" s="119"/>
      <c r="C29" s="4">
        <v>0</v>
      </c>
      <c r="D29" s="4">
        <v>2074.73</v>
      </c>
      <c r="F29" s="9"/>
      <c r="G29" s="12"/>
      <c r="H29" s="12"/>
      <c r="I29" s="12"/>
    </row>
    <row r="30" spans="1:9">
      <c r="A30" s="118" t="s">
        <v>111</v>
      </c>
      <c r="B30" s="119"/>
      <c r="C30" s="4">
        <v>292968.03999999998</v>
      </c>
      <c r="D30" s="4">
        <v>5027040.09</v>
      </c>
      <c r="F30" s="9"/>
      <c r="G30" s="11"/>
      <c r="H30" s="11"/>
      <c r="I30" s="11"/>
    </row>
    <row r="31" spans="1:9">
      <c r="A31" s="111" t="s">
        <v>112</v>
      </c>
      <c r="B31" s="112"/>
      <c r="C31" s="3">
        <f>SUM(C32:C33)</f>
        <v>1869818.95</v>
      </c>
      <c r="D31" s="3">
        <f>SUM(D32:D33)</f>
        <v>4334321.7699999996</v>
      </c>
      <c r="F31" s="9"/>
      <c r="G31" s="10"/>
      <c r="H31" s="10"/>
      <c r="I31" s="10"/>
    </row>
    <row r="32" spans="1:9" ht="45" customHeight="1">
      <c r="A32" s="118" t="s">
        <v>113</v>
      </c>
      <c r="B32" s="119"/>
      <c r="C32" s="4">
        <v>0</v>
      </c>
      <c r="D32" s="4">
        <v>0</v>
      </c>
      <c r="F32" s="9"/>
      <c r="G32" s="11"/>
      <c r="H32" s="11"/>
      <c r="I32" s="11"/>
    </row>
    <row r="33" spans="1:9">
      <c r="A33" s="118" t="s">
        <v>114</v>
      </c>
      <c r="B33" s="119"/>
      <c r="C33" s="4">
        <v>1869818.95</v>
      </c>
      <c r="D33" s="4">
        <v>4334321.7699999996</v>
      </c>
      <c r="F33" s="9"/>
      <c r="G33" s="11"/>
      <c r="H33" s="11"/>
      <c r="I33" s="11"/>
    </row>
    <row r="34" spans="1:9">
      <c r="A34" s="111" t="s">
        <v>115</v>
      </c>
      <c r="B34" s="112"/>
      <c r="C34" s="3">
        <f>C26+C27-C31</f>
        <v>-29634948.489999998</v>
      </c>
      <c r="D34" s="3">
        <f>D26+D27-D31</f>
        <v>-37008958.650000006</v>
      </c>
      <c r="F34" s="9"/>
      <c r="G34" s="10"/>
      <c r="H34" s="10"/>
      <c r="I34" s="10"/>
    </row>
    <row r="35" spans="1:9">
      <c r="A35" s="111" t="s">
        <v>116</v>
      </c>
      <c r="B35" s="112"/>
      <c r="C35" s="3">
        <f>SUM(C36:C38)</f>
        <v>679688.66</v>
      </c>
      <c r="D35" s="3">
        <f>SUM(D36:D38)</f>
        <v>2661003.6</v>
      </c>
      <c r="F35" s="9"/>
      <c r="G35" s="10"/>
      <c r="H35" s="10"/>
      <c r="I35" s="10"/>
    </row>
    <row r="36" spans="1:9">
      <c r="A36" s="118" t="s">
        <v>117</v>
      </c>
      <c r="B36" s="119"/>
      <c r="C36" s="4">
        <v>0</v>
      </c>
      <c r="D36" s="4">
        <v>0</v>
      </c>
      <c r="F36" s="9"/>
      <c r="G36" s="11"/>
      <c r="H36" s="11"/>
      <c r="I36" s="11"/>
    </row>
    <row r="37" spans="1:9">
      <c r="A37" s="118" t="s">
        <v>118</v>
      </c>
      <c r="B37" s="119"/>
      <c r="C37" s="4">
        <v>679688.66</v>
      </c>
      <c r="D37" s="4">
        <v>600738.57999999996</v>
      </c>
      <c r="F37" s="9"/>
      <c r="G37" s="11"/>
      <c r="H37" s="11"/>
      <c r="I37" s="11"/>
    </row>
    <row r="38" spans="1:9">
      <c r="A38" s="118" t="s">
        <v>119</v>
      </c>
      <c r="B38" s="119"/>
      <c r="C38" s="4"/>
      <c r="D38" s="4">
        <v>2060265.02</v>
      </c>
      <c r="F38" s="9"/>
      <c r="G38" s="11"/>
      <c r="H38" s="11"/>
      <c r="I38" s="11"/>
    </row>
    <row r="39" spans="1:9">
      <c r="A39" s="111" t="s">
        <v>120</v>
      </c>
      <c r="B39" s="112"/>
      <c r="C39" s="3">
        <f>SUM(C40:C41)</f>
        <v>1415774.2</v>
      </c>
      <c r="D39" s="3">
        <f>SUM(D40:D41)</f>
        <v>2514322.1</v>
      </c>
      <c r="F39" s="9"/>
      <c r="G39" s="10"/>
      <c r="H39" s="10"/>
      <c r="I39" s="10"/>
    </row>
    <row r="40" spans="1:9">
      <c r="A40" s="118" t="s">
        <v>121</v>
      </c>
      <c r="B40" s="119"/>
      <c r="C40" s="4">
        <v>0</v>
      </c>
      <c r="D40" s="4">
        <v>0</v>
      </c>
      <c r="F40" s="9"/>
      <c r="G40" s="11"/>
      <c r="H40" s="11"/>
      <c r="I40" s="11"/>
    </row>
    <row r="41" spans="1:9">
      <c r="A41" s="118" t="s">
        <v>122</v>
      </c>
      <c r="B41" s="119"/>
      <c r="C41" s="4">
        <v>1415774.2</v>
      </c>
      <c r="D41" s="4">
        <v>2514322.1</v>
      </c>
      <c r="F41" s="9"/>
      <c r="G41" s="11"/>
      <c r="H41" s="11"/>
      <c r="I41" s="11"/>
    </row>
    <row r="42" spans="1:9" hidden="1">
      <c r="A42" s="111" t="s">
        <v>123</v>
      </c>
      <c r="B42" s="112"/>
      <c r="C42" s="3">
        <v>1980914956.5599999</v>
      </c>
      <c r="D42" s="3">
        <v>2999660194.4000001</v>
      </c>
      <c r="F42" s="9"/>
      <c r="G42" s="10"/>
      <c r="H42" s="10"/>
      <c r="I42" s="10"/>
    </row>
    <row r="43" spans="1:9" hidden="1">
      <c r="A43" s="111" t="s">
        <v>124</v>
      </c>
      <c r="B43" s="112"/>
      <c r="C43" s="13">
        <v>0</v>
      </c>
      <c r="D43" s="13">
        <v>0</v>
      </c>
      <c r="F43" s="9"/>
      <c r="G43" s="14"/>
      <c r="H43" s="14"/>
      <c r="I43" s="14"/>
    </row>
    <row r="44" spans="1:9" hidden="1">
      <c r="A44" s="118" t="s">
        <v>125</v>
      </c>
      <c r="B44" s="119"/>
      <c r="C44" s="15">
        <v>0</v>
      </c>
      <c r="D44" s="15">
        <v>0</v>
      </c>
      <c r="F44" s="9"/>
      <c r="G44" s="12"/>
      <c r="H44" s="12"/>
      <c r="I44" s="12"/>
    </row>
    <row r="45" spans="1:9" hidden="1">
      <c r="A45" s="118" t="s">
        <v>126</v>
      </c>
      <c r="B45" s="119"/>
      <c r="C45" s="15">
        <v>0</v>
      </c>
      <c r="D45" s="15">
        <v>0</v>
      </c>
      <c r="F45" s="9"/>
      <c r="G45" s="12"/>
      <c r="H45" s="12"/>
      <c r="I45" s="12"/>
    </row>
    <row r="46" spans="1:9">
      <c r="A46" s="111" t="s">
        <v>127</v>
      </c>
      <c r="B46" s="112"/>
      <c r="C46" s="3">
        <f>C34+C35-C39</f>
        <v>-30371034.029999997</v>
      </c>
      <c r="D46" s="3">
        <f>D34+D35-D39</f>
        <v>-36862277.150000006</v>
      </c>
      <c r="F46" s="9"/>
      <c r="G46" s="10"/>
      <c r="H46" s="10"/>
      <c r="I46" s="10"/>
    </row>
    <row r="47" spans="1:9">
      <c r="A47" s="111" t="s">
        <v>128</v>
      </c>
      <c r="B47" s="112"/>
      <c r="C47" s="4">
        <v>0</v>
      </c>
      <c r="D47" s="4">
        <v>0</v>
      </c>
      <c r="F47" s="9"/>
      <c r="G47" s="11"/>
      <c r="H47" s="11"/>
      <c r="I47" s="11"/>
    </row>
    <row r="48" spans="1:9" ht="34.5" customHeight="1">
      <c r="A48" s="111" t="s">
        <v>129</v>
      </c>
      <c r="B48" s="112"/>
      <c r="C48" s="4">
        <v>0</v>
      </c>
      <c r="D48" s="4">
        <v>0</v>
      </c>
      <c r="F48" s="9"/>
      <c r="G48" s="12"/>
      <c r="H48" s="12"/>
      <c r="I48" s="10"/>
    </row>
    <row r="49" spans="1:9">
      <c r="A49" s="113" t="s">
        <v>130</v>
      </c>
      <c r="B49" s="114"/>
      <c r="C49" s="6">
        <f>C46-C47-C48</f>
        <v>-30371034.029999997</v>
      </c>
      <c r="D49" s="6">
        <f>D46-D47-D48</f>
        <v>-36862277.150000006</v>
      </c>
      <c r="F49" s="9"/>
      <c r="G49" s="10"/>
      <c r="H49" s="10"/>
      <c r="I49" s="10"/>
    </row>
    <row r="50" spans="1:9">
      <c r="A50" s="115"/>
      <c r="B50" s="115"/>
      <c r="C50" s="115"/>
      <c r="D50" s="115"/>
    </row>
    <row r="51" spans="1:9">
      <c r="A51" s="116"/>
      <c r="B51" s="116"/>
      <c r="C51" s="116"/>
      <c r="D51" s="116"/>
    </row>
    <row r="52" spans="1:9">
      <c r="A52" s="7"/>
      <c r="B52" s="7"/>
      <c r="C52" s="7"/>
      <c r="D52" s="7"/>
    </row>
    <row r="53" spans="1:9">
      <c r="A53" s="7"/>
      <c r="B53" s="117" t="s">
        <v>131</v>
      </c>
      <c r="C53" s="109"/>
      <c r="D53" s="7"/>
    </row>
    <row r="54" spans="1:9">
      <c r="A54" s="7"/>
      <c r="B54" s="109" t="s">
        <v>80</v>
      </c>
      <c r="C54" s="110"/>
      <c r="D54" s="7"/>
    </row>
    <row r="55" spans="1:9" ht="30">
      <c r="A55" s="7" t="s">
        <v>132</v>
      </c>
      <c r="B55" s="7"/>
      <c r="C55" s="7"/>
      <c r="D55" s="7" t="s">
        <v>133</v>
      </c>
    </row>
    <row r="56" spans="1:9">
      <c r="A56" s="7" t="s">
        <v>82</v>
      </c>
      <c r="B56" s="7"/>
      <c r="C56" s="7"/>
      <c r="D56" s="7" t="s">
        <v>83</v>
      </c>
    </row>
  </sheetData>
  <mergeCells count="55"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9" zoomScaleNormal="100" workbookViewId="0">
      <selection activeCell="D24" sqref="D24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56" hidden="1" customWidth="1"/>
    <col min="6" max="6" width="28.5703125" style="26" hidden="1" customWidth="1"/>
    <col min="7" max="7" width="13.7109375" style="16" customWidth="1"/>
    <col min="8" max="8" width="9.140625" style="17"/>
  </cols>
  <sheetData>
    <row r="1" spans="1:7">
      <c r="A1" s="148" t="s">
        <v>134</v>
      </c>
      <c r="B1" s="150" t="s">
        <v>135</v>
      </c>
      <c r="C1" s="151"/>
      <c r="D1" s="148" t="s">
        <v>136</v>
      </c>
    </row>
    <row r="2" spans="1:7">
      <c r="A2" s="149"/>
      <c r="B2" s="152"/>
      <c r="C2" s="153"/>
      <c r="D2" s="154"/>
    </row>
    <row r="3" spans="1:7">
      <c r="A3" s="149"/>
      <c r="B3" s="152" t="s">
        <v>170</v>
      </c>
      <c r="C3" s="153"/>
      <c r="D3" s="154"/>
    </row>
    <row r="4" spans="1:7">
      <c r="A4" s="18" t="s">
        <v>10</v>
      </c>
      <c r="B4" s="155"/>
      <c r="C4" s="156"/>
      <c r="D4" s="159"/>
    </row>
    <row r="5" spans="1:7">
      <c r="A5" s="19" t="s">
        <v>137</v>
      </c>
      <c r="B5" s="157"/>
      <c r="C5" s="158"/>
      <c r="D5" s="160"/>
    </row>
    <row r="6" spans="1:7" ht="24">
      <c r="A6" s="146"/>
      <c r="B6" s="147"/>
      <c r="C6" s="20" t="s">
        <v>87</v>
      </c>
      <c r="D6" s="20" t="s">
        <v>88</v>
      </c>
    </row>
    <row r="7" spans="1:7">
      <c r="A7" s="142" t="s">
        <v>138</v>
      </c>
      <c r="B7" s="143"/>
      <c r="C7" s="21">
        <v>301456259.50999999</v>
      </c>
      <c r="D7" s="21">
        <v>308599712.20999998</v>
      </c>
      <c r="F7" s="55"/>
      <c r="G7" s="22">
        <f>C7-'[1]ZZwF 31.12.2016'!D7</f>
        <v>-112460165369.31001</v>
      </c>
    </row>
    <row r="8" spans="1:7">
      <c r="A8" s="142" t="s">
        <v>139</v>
      </c>
      <c r="B8" s="143"/>
      <c r="C8" s="21">
        <f>SUM(C9:C18)</f>
        <v>77148286.74000001</v>
      </c>
      <c r="D8" s="21">
        <f>SUM(D9:D18)</f>
        <v>155791694.91</v>
      </c>
      <c r="E8" s="56" t="s">
        <v>183</v>
      </c>
      <c r="F8" s="55"/>
      <c r="G8" s="22">
        <f>C8-'[1]ZZwF 31.12.2016'!D8</f>
        <v>-27239569770.639999</v>
      </c>
    </row>
    <row r="9" spans="1:7">
      <c r="A9" s="144" t="s">
        <v>140</v>
      </c>
      <c r="B9" s="145"/>
      <c r="C9" s="23">
        <v>0</v>
      </c>
      <c r="D9" s="23">
        <v>0</v>
      </c>
      <c r="F9" s="55"/>
      <c r="G9" s="22">
        <f>C9-'[1]ZZwF 31.12.2016'!D9</f>
        <v>-7997841834.0600004</v>
      </c>
    </row>
    <row r="10" spans="1:7">
      <c r="A10" s="144" t="s">
        <v>141</v>
      </c>
      <c r="B10" s="145"/>
      <c r="C10" s="23">
        <v>57676311.060000002</v>
      </c>
      <c r="D10" s="23">
        <v>66547421.859999999</v>
      </c>
      <c r="E10" s="56" t="s">
        <v>184</v>
      </c>
      <c r="F10" s="55"/>
      <c r="G10" s="22">
        <f>C10-'[1]ZZwF 31.12.2016'!D10</f>
        <v>-13744189210.360001</v>
      </c>
    </row>
    <row r="11" spans="1:7">
      <c r="A11" s="144" t="s">
        <v>142</v>
      </c>
      <c r="B11" s="145"/>
      <c r="C11" s="24">
        <v>0</v>
      </c>
      <c r="D11" s="23">
        <v>0</v>
      </c>
      <c r="F11" s="55"/>
      <c r="G11" s="22">
        <f>C11-'[1]ZZwF 31.12.2016'!D11</f>
        <v>0</v>
      </c>
    </row>
    <row r="12" spans="1:7">
      <c r="A12" s="144" t="s">
        <v>143</v>
      </c>
      <c r="B12" s="145"/>
      <c r="C12" s="23">
        <v>8080874.9500000002</v>
      </c>
      <c r="D12" s="23">
        <v>10516214.17</v>
      </c>
      <c r="F12" s="55"/>
      <c r="G12" s="22">
        <f>C12-'[1]ZZwF 31.12.2016'!D12</f>
        <v>-1108786939.6900001</v>
      </c>
    </row>
    <row r="13" spans="1:7">
      <c r="A13" s="144" t="s">
        <v>144</v>
      </c>
      <c r="B13" s="145"/>
      <c r="C13" s="24">
        <v>0</v>
      </c>
      <c r="D13" s="23">
        <v>0</v>
      </c>
      <c r="F13" s="55"/>
      <c r="G13" s="22">
        <f>C13-'[1]ZZwF 31.12.2016'!D13</f>
        <v>0</v>
      </c>
    </row>
    <row r="14" spans="1:7" ht="27" customHeight="1">
      <c r="A14" s="144" t="s">
        <v>145</v>
      </c>
      <c r="B14" s="145"/>
      <c r="C14" s="23">
        <v>188580.73</v>
      </c>
      <c r="D14" s="23">
        <v>0</v>
      </c>
      <c r="F14" s="55"/>
      <c r="G14" s="22">
        <f>C14-'[1]ZZwF 31.12.2016'!D14</f>
        <v>-20926692.219999999</v>
      </c>
    </row>
    <row r="15" spans="1:7" ht="30" customHeight="1">
      <c r="A15" s="144" t="s">
        <v>146</v>
      </c>
      <c r="B15" s="145"/>
      <c r="C15" s="23">
        <v>0</v>
      </c>
      <c r="D15" s="23">
        <v>0</v>
      </c>
      <c r="F15" s="55"/>
      <c r="G15" s="22">
        <f>C15-'[1]ZZwF 31.12.2016'!D15</f>
        <v>-14648880.23</v>
      </c>
    </row>
    <row r="16" spans="1:7">
      <c r="A16" s="144" t="s">
        <v>147</v>
      </c>
      <c r="B16" s="145"/>
      <c r="C16" s="23">
        <v>0</v>
      </c>
      <c r="D16" s="23">
        <v>0</v>
      </c>
      <c r="F16" s="55"/>
      <c r="G16" s="22">
        <f>C16-'[1]ZZwF 31.12.2016'!D16</f>
        <v>-894626.04</v>
      </c>
    </row>
    <row r="17" spans="1:7">
      <c r="A17" s="144" t="s">
        <v>148</v>
      </c>
      <c r="B17" s="145"/>
      <c r="C17" s="24">
        <v>0</v>
      </c>
      <c r="D17" s="24">
        <v>0</v>
      </c>
      <c r="F17" s="55"/>
      <c r="G17" s="22">
        <f>C17-'[1]ZZwF 31.12.2016'!D17</f>
        <v>0</v>
      </c>
    </row>
    <row r="18" spans="1:7">
      <c r="A18" s="144" t="s">
        <v>149</v>
      </c>
      <c r="B18" s="145"/>
      <c r="C18" s="23">
        <v>11202520</v>
      </c>
      <c r="D18" s="23">
        <v>78728058.879999995</v>
      </c>
      <c r="F18" s="55"/>
      <c r="G18" s="22">
        <f>C18-'[1]ZZwF 31.12.2016'!D18</f>
        <v>-4352281588.04</v>
      </c>
    </row>
    <row r="19" spans="1:7">
      <c r="A19" s="142" t="s">
        <v>150</v>
      </c>
      <c r="B19" s="143"/>
      <c r="C19" s="21">
        <f>SUM(C20:C28)</f>
        <v>70004834.039999992</v>
      </c>
      <c r="D19" s="21">
        <f>SUM(D20:D28)</f>
        <v>194195602.37</v>
      </c>
      <c r="F19" s="55"/>
      <c r="G19" s="22">
        <f>C19-'[1]ZZwF 31.12.2016'!D19</f>
        <v>-25818850900.010002</v>
      </c>
    </row>
    <row r="20" spans="1:7">
      <c r="A20" s="144" t="s">
        <v>151</v>
      </c>
      <c r="B20" s="145"/>
      <c r="C20" s="23">
        <v>32689691.280000001</v>
      </c>
      <c r="D20" s="23">
        <v>30371034.030000001</v>
      </c>
      <c r="F20" s="55"/>
      <c r="G20" s="22">
        <f>C20-'[1]ZZwF 31.12.2016'!D20</f>
        <v>-6107253878.0500002</v>
      </c>
    </row>
    <row r="21" spans="1:7">
      <c r="A21" s="144" t="s">
        <v>152</v>
      </c>
      <c r="B21" s="145"/>
      <c r="C21" s="23">
        <v>16241135.35</v>
      </c>
      <c r="D21" s="23">
        <v>13649798.359999999</v>
      </c>
      <c r="E21" s="56" t="s">
        <v>185</v>
      </c>
      <c r="F21" s="55"/>
      <c r="G21" s="22">
        <f>C21-'[1]ZZwF 31.12.2016'!D21</f>
        <v>-14699291272.6</v>
      </c>
    </row>
    <row r="22" spans="1:7" ht="39.75" customHeight="1">
      <c r="A22" s="144" t="s">
        <v>153</v>
      </c>
      <c r="B22" s="145"/>
      <c r="C22" s="23">
        <v>0</v>
      </c>
      <c r="D22" s="23">
        <v>0</v>
      </c>
      <c r="F22" s="55">
        <f>SUM(D7)</f>
        <v>308599712.20999998</v>
      </c>
      <c r="G22" s="22">
        <f>C22-'[1]ZZwF 31.12.2016'!D22</f>
        <v>-5116351.2</v>
      </c>
    </row>
    <row r="23" spans="1:7" ht="39.75" customHeight="1">
      <c r="A23" s="144" t="s">
        <v>154</v>
      </c>
      <c r="B23" s="145"/>
      <c r="C23" s="23">
        <v>17574688.620000001</v>
      </c>
      <c r="D23" s="23">
        <v>20295028.079999998</v>
      </c>
      <c r="E23" s="56">
        <v>810</v>
      </c>
      <c r="F23" s="55">
        <f>SUM(D7+D19-D8)</f>
        <v>347003619.66999996</v>
      </c>
      <c r="G23" s="22">
        <f>C23-'[1]ZZwF 31.12.2016'!D23</f>
        <v>-3077348403.2600002</v>
      </c>
    </row>
    <row r="24" spans="1:7" ht="39.75" customHeight="1">
      <c r="A24" s="144" t="s">
        <v>155</v>
      </c>
      <c r="B24" s="145"/>
      <c r="C24" s="24">
        <v>0</v>
      </c>
      <c r="D24" s="23">
        <v>0</v>
      </c>
      <c r="F24" s="55"/>
      <c r="G24" s="22">
        <f>C24-'[1]ZZwF 31.12.2016'!D24</f>
        <v>0</v>
      </c>
    </row>
    <row r="25" spans="1:7" ht="39.75" customHeight="1">
      <c r="A25" s="144" t="s">
        <v>156</v>
      </c>
      <c r="B25" s="145"/>
      <c r="C25" s="23">
        <v>1145081.08</v>
      </c>
      <c r="D25" s="23">
        <v>5142722.91</v>
      </c>
      <c r="E25" s="56" t="s">
        <v>182</v>
      </c>
      <c r="F25" s="55"/>
      <c r="G25" s="22">
        <f>C25-'[1]ZZwF 31.12.2016'!D25</f>
        <v>-88807327.799999997</v>
      </c>
    </row>
    <row r="26" spans="1:7" ht="39.75" customHeight="1">
      <c r="A26" s="144" t="s">
        <v>157</v>
      </c>
      <c r="B26" s="145"/>
      <c r="C26" s="23">
        <v>0</v>
      </c>
      <c r="D26" s="23">
        <v>0</v>
      </c>
      <c r="F26" s="55"/>
      <c r="G26" s="22">
        <f>C26-'[1]ZZwF 31.12.2016'!D26</f>
        <v>-11641883.390000001</v>
      </c>
    </row>
    <row r="27" spans="1:7" ht="39.75" customHeight="1">
      <c r="A27" s="144" t="s">
        <v>158</v>
      </c>
      <c r="B27" s="145"/>
      <c r="C27" s="23">
        <v>0</v>
      </c>
      <c r="D27" s="23">
        <v>0</v>
      </c>
      <c r="F27" s="55"/>
      <c r="G27" s="22">
        <f>C27-'[1]ZZwF 31.12.2016'!D27</f>
        <v>-894626.04</v>
      </c>
    </row>
    <row r="28" spans="1:7">
      <c r="A28" s="144" t="s">
        <v>159</v>
      </c>
      <c r="B28" s="145"/>
      <c r="C28" s="23">
        <v>2354237.71</v>
      </c>
      <c r="D28" s="23">
        <v>124737018.98999999</v>
      </c>
      <c r="F28" s="55"/>
      <c r="G28" s="22">
        <f>C28-'[1]ZZwF 31.12.2016'!D28</f>
        <v>-1828497157.6700001</v>
      </c>
    </row>
    <row r="29" spans="1:7">
      <c r="A29" s="142" t="s">
        <v>160</v>
      </c>
      <c r="B29" s="143"/>
      <c r="C29" s="21">
        <f>C7+C8-C19</f>
        <v>308599712.21000004</v>
      </c>
      <c r="D29" s="21">
        <f>D7+D8-D19</f>
        <v>270195804.75</v>
      </c>
      <c r="F29" s="55"/>
      <c r="G29" s="22">
        <f>C29-'[1]ZZwF 31.12.2016'!D29</f>
        <v>-113880884239.94</v>
      </c>
    </row>
    <row r="30" spans="1:7">
      <c r="A30" s="142" t="s">
        <v>161</v>
      </c>
      <c r="B30" s="143"/>
      <c r="C30" s="21">
        <f>C31-C32-C33</f>
        <v>-30371034.030000001</v>
      </c>
      <c r="D30" s="21">
        <f>D31-D32-D33</f>
        <v>-36860225.899999999</v>
      </c>
      <c r="F30" s="55"/>
      <c r="G30" s="22">
        <f>C30-'[1]ZZwF 31.12.2016'!D30</f>
        <v>-2007623378.5900004</v>
      </c>
    </row>
    <row r="31" spans="1:7">
      <c r="A31" s="144" t="s">
        <v>162</v>
      </c>
      <c r="B31" s="145"/>
      <c r="C31" s="23">
        <v>0</v>
      </c>
      <c r="D31" s="23">
        <v>0</v>
      </c>
      <c r="F31" s="55"/>
      <c r="G31" s="22">
        <f>C31-'[1]ZZwF 31.12.2016'!D31</f>
        <v>-9038299339.0300007</v>
      </c>
    </row>
    <row r="32" spans="1:7">
      <c r="A32" s="144" t="s">
        <v>163</v>
      </c>
      <c r="B32" s="145"/>
      <c r="C32" s="23">
        <v>30371034.030000001</v>
      </c>
      <c r="D32" s="23">
        <v>36860225.899999999</v>
      </c>
      <c r="F32" s="55"/>
      <c r="G32" s="22">
        <f>C32-'[1]ZZwF 31.12.2016'!D32</f>
        <v>-7030675960.4400005</v>
      </c>
    </row>
    <row r="33" spans="1:10">
      <c r="A33" s="144" t="s">
        <v>164</v>
      </c>
      <c r="B33" s="145"/>
      <c r="C33" s="23">
        <v>0</v>
      </c>
      <c r="D33" s="23">
        <v>0</v>
      </c>
      <c r="F33" s="55"/>
      <c r="G33" s="22">
        <f>C33-'[1]ZZwF 31.12.2016'!D33</f>
        <v>-8713074.9100000001</v>
      </c>
    </row>
    <row r="34" spans="1:10">
      <c r="A34" s="142" t="s">
        <v>165</v>
      </c>
      <c r="B34" s="143"/>
      <c r="C34" s="21">
        <f>C29+C30</f>
        <v>278228678.18000007</v>
      </c>
      <c r="D34" s="21">
        <f>D29+D30</f>
        <v>233335578.84999999</v>
      </c>
      <c r="F34" s="55"/>
      <c r="G34" s="22">
        <f>C34-'[1]ZZwF 31.12.2016'!D34</f>
        <v>-115879794543.62001</v>
      </c>
    </row>
    <row r="35" spans="1:10">
      <c r="A35" s="136"/>
      <c r="B35" s="136"/>
      <c r="C35" s="135"/>
      <c r="D35" s="135"/>
    </row>
    <row r="36" spans="1:10">
      <c r="A36" s="136"/>
      <c r="B36" s="136"/>
      <c r="C36" s="136"/>
      <c r="D36" s="136"/>
    </row>
    <row r="37" spans="1:10">
      <c r="A37" s="137"/>
      <c r="B37" s="137"/>
      <c r="C37" s="137"/>
      <c r="D37" s="137"/>
    </row>
    <row r="38" spans="1:10">
      <c r="A38" s="25"/>
      <c r="B38" s="25"/>
      <c r="C38" s="25"/>
      <c r="D38" s="25"/>
    </row>
    <row r="39" spans="1:10">
      <c r="A39" s="25"/>
      <c r="B39" s="138" t="s">
        <v>166</v>
      </c>
      <c r="C39" s="139"/>
      <c r="D39" s="25"/>
    </row>
    <row r="40" spans="1:10">
      <c r="A40" s="25"/>
      <c r="B40" s="140" t="s">
        <v>80</v>
      </c>
      <c r="C40" s="141"/>
      <c r="D40" s="25"/>
    </row>
    <row r="41" spans="1:10">
      <c r="A41" s="25" t="s">
        <v>167</v>
      </c>
      <c r="B41" s="25"/>
      <c r="C41" s="25"/>
      <c r="D41" s="25" t="s">
        <v>133</v>
      </c>
    </row>
    <row r="42" spans="1:10">
      <c r="A42" s="25" t="s">
        <v>82</v>
      </c>
      <c r="B42" s="25"/>
      <c r="C42" s="25"/>
      <c r="D42" s="25" t="s">
        <v>83</v>
      </c>
      <c r="H42" s="26"/>
      <c r="I42" s="27"/>
      <c r="J42" s="27"/>
    </row>
  </sheetData>
  <mergeCells count="41">
    <mergeCell ref="A1:A3"/>
    <mergeCell ref="B1:C2"/>
    <mergeCell ref="D1:D3"/>
    <mergeCell ref="B3:C3"/>
    <mergeCell ref="B4:C5"/>
    <mergeCell ref="D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Bilans 2018</vt:lpstr>
      <vt:lpstr>RZiS 2018</vt:lpstr>
      <vt:lpstr>ZZwFJ 2018</vt:lpstr>
      <vt:lpstr>'Bilans 2018'!Obszar_wydruku</vt:lpstr>
      <vt:lpstr>'RZiS 2018'!Obszar_wydruku</vt:lpstr>
      <vt:lpstr>'ZZwFJ 2018'!Obszar_wydruku</vt:lpstr>
      <vt:lpstr>'Bilans 2018'!Tytuły_wydruku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Jaworowska Beata</cp:lastModifiedBy>
  <cp:lastPrinted>2020-02-20T14:36:52Z</cp:lastPrinted>
  <dcterms:created xsi:type="dcterms:W3CDTF">2019-02-12T07:08:16Z</dcterms:created>
  <dcterms:modified xsi:type="dcterms:W3CDTF">2020-02-24T15:24:03Z</dcterms:modified>
</cp:coreProperties>
</file>