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lans 2021\Publikacja dokumentów BIP\"/>
    </mc:Choice>
  </mc:AlternateContent>
  <bookViews>
    <workbookView xWindow="0" yWindow="0" windowWidth="28800" windowHeight="12300" activeTab="2"/>
  </bookViews>
  <sheets>
    <sheet name="zał. 21 korekta 1" sheetId="1" r:id="rId1"/>
    <sheet name="II.1.6. korekta 1" sheetId="2" r:id="rId2"/>
    <sheet name="II.2.5.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2" i="1" l="1"/>
  <c r="F648" i="1" s="1"/>
  <c r="E642" i="1"/>
  <c r="E648" i="1" s="1"/>
  <c r="D642" i="1"/>
  <c r="D648" i="1" s="1"/>
  <c r="C642" i="1"/>
  <c r="C648" i="1" s="1"/>
  <c r="F624" i="1"/>
  <c r="E624" i="1"/>
  <c r="F621" i="1"/>
  <c r="F631" i="1" s="1"/>
  <c r="E621" i="1"/>
  <c r="E631" i="1" s="1"/>
  <c r="F607" i="1"/>
  <c r="E607" i="1"/>
  <c r="F604" i="1"/>
  <c r="F615" i="1" s="1"/>
  <c r="E604" i="1"/>
  <c r="E615" i="1" s="1"/>
  <c r="F591" i="1"/>
  <c r="E591" i="1"/>
  <c r="F587" i="1"/>
  <c r="F585" i="1" s="1"/>
  <c r="F597" i="1" s="1"/>
  <c r="E587" i="1"/>
  <c r="E585" i="1" s="1"/>
  <c r="E597" i="1" s="1"/>
  <c r="F567" i="1"/>
  <c r="E567" i="1"/>
  <c r="F562" i="1"/>
  <c r="F578" i="1" s="1"/>
  <c r="E562" i="1"/>
  <c r="E578" i="1" s="1"/>
  <c r="D556" i="1"/>
  <c r="C556" i="1"/>
  <c r="F525" i="1"/>
  <c r="E525" i="1"/>
  <c r="F522" i="1"/>
  <c r="E522" i="1"/>
  <c r="F519" i="1"/>
  <c r="E519" i="1"/>
  <c r="F511" i="1"/>
  <c r="F510" i="1" s="1"/>
  <c r="E511" i="1"/>
  <c r="E510" i="1" s="1"/>
  <c r="F497" i="1"/>
  <c r="F540" i="1" s="1"/>
  <c r="E497" i="1"/>
  <c r="E540" i="1" s="1"/>
  <c r="C472" i="1"/>
  <c r="B472" i="1"/>
  <c r="C467" i="1"/>
  <c r="C466" i="1" s="1"/>
  <c r="B467" i="1"/>
  <c r="B466" i="1" s="1"/>
  <c r="C461" i="1"/>
  <c r="B461" i="1"/>
  <c r="C456" i="1"/>
  <c r="B456" i="1"/>
  <c r="C455" i="1"/>
  <c r="B455" i="1"/>
  <c r="D422" i="1"/>
  <c r="D421" i="1" s="1"/>
  <c r="D430" i="1" s="1"/>
  <c r="C422" i="1"/>
  <c r="C421" i="1" s="1"/>
  <c r="C430" i="1" s="1"/>
  <c r="E411" i="1"/>
  <c r="B411" i="1"/>
  <c r="E410" i="1"/>
  <c r="B410" i="1"/>
  <c r="I409" i="1"/>
  <c r="I408" i="1"/>
  <c r="G407" i="1"/>
  <c r="G411" i="1" s="1"/>
  <c r="I405" i="1"/>
  <c r="I404" i="1"/>
  <c r="I403" i="1"/>
  <c r="I402" i="1"/>
  <c r="I401" i="1"/>
  <c r="H401" i="1"/>
  <c r="G401" i="1"/>
  <c r="G406" i="1" s="1"/>
  <c r="F401" i="1"/>
  <c r="E401" i="1"/>
  <c r="E406" i="1" s="1"/>
  <c r="E412" i="1" s="1"/>
  <c r="D401" i="1"/>
  <c r="C401" i="1"/>
  <c r="C406" i="1" s="1"/>
  <c r="B401" i="1"/>
  <c r="I400" i="1"/>
  <c r="I399" i="1"/>
  <c r="I398" i="1"/>
  <c r="I397" i="1" s="1"/>
  <c r="I406" i="1" s="1"/>
  <c r="H397" i="1"/>
  <c r="H406" i="1" s="1"/>
  <c r="G397" i="1"/>
  <c r="F397" i="1"/>
  <c r="F407" i="1" s="1"/>
  <c r="E397" i="1"/>
  <c r="D397" i="1"/>
  <c r="D406" i="1" s="1"/>
  <c r="C397" i="1"/>
  <c r="C407" i="1" s="1"/>
  <c r="B397" i="1"/>
  <c r="B406" i="1" s="1"/>
  <c r="B412" i="1" s="1"/>
  <c r="I396" i="1"/>
  <c r="D377" i="1"/>
  <c r="C377" i="1"/>
  <c r="D365" i="1"/>
  <c r="C365" i="1"/>
  <c r="D357" i="1"/>
  <c r="D370" i="1" s="1"/>
  <c r="C357" i="1"/>
  <c r="C370" i="1" s="1"/>
  <c r="D338" i="1"/>
  <c r="C338" i="1"/>
  <c r="D327" i="1"/>
  <c r="D349" i="1" s="1"/>
  <c r="C327" i="1"/>
  <c r="C349" i="1" s="1"/>
  <c r="D297" i="1"/>
  <c r="D318" i="1" s="1"/>
  <c r="C297" i="1"/>
  <c r="C318" i="1" s="1"/>
  <c r="D285" i="1"/>
  <c r="C285" i="1"/>
  <c r="E266" i="1"/>
  <c r="E269" i="1" s="1"/>
  <c r="D266" i="1"/>
  <c r="D269" i="1" s="1"/>
  <c r="C266" i="1"/>
  <c r="C269" i="1" s="1"/>
  <c r="B266" i="1"/>
  <c r="B269" i="1" s="1"/>
  <c r="E258" i="1"/>
  <c r="E261" i="1" s="1"/>
  <c r="D258" i="1"/>
  <c r="D261" i="1" s="1"/>
  <c r="C258" i="1"/>
  <c r="C261" i="1" s="1"/>
  <c r="B258" i="1"/>
  <c r="B261" i="1" s="1"/>
  <c r="D244" i="1"/>
  <c r="C244" i="1"/>
  <c r="D232" i="1"/>
  <c r="C232" i="1"/>
  <c r="D228" i="1"/>
  <c r="D236" i="1" s="1"/>
  <c r="C228" i="1"/>
  <c r="C236" i="1" s="1"/>
  <c r="D224" i="1"/>
  <c r="C224" i="1"/>
  <c r="E218" i="1"/>
  <c r="C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 s="1"/>
  <c r="F197" i="1"/>
  <c r="F218" i="1" s="1"/>
  <c r="E197" i="1"/>
  <c r="D197" i="1"/>
  <c r="D218" i="1" s="1"/>
  <c r="C197" i="1"/>
  <c r="G196" i="1"/>
  <c r="G195" i="1"/>
  <c r="G194" i="1"/>
  <c r="G193" i="1"/>
  <c r="G192" i="1"/>
  <c r="G191" i="1"/>
  <c r="G190" i="1"/>
  <c r="G189" i="1"/>
  <c r="G188" i="1"/>
  <c r="G218" i="1" s="1"/>
  <c r="H180" i="1"/>
  <c r="G180" i="1"/>
  <c r="F180" i="1"/>
  <c r="E180" i="1"/>
  <c r="I179" i="1"/>
  <c r="I178" i="1"/>
  <c r="I176" i="1"/>
  <c r="I175" i="1"/>
  <c r="I180" i="1" s="1"/>
  <c r="G168" i="1"/>
  <c r="F168" i="1"/>
  <c r="E168" i="1"/>
  <c r="G161" i="1"/>
  <c r="F161" i="1"/>
  <c r="E161" i="1"/>
  <c r="D129" i="1"/>
  <c r="C129" i="1"/>
  <c r="I116" i="1"/>
  <c r="H116" i="1"/>
  <c r="G116" i="1"/>
  <c r="F116" i="1"/>
  <c r="E116" i="1"/>
  <c r="D116" i="1"/>
  <c r="C116" i="1"/>
  <c r="B116" i="1"/>
  <c r="D95" i="1"/>
  <c r="C95" i="1"/>
  <c r="B95" i="1"/>
  <c r="D93" i="1"/>
  <c r="C93" i="1"/>
  <c r="B93" i="1"/>
  <c r="E92" i="1"/>
  <c r="E91" i="1"/>
  <c r="E90" i="1"/>
  <c r="E93" i="1" s="1"/>
  <c r="D88" i="1"/>
  <c r="D96" i="1" s="1"/>
  <c r="B88" i="1"/>
  <c r="B96" i="1" s="1"/>
  <c r="E87" i="1"/>
  <c r="E86" i="1"/>
  <c r="E85" i="1"/>
  <c r="E84" i="1"/>
  <c r="D84" i="1"/>
  <c r="C84" i="1"/>
  <c r="B84" i="1"/>
  <c r="E83" i="1"/>
  <c r="E81" i="1" s="1"/>
  <c r="E82" i="1"/>
  <c r="D81" i="1"/>
  <c r="C81" i="1"/>
  <c r="C88" i="1" s="1"/>
  <c r="C96" i="1" s="1"/>
  <c r="B81" i="1"/>
  <c r="E80" i="1"/>
  <c r="E88" i="1" s="1"/>
  <c r="C67" i="1"/>
  <c r="C65" i="1"/>
  <c r="C57" i="1"/>
  <c r="C54" i="1"/>
  <c r="C60" i="1" s="1"/>
  <c r="C48" i="1"/>
  <c r="C51" i="1" s="1"/>
  <c r="C68" i="1" s="1"/>
  <c r="C45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3" i="1" s="1"/>
  <c r="I31" i="1"/>
  <c r="I30" i="1"/>
  <c r="H28" i="1"/>
  <c r="D28" i="1"/>
  <c r="I27" i="1"/>
  <c r="I26" i="1"/>
  <c r="I25" i="1" s="1"/>
  <c r="H25" i="1"/>
  <c r="G25" i="1"/>
  <c r="F25" i="1"/>
  <c r="F28" i="1" s="1"/>
  <c r="E25" i="1"/>
  <c r="D25" i="1"/>
  <c r="C25" i="1"/>
  <c r="B25" i="1"/>
  <c r="B28" i="1" s="1"/>
  <c r="I24" i="1"/>
  <c r="I23" i="1"/>
  <c r="I22" i="1"/>
  <c r="I21" i="1"/>
  <c r="H21" i="1"/>
  <c r="G21" i="1"/>
  <c r="G28" i="1" s="1"/>
  <c r="F21" i="1"/>
  <c r="E21" i="1"/>
  <c r="E28" i="1" s="1"/>
  <c r="D21" i="1"/>
  <c r="C21" i="1"/>
  <c r="C28" i="1" s="1"/>
  <c r="B21" i="1"/>
  <c r="I20" i="1"/>
  <c r="F18" i="1"/>
  <c r="F36" i="1" s="1"/>
  <c r="B18" i="1"/>
  <c r="B36" i="1" s="1"/>
  <c r="I17" i="1"/>
  <c r="I16" i="1"/>
  <c r="I15" i="1" s="1"/>
  <c r="H15" i="1"/>
  <c r="H18" i="1" s="1"/>
  <c r="H36" i="1" s="1"/>
  <c r="G15" i="1"/>
  <c r="F15" i="1"/>
  <c r="E15" i="1"/>
  <c r="D15" i="1"/>
  <c r="D18" i="1" s="1"/>
  <c r="D36" i="1" s="1"/>
  <c r="C15" i="1"/>
  <c r="B15" i="1"/>
  <c r="I14" i="1"/>
  <c r="I13" i="1"/>
  <c r="I11" i="1" s="1"/>
  <c r="I12" i="1"/>
  <c r="H11" i="1"/>
  <c r="G11" i="1"/>
  <c r="G18" i="1" s="1"/>
  <c r="F11" i="1"/>
  <c r="E11" i="1"/>
  <c r="E18" i="1" s="1"/>
  <c r="E36" i="1" s="1"/>
  <c r="D11" i="1"/>
  <c r="C11" i="1"/>
  <c r="C18" i="1" s="1"/>
  <c r="B11" i="1"/>
  <c r="I10" i="1"/>
  <c r="I18" i="1" s="1"/>
  <c r="C411" i="1" l="1"/>
  <c r="C410" i="1"/>
  <c r="C412" i="1" s="1"/>
  <c r="I36" i="1"/>
  <c r="E96" i="1"/>
  <c r="C36" i="1"/>
  <c r="G36" i="1"/>
  <c r="I28" i="1"/>
  <c r="F411" i="1"/>
  <c r="F410" i="1"/>
  <c r="I35" i="1"/>
  <c r="F406" i="1"/>
  <c r="H407" i="1"/>
  <c r="D407" i="1"/>
  <c r="G410" i="1"/>
  <c r="G412" i="1" s="1"/>
  <c r="E95" i="1"/>
  <c r="D411" i="1" l="1"/>
  <c r="D410" i="1"/>
  <c r="D412" i="1" s="1"/>
  <c r="I407" i="1"/>
  <c r="H411" i="1"/>
  <c r="H410" i="1"/>
  <c r="H412" i="1" s="1"/>
  <c r="F412" i="1"/>
  <c r="I411" i="1" l="1"/>
  <c r="I410" i="1"/>
  <c r="I412" i="1" s="1"/>
</calcChain>
</file>

<file path=xl/sharedStrings.xml><?xml version="1.0" encoding="utf-8"?>
<sst xmlns="http://schemas.openxmlformats.org/spreadsheetml/2006/main" count="753" uniqueCount="470">
  <si>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</si>
  <si>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</si>
  <si>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</si>
  <si>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</si>
  <si>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</si>
  <si>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</si>
  <si>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</si>
  <si>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</si>
  <si>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</si>
  <si>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</si>
  <si>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</si>
  <si>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</si>
  <si>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</si>
  <si>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,</t>
  </si>
  <si>
    <t>Stan na początek roku</t>
  </si>
  <si>
    <t>Zwiększenia, w tym:</t>
  </si>
  <si>
    <t>Nabycie</t>
  </si>
  <si>
    <t>Inne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</si>
  <si>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</si>
  <si>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</si>
  <si>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</si>
  <si>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</si>
  <si>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</si>
  <si>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</si>
  <si>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</si>
  <si>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</si>
  <si>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</si>
  <si>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</si>
  <si>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</si>
  <si>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</si>
  <si>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</si>
  <si>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>Wartość początkowa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</si>
  <si>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</si>
  <si>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</si>
  <si>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</si>
  <si>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</si>
  <si>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</si>
  <si>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</si>
  <si>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</si>
  <si>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</si>
  <si>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</si>
  <si>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</si>
  <si>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</si>
  <si>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</si>
  <si>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</si>
  <si>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</si>
  <si>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</si>
  <si>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</si>
  <si>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</si>
  <si>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</si>
  <si>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</si>
  <si>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</si>
  <si>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</si>
  <si>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</si>
  <si>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</si>
  <si>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</si>
  <si>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</si>
  <si>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</si>
  <si>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</si>
  <si>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</si>
  <si>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</si>
  <si>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</si>
  <si>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</si>
  <si>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</si>
  <si>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</si>
  <si>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</si>
  <si>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</si>
  <si>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</si>
  <si>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</si>
  <si>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</si>
  <si>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</si>
  <si>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</si>
  <si>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</si>
  <si>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</si>
  <si>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</si>
  <si>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</si>
  <si>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</si>
  <si>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</si>
  <si>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</si>
  <si>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</si>
  <si>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</si>
  <si>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</si>
  <si>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</si>
  <si>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</si>
  <si>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</si>
  <si>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</si>
  <si>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</si>
  <si>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</si>
  <si>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</si>
  <si>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</si>
  <si>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</si>
  <si>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</si>
  <si>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</si>
  <si>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</si>
  <si>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</si>
  <si>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</si>
  <si>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</si>
  <si>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</si>
  <si>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</si>
  <si>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</si>
  <si>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</si>
  <si>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</si>
  <si>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</si>
  <si>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</si>
  <si>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</si>
  <si>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</si>
  <si>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</si>
  <si>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</si>
  <si>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</si>
  <si>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</si>
  <si>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</si>
  <si>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</si>
  <si>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</si>
  <si>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</si>
  <si>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</si>
  <si>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</si>
  <si>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</si>
  <si>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</si>
  <si>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</si>
  <si>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</si>
  <si>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</si>
  <si>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</si>
  <si>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</si>
  <si>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</si>
  <si>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</si>
  <si>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</si>
  <si>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</si>
  <si>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</si>
  <si>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</si>
  <si>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</si>
  <si>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</si>
  <si>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</si>
  <si>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</si>
  <si>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</si>
  <si>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</si>
  <si>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</si>
  <si>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</si>
  <si>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</si>
  <si>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</si>
  <si>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</si>
  <si>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</si>
  <si>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</si>
  <si>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</si>
  <si>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</si>
  <si>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</si>
  <si>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</si>
  <si>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</si>
  <si>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</si>
  <si>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</si>
  <si>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</si>
  <si>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</si>
  <si>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</si>
  <si>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</si>
  <si>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</si>
  <si>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</si>
  <si>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</si>
  <si>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</si>
  <si>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</si>
  <si>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</si>
  <si>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</si>
  <si>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</si>
  <si>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</si>
  <si>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</si>
  <si>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</si>
  <si>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</si>
  <si>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</si>
  <si>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</si>
  <si>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</si>
  <si>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</si>
  <si>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</si>
  <si>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</si>
  <si>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zabezpieczenie środków otrzymanych z NFOŚiGW na realizację inwestycji objętej porozumieniem o realizacji projektu ISPA 2000/PL/16/P/PE/020 pn. Zaopatrzenie w wodę i oczyszczanie ścieków w Warszawie; zabezpieczenie środków otrzymanych z Ministerstwa Kultury i Dziedzictwa Narodowego na realizację projektu pn. Renowacja i adaptacja na cele kulturalne piwnic Stromiejskich Warszawy na obszarze wpisu na listę Światowego dziedzictwa UNESCO w ramach umowy nr 39/PL0236/NMF/2018 ; zabezpieczenie umowy kredytu odnawialnego krótkoterminowego nr DR/B/XI/1/2/14/2020 (dot. stanu na początek roku - weksel wyksięgowany 31.03.2021r.); zabezpieczenie umowy pożyczki nr ENERG/03/06/2021 z Mazowieckiego Regionalnego Funduszu Pożyczkowego Sp. z o.o.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</si>
  <si>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</si>
  <si>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</si>
  <si>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</si>
  <si>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</si>
  <si>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</si>
  <si>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</si>
  <si>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</si>
  <si>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</si>
  <si>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</si>
  <si>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</si>
  <si>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</si>
  <si>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</si>
  <si>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</si>
  <si>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</si>
  <si>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</si>
  <si>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</si>
  <si>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</si>
  <si>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</si>
  <si>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</si>
  <si>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</si>
  <si>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</si>
  <si>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</si>
  <si>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</si>
  <si>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</si>
  <si>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</si>
  <si>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</si>
  <si>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</si>
  <si>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</si>
  <si>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</si>
  <si>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</si>
  <si>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</si>
  <si>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</si>
  <si>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</si>
  <si>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</si>
  <si>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</si>
  <si>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</si>
  <si>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</si>
  <si>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</si>
  <si>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</si>
  <si>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</si>
  <si>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</si>
  <si>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</si>
  <si>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</si>
  <si>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</si>
  <si>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</si>
  <si>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</si>
  <si>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</si>
  <si>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</si>
  <si>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</si>
  <si>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</si>
  <si>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</si>
  <si>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</si>
  <si>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</si>
  <si>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</si>
  <si>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</si>
  <si>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</si>
  <si>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</si>
  <si>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</si>
  <si>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</si>
  <si>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</si>
  <si>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</si>
  <si>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</si>
  <si>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</si>
  <si>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</si>
  <si>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</si>
  <si>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</si>
  <si>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</si>
  <si>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</si>
  <si>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</si>
  <si>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</si>
  <si>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</si>
  <si>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</si>
  <si>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</si>
  <si>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</si>
  <si>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</si>
  <si>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</si>
  <si>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</si>
  <si>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</si>
  <si>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</si>
  <si>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</si>
  <si>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</si>
  <si>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</si>
  <si>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</si>
  <si>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</si>
  <si>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</si>
  <si>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</si>
  <si>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</si>
  <si>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</si>
  <si>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</si>
  <si>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</si>
  <si>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</si>
  <si>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</si>
  <si>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</si>
  <si>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</si>
  <si>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</si>
  <si>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</si>
  <si>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</si>
  <si>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</si>
  <si>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</si>
  <si>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</si>
  <si>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</si>
  <si>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</si>
  <si>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</si>
  <si>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</si>
  <si>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</si>
  <si>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granty,dotacje,darowizny COVID-19</t>
  </si>
  <si>
    <t>Koszty</t>
  </si>
  <si>
    <t>przeciwdziałanie i usuwanie skutków Covid-19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</si>
  <si>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</si>
  <si>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</si>
  <si>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</si>
  <si>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</si>
  <si>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</si>
  <si>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</si>
  <si>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</si>
  <si>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</si>
  <si>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</si>
  <si>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</si>
  <si>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</si>
  <si>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</si>
  <si>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</si>
  <si>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</si>
  <si>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</si>
  <si>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</si>
  <si>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</si>
  <si>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</si>
  <si>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</si>
  <si>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</si>
  <si>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</si>
  <si>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</si>
  <si>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</si>
  <si>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</si>
  <si>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</si>
  <si>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</si>
  <si>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</si>
  <si>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</si>
  <si>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</si>
  <si>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</si>
  <si>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</si>
  <si>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</si>
  <si>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</si>
  <si>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</si>
  <si>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</si>
  <si>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</si>
  <si>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</si>
  <si>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</si>
  <si>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</si>
  <si>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</si>
  <si>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</si>
  <si>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</si>
  <si>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</si>
  <si>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</si>
  <si>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</si>
  <si>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</si>
  <si>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</si>
  <si>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</si>
  <si>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</si>
  <si>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</si>
  <si>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</si>
  <si>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</si>
  <si>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</si>
  <si>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</si>
  <si>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</si>
  <si>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</si>
  <si>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</si>
  <si>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</si>
  <si>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</si>
  <si>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</si>
  <si>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</si>
  <si>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</si>
  <si>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</si>
  <si>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</si>
  <si>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</si>
  <si>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</si>
  <si>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</si>
  <si>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</si>
  <si>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</si>
  <si>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</si>
  <si>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</si>
  <si>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</si>
  <si>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</si>
  <si>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</si>
  <si>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</si>
  <si>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</si>
  <si>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</si>
  <si>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</si>
  <si>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</si>
  <si>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</si>
  <si>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</si>
  <si>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</si>
  <si>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</si>
  <si>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</si>
  <si>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</si>
  <si>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</si>
  <si>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</si>
  <si>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</si>
  <si>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</si>
  <si>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</si>
  <si>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</si>
  <si>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</si>
  <si>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</si>
  <si>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</si>
  <si>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</si>
  <si>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</si>
  <si>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</si>
  <si>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</si>
  <si>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</si>
  <si>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</si>
  <si>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</si>
  <si>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</si>
  <si>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</si>
  <si>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</si>
  <si>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</si>
  <si>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</si>
  <si>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</si>
  <si>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</si>
  <si>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</si>
  <si>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</si>
  <si>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</si>
  <si>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</si>
  <si>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</si>
  <si>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</si>
  <si>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</si>
  <si>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</si>
  <si>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</si>
  <si>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</si>
  <si>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</si>
  <si>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</si>
  <si>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</si>
  <si>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</si>
  <si>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</si>
  <si>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</si>
  <si>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</si>
  <si>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</si>
  <si>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</si>
  <si>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</si>
  <si>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</si>
  <si>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</si>
  <si>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</si>
  <si>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</si>
  <si>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wystąpiły</t>
  </si>
  <si>
    <t xml:space="preserve">nie wystąpiły 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</si>
  <si>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</si>
  <si>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</si>
  <si>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</si>
  <si>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</si>
  <si>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</si>
  <si>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</si>
  <si>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</si>
  <si>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</si>
  <si>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</si>
  <si>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</si>
  <si>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</si>
  <si>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</si>
  <si>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</si>
  <si>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</si>
  <si>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KOREKTA 1</t>
  </si>
  <si>
    <t>Urząd Miasta Stołecznego Warszawy</t>
  </si>
  <si>
    <t>Informacja dodatkowa do sprawozdania finansowego za rok obrotowy zakończony 31-12-2021</t>
  </si>
  <si>
    <t>II. Dodatkowe informacje i objaśnienia</t>
  </si>
  <si>
    <t>Liczba udziałów/akcji</t>
  </si>
  <si>
    <t>Wartość brutto udziałów/akcji</t>
  </si>
  <si>
    <t>Zysk/strata netto za rok zakończony dnia 31 grudnia bieżącego roku</t>
  </si>
  <si>
    <t>Kapitały własne na dzień 31 grudnia bieżącego roku</t>
  </si>
  <si>
    <t xml:space="preserve">GGKO – Zarządzanie Nieruchomościami Sp. z o.o. </t>
  </si>
  <si>
    <t>Metro Warszawskie Spółka z o.o.</t>
  </si>
  <si>
    <t>Miejskie Przedsiębiorstwo Oczyszczania w m. st. Warszawie Spółka z o.o.</t>
  </si>
  <si>
    <t>Miejskie Przedsiębiorstwo Realizacji Inwestycji Sp. z o.o.</t>
  </si>
  <si>
    <t>Miejskie Przedsiębiorstwo Usług Komunalnych Spółka z o.o.</t>
  </si>
  <si>
    <t xml:space="preserve">Miejskie Przedsiębiorstwo Wodociągów i Kanalizacji w m. st. Warszawie SA </t>
  </si>
  <si>
    <t>Miejskie Zakłady Autobusowe Spółka z o.o.</t>
  </si>
  <si>
    <t>Przedsiębiorstwo Gospodarki Maszynami Budownictwa "Warszawa" Spółka z o.o.</t>
  </si>
  <si>
    <t>"WAREXPO" Sp. z o.o.</t>
  </si>
  <si>
    <t>Szybka Kolej Miejska Spółka z o.o.</t>
  </si>
  <si>
    <t>Towarzystwo Budownictwa Społecznego Warszawa Południe Spółka z o.o.</t>
  </si>
  <si>
    <t>TBS Warszawa Północ Spółka z o.o.</t>
  </si>
  <si>
    <t>Tramwaje Warszawskie Spółka z o.o.</t>
  </si>
  <si>
    <t>Zarząd Pałacu Kultury i Nauki SPÓŁKA z O.O.</t>
  </si>
  <si>
    <t>Centrum Medyczne Żelazna Spółka z o.o.</t>
  </si>
  <si>
    <t>Szpital Solec</t>
  </si>
  <si>
    <t>Stołeczne Centrum Opiekuńczo-Lecznicze Spółka z o.o.</t>
  </si>
  <si>
    <t>Szpital Praskip.w. Przemienienia Pańskiego</t>
  </si>
  <si>
    <t>Szpital Grochowski im. Dr med.. Rafała Masztaka</t>
  </si>
  <si>
    <t>Szpital Czerniakowski Spółka z o.o.</t>
  </si>
  <si>
    <t>Sedeco Spółka z o.o.</t>
  </si>
  <si>
    <t>Country House U.A. sp. z o.o. w likwidacji</t>
  </si>
  <si>
    <t>Mazowiecki Fundusz Poręczeń Kredytowych Sp. z o.o.</t>
  </si>
  <si>
    <t>INNE (poniżej 20%)</t>
  </si>
  <si>
    <t>Zysk/strata netto za rok zakończony dnia 31 grudnia poprzedniego roku</t>
  </si>
  <si>
    <t>MIEJSKIE PRZEDSIĘB.TAKSÓWKOWE SPÓŁKA Z O.O.</t>
  </si>
  <si>
    <t>Stołeczne Przedsiębiorstwo Usług Plastycznych i wystaw Artystycznych WAREXPO SPÓŁKA z O.O.</t>
  </si>
  <si>
    <t>TBS Warszawa Południe Sp. z o.o.</t>
  </si>
  <si>
    <t>Centrum Medyczne „Żelazna” Sp. z o.o</t>
  </si>
  <si>
    <t>Szpital SOLEC Sp. z o.o</t>
  </si>
  <si>
    <t>Szpital Praski p.w. Przemienienia Pańskiego Sp. z o.o</t>
  </si>
  <si>
    <t>SEDECO Sp. z. o.o.</t>
  </si>
  <si>
    <t>Stołeczne Centrum Opiekuńczo-Lecznicze Sp. z o.o</t>
  </si>
  <si>
    <t>Szpital Grochowski im. dr med. Rafała Masztaka Sp. z 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</si>
</sst>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;[Red]#,##0.00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sz val="8"/>
      <name val="Arial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</cellStyleXfs>
  <cellXfs count="88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 wrapText="1"/>
    </xf>
    <xf numFmtId="4" fontId="7" fillId="0" borderId="0" xfId="0" applyNumberFormat="1" applyFont="1" applyAlignment="1">
      <alignment vertic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1" fillId="0" borderId="16" xfId="0" applyFont="1" applyFill="1" applyBorder="1" applyAlignment="1">
      <alignment wrapText="1"/>
    </xf>
    <xf numFmtId="4" fontId="12" fillId="3" borderId="12" xfId="0" applyNumberFormat="1" applyFont="1" applyFill="1" applyBorder="1" applyAlignment="1">
      <alignment horizontal="right" vertical="center"/>
    </xf>
    <xf numFmtId="4" fontId="10" fillId="0" borderId="19" xfId="0" applyNumberFormat="1" applyFont="1" applyFill="1" applyBorder="1" applyAlignment="1">
      <alignment horizontal="right"/>
    </xf>
    <xf numFmtId="0" fontId="10" fillId="0" borderId="16" xfId="0" applyFont="1" applyFill="1" applyBorder="1"/>
    <xf numFmtId="4" fontId="10" fillId="0" borderId="12" xfId="0" applyNumberFormat="1" applyFont="1" applyFill="1" applyBorder="1" applyAlignment="1">
      <alignment horizontal="right"/>
    </xf>
    <xf numFmtId="0" fontId="13" fillId="0" borderId="16" xfId="0" applyFont="1" applyFill="1" applyBorder="1"/>
    <xf numFmtId="2" fontId="13" fillId="0" borderId="12" xfId="0" applyNumberFormat="1" applyFont="1" applyFill="1" applyBorder="1" applyAlignment="1">
      <alignment horizontal="right"/>
    </xf>
    <xf numFmtId="4" fontId="14" fillId="0" borderId="12" xfId="0" applyNumberFormat="1" applyFont="1" applyBorder="1" applyAlignment="1">
      <alignment horizontal="right" vertical="center"/>
    </xf>
    <xf numFmtId="4" fontId="13" fillId="0" borderId="19" xfId="0" applyNumberFormat="1" applyFont="1" applyFill="1" applyBorder="1" applyAlignment="1">
      <alignment horizontal="right"/>
    </xf>
    <xf numFmtId="4" fontId="13" fillId="0" borderId="12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0" fontId="12" fillId="3" borderId="12" xfId="0" applyFont="1" applyFill="1" applyBorder="1" applyAlignment="1">
      <alignment horizontal="right" vertical="center"/>
    </xf>
    <xf numFmtId="4" fontId="10" fillId="0" borderId="21" xfId="0" applyNumberFormat="1" applyFont="1" applyFill="1" applyBorder="1" applyAlignment="1">
      <alignment horizontal="right"/>
    </xf>
    <xf numFmtId="4" fontId="13" fillId="0" borderId="21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wrapText="1"/>
    </xf>
    <xf numFmtId="2" fontId="13" fillId="0" borderId="24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0" fontId="13" fillId="0" borderId="23" xfId="0" applyFont="1" applyFill="1" applyBorder="1"/>
    <xf numFmtId="4" fontId="13" fillId="0" borderId="25" xfId="0" applyNumberFormat="1" applyFont="1" applyFill="1" applyBorder="1" applyAlignment="1">
      <alignment horizontal="right"/>
    </xf>
    <xf numFmtId="0" fontId="10" fillId="2" borderId="23" xfId="0" applyFont="1" applyFill="1" applyBorder="1"/>
    <xf numFmtId="4" fontId="10" fillId="2" borderId="24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4" fontId="10" fillId="2" borderId="27" xfId="0" applyNumberFormat="1" applyFont="1" applyFill="1" applyBorder="1" applyAlignment="1">
      <alignment horizontal="right"/>
    </xf>
    <xf numFmtId="4" fontId="10" fillId="2" borderId="28" xfId="0" applyNumberFormat="1" applyFont="1" applyFill="1" applyBorder="1" applyAlignment="1">
      <alignment horizontal="right"/>
    </xf>
    <xf numFmtId="0" fontId="8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4" fontId="12" fillId="2" borderId="32" xfId="0" applyNumberFormat="1" applyFont="1" applyFill="1" applyBorder="1"/>
    <xf numFmtId="4" fontId="10" fillId="3" borderId="37" xfId="0" applyNumberFormat="1" applyFont="1" applyFill="1" applyBorder="1" applyAlignment="1">
      <alignment horizontal="right"/>
    </xf>
    <xf numFmtId="4" fontId="14" fillId="0" borderId="19" xfId="0" applyNumberFormat="1" applyFont="1" applyBorder="1"/>
    <xf numFmtId="4" fontId="10" fillId="3" borderId="39" xfId="0" applyNumberFormat="1" applyFont="1" applyFill="1" applyBorder="1" applyAlignment="1">
      <alignment horizontal="right"/>
    </xf>
    <xf numFmtId="4" fontId="13" fillId="0" borderId="40" xfId="0" applyNumberFormat="1" applyFont="1" applyBorder="1" applyAlignment="1">
      <alignment horizontal="right"/>
    </xf>
    <xf numFmtId="4" fontId="14" fillId="0" borderId="32" xfId="0" applyNumberFormat="1" applyFont="1" applyBorder="1"/>
    <xf numFmtId="4" fontId="10" fillId="3" borderId="40" xfId="0" applyNumberFormat="1" applyFont="1" applyFill="1" applyBorder="1" applyAlignment="1">
      <alignment horizontal="right"/>
    </xf>
    <xf numFmtId="4" fontId="13" fillId="0" borderId="43" xfId="0" applyNumberFormat="1" applyFont="1" applyBorder="1" applyAlignment="1">
      <alignment horizontal="right"/>
    </xf>
    <xf numFmtId="4" fontId="10" fillId="4" borderId="40" xfId="0" applyNumberFormat="1" applyFont="1" applyFill="1" applyBorder="1" applyAlignment="1">
      <alignment horizontal="right"/>
    </xf>
    <xf numFmtId="4" fontId="13" fillId="0" borderId="40" xfId="0" applyNumberFormat="1" applyFont="1" applyFill="1" applyBorder="1" applyAlignment="1">
      <alignment horizontal="right"/>
    </xf>
    <xf numFmtId="4" fontId="10" fillId="0" borderId="40" xfId="0" applyNumberFormat="1" applyFont="1" applyFill="1" applyBorder="1" applyAlignment="1">
      <alignment horizontal="right"/>
    </xf>
    <xf numFmtId="4" fontId="10" fillId="4" borderId="46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vertical="center"/>
    </xf>
    <xf numFmtId="0" fontId="3" fillId="0" borderId="0" xfId="3" applyFont="1" applyFill="1" applyAlignment="1" applyProtection="1">
      <alignment vertical="center" wrapText="1"/>
    </xf>
    <xf numFmtId="0" fontId="3" fillId="0" borderId="0" xfId="3" applyFont="1" applyFill="1" applyAlignment="1" applyProtection="1">
      <alignment vertical="center"/>
    </xf>
    <xf numFmtId="0" fontId="4" fillId="2" borderId="47" xfId="3" applyFont="1" applyFill="1" applyBorder="1" applyAlignment="1" applyProtection="1">
      <alignment horizontal="center" vertical="center" wrapText="1"/>
    </xf>
    <xf numFmtId="4" fontId="4" fillId="2" borderId="47" xfId="3" applyNumberFormat="1" applyFont="1" applyFill="1" applyBorder="1" applyAlignment="1" applyProtection="1">
      <alignment horizontal="center" vertical="center" wrapText="1"/>
    </xf>
    <xf numFmtId="0" fontId="4" fillId="2" borderId="5" xfId="3" applyFont="1" applyFill="1" applyBorder="1" applyAlignment="1" applyProtection="1">
      <alignment horizontal="center" vertical="center" wrapText="1"/>
    </xf>
    <xf numFmtId="0" fontId="4" fillId="0" borderId="33" xfId="3" applyFont="1" applyFill="1" applyBorder="1" applyAlignment="1" applyProtection="1">
      <alignment horizontal="left" vertical="center"/>
    </xf>
    <xf numFmtId="4" fontId="4" fillId="0" borderId="33" xfId="3" applyNumberFormat="1" applyFont="1" applyFill="1" applyBorder="1" applyAlignment="1" applyProtection="1">
      <alignment horizontal="center" vertical="center" wrapText="1"/>
    </xf>
    <xf numFmtId="0" fontId="4" fillId="0" borderId="32" xfId="3" applyFont="1" applyFill="1" applyBorder="1" applyAlignment="1" applyProtection="1">
      <alignment horizontal="center" vertical="center" wrapText="1"/>
    </xf>
    <xf numFmtId="0" fontId="4" fillId="2" borderId="48" xfId="3" applyFont="1" applyFill="1" applyBorder="1" applyAlignment="1" applyProtection="1">
      <alignment vertical="center" wrapText="1"/>
    </xf>
    <xf numFmtId="4" fontId="17" fillId="4" borderId="24" xfId="0" applyNumberFormat="1" applyFont="1" applyFill="1" applyBorder="1" applyAlignment="1">
      <alignment horizontal="right" vertical="center"/>
    </xf>
    <xf numFmtId="4" fontId="4" fillId="2" borderId="48" xfId="3" applyNumberFormat="1" applyFont="1" applyFill="1" applyBorder="1" applyAlignment="1" applyProtection="1">
      <alignment vertical="center"/>
    </xf>
    <xf numFmtId="4" fontId="4" fillId="2" borderId="49" xfId="3" applyNumberFormat="1" applyFont="1" applyFill="1" applyBorder="1" applyAlignment="1" applyProtection="1">
      <alignment vertical="center"/>
    </xf>
    <xf numFmtId="0" fontId="4" fillId="0" borderId="50" xfId="3" applyFont="1" applyFill="1" applyBorder="1" applyAlignment="1" applyProtection="1">
      <alignment vertical="center" wrapText="1"/>
    </xf>
    <xf numFmtId="4" fontId="4" fillId="0" borderId="50" xfId="3" applyNumberFormat="1" applyFont="1" applyFill="1" applyBorder="1" applyAlignment="1" applyProtection="1">
      <alignment vertical="center"/>
    </xf>
    <xf numFmtId="4" fontId="4" fillId="0" borderId="51" xfId="3" applyNumberFormat="1" applyFont="1" applyFill="1" applyBorder="1" applyAlignment="1" applyProtection="1">
      <alignment vertical="center"/>
    </xf>
    <xf numFmtId="0" fontId="3" fillId="0" borderId="52" xfId="3" applyFont="1" applyFill="1" applyBorder="1" applyAlignment="1" applyProtection="1">
      <alignment vertical="center" wrapText="1"/>
    </xf>
    <xf numFmtId="4" fontId="3" fillId="0" borderId="52" xfId="3" applyNumberFormat="1" applyFont="1" applyFill="1" applyBorder="1" applyAlignment="1" applyProtection="1">
      <alignment vertical="center"/>
      <protection locked="0"/>
    </xf>
    <xf numFmtId="4" fontId="3" fillId="0" borderId="53" xfId="3" applyNumberFormat="1" applyFont="1" applyFill="1" applyBorder="1" applyAlignment="1" applyProtection="1">
      <alignment vertical="center"/>
    </xf>
    <xf numFmtId="0" fontId="3" fillId="0" borderId="52" xfId="3" quotePrefix="1" applyFont="1" applyFill="1" applyBorder="1" applyAlignment="1" applyProtection="1">
      <alignment vertical="center" wrapText="1"/>
      <protection locked="0"/>
    </xf>
    <xf numFmtId="0" fontId="4" fillId="2" borderId="54" xfId="3" applyFont="1" applyFill="1" applyBorder="1" applyAlignment="1" applyProtection="1">
      <alignment vertical="center" wrapText="1"/>
    </xf>
    <xf numFmtId="4" fontId="4" fillId="2" borderId="54" xfId="3" applyNumberFormat="1" applyFont="1" applyFill="1" applyBorder="1" applyAlignment="1" applyProtection="1">
      <alignment vertical="center"/>
    </xf>
    <xf numFmtId="4" fontId="4" fillId="2" borderId="55" xfId="3" applyNumberFormat="1" applyFont="1" applyFill="1" applyBorder="1" applyAlignment="1" applyProtection="1">
      <alignment vertical="center"/>
    </xf>
    <xf numFmtId="0" fontId="4" fillId="0" borderId="31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vertical="center"/>
    </xf>
    <xf numFmtId="0" fontId="3" fillId="0" borderId="32" xfId="3" applyFont="1" applyFill="1" applyBorder="1" applyAlignment="1" applyProtection="1">
      <alignment vertical="center"/>
    </xf>
    <xf numFmtId="0" fontId="2" fillId="2" borderId="34" xfId="0" applyFont="1" applyFill="1" applyBorder="1" applyAlignment="1">
      <alignment horizontal="left" wrapText="1"/>
    </xf>
    <xf numFmtId="4" fontId="18" fillId="2" borderId="48" xfId="3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horizontal="left" wrapText="1"/>
    </xf>
    <xf numFmtId="4" fontId="18" fillId="2" borderId="56" xfId="3" applyNumberFormat="1" applyFont="1" applyFill="1" applyBorder="1" applyAlignment="1">
      <alignment vertical="center"/>
    </xf>
    <xf numFmtId="0" fontId="2" fillId="4" borderId="57" xfId="0" applyFont="1" applyFill="1" applyBorder="1" applyAlignment="1">
      <alignment horizontal="center" wrapText="1"/>
    </xf>
    <xf numFmtId="0" fontId="2" fillId="4" borderId="58" xfId="0" applyFont="1" applyFill="1" applyBorder="1" applyAlignment="1">
      <alignment horizontal="center" wrapText="1"/>
    </xf>
    <xf numFmtId="0" fontId="2" fillId="4" borderId="59" xfId="0" applyFont="1" applyFill="1" applyBorder="1" applyAlignment="1">
      <alignment horizontal="center" wrapText="1"/>
    </xf>
    <xf numFmtId="0" fontId="8" fillId="0" borderId="23" xfId="0" applyFont="1" applyBorder="1" applyAlignment="1">
      <alignment wrapText="1"/>
    </xf>
    <xf numFmtId="4" fontId="8" fillId="0" borderId="24" xfId="0" applyNumberFormat="1" applyFont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60" xfId="0" applyFont="1" applyBorder="1" applyAlignment="1">
      <alignment wrapText="1"/>
    </xf>
    <xf numFmtId="0" fontId="8" fillId="0" borderId="61" xfId="0" applyFont="1" applyBorder="1" applyAlignment="1">
      <alignment wrapText="1"/>
    </xf>
    <xf numFmtId="0" fontId="8" fillId="0" borderId="62" xfId="0" applyFont="1" applyFill="1" applyBorder="1" applyAlignment="1">
      <alignment wrapText="1"/>
    </xf>
    <xf numFmtId="0" fontId="8" fillId="0" borderId="63" xfId="0" applyFont="1" applyBorder="1" applyAlignment="1">
      <alignment wrapText="1"/>
    </xf>
    <xf numFmtId="4" fontId="8" fillId="0" borderId="64" xfId="0" applyNumberFormat="1" applyFont="1" applyBorder="1" applyAlignment="1">
      <alignment horizontal="right"/>
    </xf>
    <xf numFmtId="2" fontId="8" fillId="0" borderId="64" xfId="0" applyNumberFormat="1" applyFont="1" applyBorder="1" applyAlignment="1">
      <alignment horizontal="right"/>
    </xf>
    <xf numFmtId="2" fontId="8" fillId="0" borderId="65" xfId="0" applyNumberFormat="1" applyFont="1" applyFill="1" applyBorder="1" applyAlignment="1">
      <alignment horizontal="right"/>
    </xf>
    <xf numFmtId="0" fontId="2" fillId="4" borderId="69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51" xfId="0" applyFont="1" applyFill="1" applyBorder="1" applyAlignment="1">
      <alignment horizontal="center" wrapText="1"/>
    </xf>
    <xf numFmtId="0" fontId="2" fillId="4" borderId="70" xfId="0" applyFont="1" applyFill="1" applyBorder="1" applyAlignment="1">
      <alignment horizontal="center" wrapText="1"/>
    </xf>
    <xf numFmtId="0" fontId="2" fillId="4" borderId="71" xfId="0" applyFont="1" applyFill="1" applyBorder="1" applyAlignment="1">
      <alignment horizontal="center" wrapText="1"/>
    </xf>
    <xf numFmtId="0" fontId="2" fillId="4" borderId="72" xfId="0" applyFont="1" applyFill="1" applyBorder="1" applyAlignment="1">
      <alignment horizontal="center" wrapText="1"/>
    </xf>
    <xf numFmtId="0" fontId="2" fillId="0" borderId="50" xfId="0" applyFont="1" applyBorder="1" applyAlignment="1">
      <alignment wrapText="1"/>
    </xf>
    <xf numFmtId="4" fontId="10" fillId="0" borderId="12" xfId="0" applyNumberFormat="1" applyFont="1" applyBorder="1" applyAlignment="1">
      <alignment horizontal="right"/>
    </xf>
    <xf numFmtId="4" fontId="12" fillId="0" borderId="24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/>
    </xf>
    <xf numFmtId="0" fontId="20" fillId="0" borderId="73" xfId="0" applyFont="1" applyFill="1" applyBorder="1" applyAlignment="1">
      <alignment vertical="center" wrapText="1"/>
    </xf>
    <xf numFmtId="4" fontId="13" fillId="0" borderId="12" xfId="0" applyNumberFormat="1" applyFont="1" applyBorder="1" applyAlignment="1">
      <alignment horizontal="right"/>
    </xf>
    <xf numFmtId="4" fontId="13" fillId="0" borderId="19" xfId="0" applyNumberFormat="1" applyFont="1" applyBorder="1" applyAlignment="1">
      <alignment horizontal="right"/>
    </xf>
    <xf numFmtId="0" fontId="20" fillId="0" borderId="74" xfId="0" applyFont="1" applyFill="1" applyBorder="1" applyAlignment="1">
      <alignment vertical="center" wrapText="1"/>
    </xf>
    <xf numFmtId="4" fontId="21" fillId="0" borderId="12" xfId="0" applyNumberFormat="1" applyFont="1" applyBorder="1" applyAlignment="1">
      <alignment vertical="center"/>
    </xf>
    <xf numFmtId="0" fontId="2" fillId="2" borderId="54" xfId="0" applyFont="1" applyFill="1" applyBorder="1" applyAlignment="1">
      <alignment wrapText="1"/>
    </xf>
    <xf numFmtId="4" fontId="10" fillId="2" borderId="75" xfId="0" applyNumberFormat="1" applyFont="1" applyFill="1" applyBorder="1" applyAlignment="1">
      <alignment horizontal="right"/>
    </xf>
    <xf numFmtId="4" fontId="10" fillId="2" borderId="76" xfId="0" applyNumberFormat="1" applyFont="1" applyFill="1" applyBorder="1" applyAlignment="1">
      <alignment horizontal="right"/>
    </xf>
    <xf numFmtId="4" fontId="10" fillId="2" borderId="77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4" fontId="10" fillId="2" borderId="78" xfId="0" applyNumberFormat="1" applyFont="1" applyFill="1" applyBorder="1" applyAlignment="1">
      <alignment horizontal="right"/>
    </xf>
    <xf numFmtId="0" fontId="8" fillId="4" borderId="79" xfId="0" applyFont="1" applyFill="1" applyBorder="1" applyAlignment="1">
      <alignment horizontal="center" wrapText="1"/>
    </xf>
    <xf numFmtId="0" fontId="8" fillId="0" borderId="80" xfId="0" applyFont="1" applyBorder="1" applyAlignment="1">
      <alignment wrapText="1"/>
    </xf>
    <xf numFmtId="4" fontId="14" fillId="0" borderId="27" xfId="0" applyNumberFormat="1" applyFont="1" applyBorder="1" applyAlignment="1">
      <alignment horizontal="right" vertical="center"/>
    </xf>
    <xf numFmtId="4" fontId="14" fillId="0" borderId="28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/>
    </xf>
    <xf numFmtId="4" fontId="8" fillId="0" borderId="61" xfId="0" applyNumberFormat="1" applyFont="1" applyBorder="1" applyAlignment="1">
      <alignment horizontal="right"/>
    </xf>
    <xf numFmtId="4" fontId="8" fillId="0" borderId="62" xfId="0" applyNumberFormat="1" applyFont="1" applyBorder="1" applyAlignment="1">
      <alignment horizontal="right"/>
    </xf>
    <xf numFmtId="4" fontId="8" fillId="0" borderId="14" xfId="0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horizontal="right"/>
    </xf>
    <xf numFmtId="4" fontId="8" fillId="0" borderId="24" xfId="0" applyNumberFormat="1" applyFont="1" applyFill="1" applyBorder="1" applyAlignment="1">
      <alignment horizontal="right"/>
    </xf>
    <xf numFmtId="4" fontId="8" fillId="0" borderId="27" xfId="0" applyNumberFormat="1" applyFont="1" applyFill="1" applyBorder="1" applyAlignment="1">
      <alignment horizontal="right"/>
    </xf>
    <xf numFmtId="4" fontId="8" fillId="0" borderId="28" xfId="0" applyNumberFormat="1" applyFont="1" applyFill="1" applyBorder="1" applyAlignment="1">
      <alignment horizontal="right"/>
    </xf>
    <xf numFmtId="4" fontId="1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18" fillId="6" borderId="47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7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18" fillId="0" borderId="48" xfId="0" applyNumberFormat="1" applyFont="1" applyFill="1" applyBorder="1" applyAlignment="1">
      <alignment vertical="center"/>
    </xf>
    <xf numFmtId="4" fontId="18" fillId="0" borderId="67" xfId="0" applyNumberFormat="1" applyFont="1" applyBorder="1" applyAlignment="1">
      <alignment vertical="center"/>
    </xf>
    <xf numFmtId="4" fontId="18" fillId="0" borderId="48" xfId="0" applyNumberFormat="1" applyFont="1" applyBorder="1" applyAlignment="1">
      <alignment vertical="center"/>
    </xf>
    <xf numFmtId="4" fontId="18" fillId="0" borderId="49" xfId="0" applyNumberFormat="1" applyFont="1" applyBorder="1" applyAlignment="1">
      <alignment vertical="center"/>
    </xf>
    <xf numFmtId="4" fontId="18" fillId="0" borderId="86" xfId="0" applyNumberFormat="1" applyFont="1" applyBorder="1" applyAlignment="1">
      <alignment vertical="center"/>
    </xf>
    <xf numFmtId="4" fontId="18" fillId="0" borderId="87" xfId="0" applyNumberFormat="1" applyFont="1" applyBorder="1" applyAlignment="1">
      <alignment vertical="center"/>
    </xf>
    <xf numFmtId="4" fontId="18" fillId="0" borderId="50" xfId="0" applyNumberFormat="1" applyFont="1" applyFill="1" applyBorder="1" applyAlignment="1">
      <alignment vertical="center"/>
    </xf>
    <xf numFmtId="4" fontId="18" fillId="0" borderId="88" xfId="0" applyNumberFormat="1" applyFont="1" applyBorder="1" applyAlignment="1">
      <alignment vertical="center"/>
    </xf>
    <xf numFmtId="4" fontId="18" fillId="0" borderId="50" xfId="0" applyNumberFormat="1" applyFont="1" applyBorder="1" applyAlignment="1">
      <alignment vertical="center"/>
    </xf>
    <xf numFmtId="4" fontId="18" fillId="0" borderId="51" xfId="0" applyNumberFormat="1" applyFont="1" applyBorder="1" applyAlignment="1">
      <alignment vertical="center"/>
    </xf>
    <xf numFmtId="4" fontId="7" fillId="0" borderId="86" xfId="0" applyNumberFormat="1" applyFont="1" applyBorder="1" applyAlignment="1">
      <alignment vertical="center"/>
    </xf>
    <xf numFmtId="4" fontId="7" fillId="0" borderId="87" xfId="0" applyNumberFormat="1" applyFont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4" fontId="7" fillId="0" borderId="88" xfId="0" applyNumberFormat="1" applyFon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7" fillId="0" borderId="51" xfId="0" applyNumberFormat="1" applyFont="1" applyBorder="1" applyAlignment="1">
      <alignment vertical="center"/>
    </xf>
    <xf numFmtId="4" fontId="7" fillId="0" borderId="89" xfId="0" applyNumberFormat="1" applyFont="1" applyBorder="1" applyAlignment="1">
      <alignment vertical="center"/>
    </xf>
    <xf numFmtId="4" fontId="7" fillId="0" borderId="90" xfId="0" applyNumberFormat="1" applyFont="1" applyBorder="1" applyAlignment="1">
      <alignment vertical="center"/>
    </xf>
    <xf numFmtId="3" fontId="7" fillId="0" borderId="91" xfId="0" applyNumberFormat="1" applyFont="1" applyFill="1" applyBorder="1" applyAlignment="1">
      <alignment vertical="center"/>
    </xf>
    <xf numFmtId="4" fontId="7" fillId="0" borderId="92" xfId="0" applyNumberFormat="1" applyFont="1" applyBorder="1" applyAlignment="1">
      <alignment vertical="center"/>
    </xf>
    <xf numFmtId="4" fontId="7" fillId="0" borderId="91" xfId="0" applyNumberFormat="1" applyFont="1" applyBorder="1" applyAlignment="1">
      <alignment vertical="center"/>
    </xf>
    <xf numFmtId="4" fontId="7" fillId="0" borderId="93" xfId="0" applyNumberFormat="1" applyFont="1" applyBorder="1" applyAlignment="1">
      <alignment vertical="center"/>
    </xf>
    <xf numFmtId="4" fontId="18" fillId="6" borderId="94" xfId="0" applyNumberFormat="1" applyFont="1" applyFill="1" applyBorder="1" applyAlignment="1">
      <alignment vertical="center"/>
    </xf>
    <xf numFmtId="4" fontId="18" fillId="6" borderId="95" xfId="0" applyNumberFormat="1" applyFont="1" applyFill="1" applyBorder="1" applyAlignment="1">
      <alignment vertical="center"/>
    </xf>
    <xf numFmtId="4" fontId="18" fillId="6" borderId="47" xfId="0" applyNumberFormat="1" applyFont="1" applyFill="1" applyBorder="1" applyAlignment="1">
      <alignment vertical="center"/>
    </xf>
    <xf numFmtId="4" fontId="18" fillId="0" borderId="68" xfId="0" applyNumberFormat="1" applyFont="1" applyFill="1" applyBorder="1" applyAlignment="1">
      <alignment vertical="center"/>
    </xf>
    <xf numFmtId="4" fontId="18" fillId="0" borderId="96" xfId="0" applyNumberFormat="1" applyFont="1" applyBorder="1" applyAlignment="1">
      <alignment vertical="center"/>
    </xf>
    <xf numFmtId="4" fontId="18" fillId="0" borderId="68" xfId="0" applyNumberFormat="1" applyFont="1" applyBorder="1" applyAlignment="1">
      <alignment vertical="center"/>
    </xf>
    <xf numFmtId="4" fontId="18" fillId="0" borderId="72" xfId="0" applyNumberFormat="1" applyFont="1" applyBorder="1" applyAlignment="1">
      <alignment vertical="center"/>
    </xf>
    <xf numFmtId="4" fontId="18" fillId="0" borderId="70" xfId="0" applyNumberFormat="1" applyFont="1" applyBorder="1" applyAlignment="1">
      <alignment vertical="center"/>
    </xf>
    <xf numFmtId="4" fontId="18" fillId="0" borderId="97" xfId="0" applyNumberFormat="1" applyFont="1" applyBorder="1" applyAlignment="1">
      <alignment vertical="center"/>
    </xf>
    <xf numFmtId="4" fontId="18" fillId="6" borderId="4" xfId="0" applyNumberFormat="1" applyFont="1" applyFill="1" applyBorder="1" applyAlignment="1">
      <alignment vertical="center"/>
    </xf>
    <xf numFmtId="4" fontId="18" fillId="6" borderId="5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7" fillId="6" borderId="98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8" xfId="0" applyNumberFormat="1" applyFont="1" applyFill="1" applyBorder="1" applyAlignment="1" applyProtection="1">
      <alignment vertical="center"/>
      <protection locked="0"/>
    </xf>
    <xf numFmtId="4" fontId="11" fillId="0" borderId="66" xfId="0" applyNumberFormat="1" applyFont="1" applyFill="1" applyBorder="1" applyAlignment="1" applyProtection="1">
      <alignment vertical="center"/>
      <protection locked="0"/>
    </xf>
    <xf numFmtId="4" fontId="21" fillId="0" borderId="48" xfId="0" applyNumberFormat="1" applyFont="1" applyFill="1" applyBorder="1" applyAlignment="1" applyProtection="1">
      <alignment vertical="center"/>
      <protection locked="0"/>
    </xf>
    <xf numFmtId="4" fontId="11" fillId="0" borderId="48" xfId="0" applyNumberFormat="1" applyFont="1" applyFill="1" applyBorder="1" applyAlignment="1" applyProtection="1">
      <alignment vertical="center"/>
      <protection locked="0"/>
    </xf>
    <xf numFmtId="49" fontId="18" fillId="0" borderId="68" xfId="0" applyNumberFormat="1" applyFont="1" applyFill="1" applyBorder="1" applyAlignment="1" applyProtection="1">
      <alignment vertical="center"/>
      <protection locked="0"/>
    </xf>
    <xf numFmtId="4" fontId="21" fillId="0" borderId="99" xfId="0" applyNumberFormat="1" applyFont="1" applyFill="1" applyBorder="1" applyAlignment="1" applyProtection="1">
      <alignment vertical="center"/>
      <protection locked="0"/>
    </xf>
    <xf numFmtId="4" fontId="21" fillId="0" borderId="68" xfId="0" applyNumberFormat="1" applyFont="1" applyFill="1" applyBorder="1" applyAlignment="1" applyProtection="1">
      <alignment vertical="center"/>
      <protection locked="0"/>
    </xf>
    <xf numFmtId="4" fontId="21" fillId="0" borderId="33" xfId="0" applyNumberFormat="1" applyFont="1" applyFill="1" applyBorder="1" applyAlignment="1" applyProtection="1">
      <alignment vertical="center"/>
      <protection locked="0"/>
    </xf>
    <xf numFmtId="49" fontId="7" fillId="0" borderId="68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Border="1"/>
    <xf numFmtId="4" fontId="14" fillId="0" borderId="24" xfId="0" applyNumberFormat="1" applyFont="1" applyBorder="1" applyAlignment="1">
      <alignment horizontal="right" vertical="center"/>
    </xf>
    <xf numFmtId="4" fontId="14" fillId="0" borderId="25" xfId="0" applyNumberFormat="1" applyFont="1" applyBorder="1" applyAlignment="1">
      <alignment horizontal="right" vertical="center"/>
    </xf>
    <xf numFmtId="4" fontId="21" fillId="0" borderId="73" xfId="0" applyNumberFormat="1" applyFont="1" applyFill="1" applyBorder="1" applyAlignment="1" applyProtection="1">
      <alignment vertical="center"/>
    </xf>
    <xf numFmtId="4" fontId="21" fillId="0" borderId="50" xfId="0" applyNumberFormat="1" applyFont="1" applyFill="1" applyBorder="1" applyAlignment="1" applyProtection="1">
      <alignment vertical="center"/>
      <protection locked="0"/>
    </xf>
    <xf numFmtId="49" fontId="7" fillId="0" borderId="50" xfId="0" applyNumberFormat="1" applyFont="1" applyFill="1" applyBorder="1" applyAlignment="1" applyProtection="1">
      <alignment vertical="center"/>
      <protection locked="0"/>
    </xf>
    <xf numFmtId="4" fontId="11" fillId="0" borderId="73" xfId="0" applyNumberFormat="1" applyFont="1" applyFill="1" applyBorder="1" applyAlignment="1" applyProtection="1">
      <alignment vertical="center"/>
    </xf>
    <xf numFmtId="4" fontId="11" fillId="0" borderId="68" xfId="0" applyNumberFormat="1" applyFont="1" applyFill="1" applyBorder="1" applyAlignment="1" applyProtection="1">
      <alignment vertical="center"/>
      <protection locked="0"/>
    </xf>
    <xf numFmtId="4" fontId="11" fillId="2" borderId="3" xfId="0" applyNumberFormat="1" applyFont="1" applyFill="1" applyBorder="1" applyAlignment="1" applyProtection="1">
      <alignment vertical="center"/>
      <protection locked="0"/>
    </xf>
    <xf numFmtId="4" fontId="11" fillId="2" borderId="47" xfId="0" applyNumberFormat="1" applyFont="1" applyFill="1" applyBorder="1" applyAlignment="1" applyProtection="1">
      <alignment vertical="center"/>
      <protection locked="0"/>
    </xf>
    <xf numFmtId="0" fontId="3" fillId="0" borderId="0" xfId="4" applyFont="1"/>
    <xf numFmtId="0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8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30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7" xfId="0" applyNumberFormat="1" applyFont="1" applyBorder="1" applyAlignment="1" applyProtection="1">
      <alignment horizontal="right" vertical="center" wrapText="1"/>
      <protection locked="0"/>
    </xf>
    <xf numFmtId="4" fontId="11" fillId="0" borderId="101" xfId="0" applyNumberFormat="1" applyFont="1" applyFill="1" applyBorder="1" applyAlignment="1" applyProtection="1">
      <alignment horizontal="right" vertical="center" wrapText="1"/>
    </xf>
    <xf numFmtId="4" fontId="21" fillId="0" borderId="12" xfId="0" applyNumberFormat="1" applyFont="1" applyBorder="1" applyAlignment="1" applyProtection="1">
      <alignment horizontal="right" vertical="center" wrapText="1"/>
      <protection locked="0"/>
    </xf>
    <xf numFmtId="4" fontId="11" fillId="0" borderId="19" xfId="0" applyNumberFormat="1" applyFont="1" applyFill="1" applyBorder="1" applyAlignment="1" applyProtection="1">
      <alignment horizontal="right" vertical="center" wrapText="1"/>
    </xf>
    <xf numFmtId="4" fontId="21" fillId="0" borderId="102" xfId="0" applyNumberFormat="1" applyFont="1" applyBorder="1" applyAlignment="1" applyProtection="1">
      <alignment horizontal="right" vertical="center" wrapText="1"/>
      <protection locked="0"/>
    </xf>
    <xf numFmtId="4" fontId="11" fillId="0" borderId="103" xfId="0" applyNumberFormat="1" applyFont="1" applyFill="1" applyBorder="1" applyAlignment="1" applyProtection="1">
      <alignment horizontal="right" vertical="center" wrapText="1"/>
    </xf>
    <xf numFmtId="4" fontId="21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104" xfId="0" applyNumberFormat="1" applyFont="1" applyFill="1" applyBorder="1" applyAlignment="1" applyProtection="1">
      <alignment horizontal="right" vertical="center" wrapText="1"/>
    </xf>
    <xf numFmtId="164" fontId="2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19" xfId="0" applyNumberFormat="1" applyFont="1" applyFill="1" applyBorder="1" applyAlignment="1" applyProtection="1">
      <alignment horizontal="right" vertical="center" wrapText="1"/>
    </xf>
    <xf numFmtId="4" fontId="21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21" fillId="0" borderId="102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102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107" xfId="0" applyNumberFormat="1" applyFont="1" applyFill="1" applyBorder="1" applyAlignment="1" applyProtection="1">
      <alignment horizontal="right" vertical="center" wrapText="1"/>
    </xf>
    <xf numFmtId="4" fontId="11" fillId="6" borderId="77" xfId="0" applyNumberFormat="1" applyFont="1" applyFill="1" applyBorder="1" applyAlignment="1" applyProtection="1">
      <alignment horizontal="right" vertical="center" wrapText="1"/>
    </xf>
    <xf numFmtId="4" fontId="11" fillId="6" borderId="76" xfId="0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/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47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47" xfId="0" applyNumberFormat="1" applyFont="1" applyFill="1" applyBorder="1" applyAlignment="1" applyProtection="1">
      <alignment horizontal="right" vertical="center" wrapText="1"/>
    </xf>
    <xf numFmtId="4" fontId="7" fillId="0" borderId="96" xfId="0" applyNumberFormat="1" applyFont="1" applyBorder="1" applyAlignment="1" applyProtection="1">
      <alignment horizontal="right" vertical="center" wrapText="1"/>
      <protection locked="0"/>
    </xf>
    <xf numFmtId="4" fontId="7" fillId="0" borderId="68" xfId="0" applyNumberFormat="1" applyFont="1" applyBorder="1" applyAlignment="1" applyProtection="1">
      <alignment horizontal="right" vertical="center" wrapText="1"/>
      <protection locked="0"/>
    </xf>
    <xf numFmtId="4" fontId="7" fillId="0" borderId="88" xfId="0" applyNumberFormat="1" applyFont="1" applyBorder="1" applyAlignment="1" applyProtection="1">
      <alignment horizontal="right" vertical="center" wrapText="1"/>
      <protection locked="0"/>
    </xf>
    <xf numFmtId="4" fontId="7" fillId="0" borderId="50" xfId="0" applyNumberFormat="1" applyFont="1" applyBorder="1" applyAlignment="1" applyProtection="1">
      <alignment horizontal="right" vertical="center" wrapText="1"/>
      <protection locked="0"/>
    </xf>
    <xf numFmtId="4" fontId="4" fillId="6" borderId="4" xfId="0" applyNumberFormat="1" applyFont="1" applyFill="1" applyBorder="1" applyAlignment="1" applyProtection="1">
      <alignment horizontal="right" vertical="center" wrapText="1"/>
    </xf>
    <xf numFmtId="4" fontId="18" fillId="6" borderId="4" xfId="0" applyNumberFormat="1" applyFont="1" applyFill="1" applyBorder="1" applyAlignment="1" applyProtection="1">
      <alignment horizontal="right" vertical="center" wrapText="1"/>
    </xf>
    <xf numFmtId="4" fontId="18" fillId="2" borderId="47" xfId="0" applyNumberFormat="1" applyFont="1" applyFill="1" applyBorder="1" applyAlignment="1" applyProtection="1">
      <alignment horizontal="right" vertical="center" wrapText="1"/>
    </xf>
    <xf numFmtId="4" fontId="18" fillId="6" borderId="5" xfId="0" applyNumberFormat="1" applyFont="1" applyFill="1" applyBorder="1" applyAlignment="1" applyProtection="1">
      <alignment horizontal="right" vertical="center" wrapText="1"/>
    </xf>
    <xf numFmtId="4" fontId="4" fillId="6" borderId="47" xfId="0" applyNumberFormat="1" applyFont="1" applyFill="1" applyBorder="1" applyAlignment="1">
      <alignment horizontal="center" vertical="center" wrapText="1"/>
    </xf>
    <xf numFmtId="4" fontId="7" fillId="0" borderId="67" xfId="0" applyNumberFormat="1" applyFont="1" applyFill="1" applyBorder="1" applyAlignment="1">
      <alignment horizontal="right" vertical="center" wrapText="1"/>
    </xf>
    <xf numFmtId="4" fontId="7" fillId="0" borderId="48" xfId="0" applyNumberFormat="1" applyFont="1" applyFill="1" applyBorder="1" applyAlignment="1">
      <alignment horizontal="right" vertical="center" wrapText="1"/>
    </xf>
    <xf numFmtId="4" fontId="7" fillId="0" borderId="55" xfId="0" applyNumberFormat="1" applyFont="1" applyFill="1" applyBorder="1" applyAlignment="1">
      <alignment horizontal="right" vertical="center" wrapText="1"/>
    </xf>
    <xf numFmtId="4" fontId="7" fillId="0" borderId="68" xfId="0" applyNumberFormat="1" applyFont="1" applyFill="1" applyBorder="1" applyAlignment="1">
      <alignment horizontal="right" vertical="center" wrapText="1"/>
    </xf>
    <xf numFmtId="4" fontId="18" fillId="6" borderId="1" xfId="0" applyNumberFormat="1" applyFont="1" applyFill="1" applyBorder="1" applyAlignment="1">
      <alignment horizontal="right" vertical="center" wrapText="1"/>
    </xf>
    <xf numFmtId="4" fontId="18" fillId="6" borderId="47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vertical="center"/>
    </xf>
    <xf numFmtId="4" fontId="18" fillId="6" borderId="56" xfId="0" applyNumberFormat="1" applyFont="1" applyFill="1" applyBorder="1" applyAlignment="1">
      <alignment horizontal="center" vertical="center"/>
    </xf>
    <xf numFmtId="4" fontId="18" fillId="2" borderId="47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4" fillId="2" borderId="56" xfId="0" applyNumberFormat="1" applyFont="1" applyFill="1" applyBorder="1" applyAlignment="1">
      <alignment horizontal="left" vertical="center" wrapText="1"/>
    </xf>
    <xf numFmtId="4" fontId="7" fillId="0" borderId="50" xfId="0" applyNumberFormat="1" applyFont="1" applyFill="1" applyBorder="1" applyAlignment="1">
      <alignment horizontal="left" vertical="center" wrapText="1"/>
    </xf>
    <xf numFmtId="4" fontId="7" fillId="0" borderId="68" xfId="0" applyNumberFormat="1" applyFont="1" applyFill="1" applyBorder="1" applyAlignment="1">
      <alignment vertical="center"/>
    </xf>
    <xf numFmtId="4" fontId="7" fillId="0" borderId="96" xfId="0" applyNumberFormat="1" applyFont="1" applyFill="1" applyBorder="1" applyAlignment="1">
      <alignment vertical="center"/>
    </xf>
    <xf numFmtId="4" fontId="7" fillId="0" borderId="50" xfId="0" applyNumberFormat="1" applyFont="1" applyFill="1" applyBorder="1" applyAlignment="1">
      <alignment vertical="center"/>
    </xf>
    <xf numFmtId="4" fontId="26" fillId="0" borderId="73" xfId="0" applyNumberFormat="1" applyFont="1" applyFill="1" applyBorder="1" applyAlignment="1">
      <alignment horizontal="left" vertical="center" wrapText="1"/>
    </xf>
    <xf numFmtId="4" fontId="7" fillId="0" borderId="88" xfId="0" applyNumberFormat="1" applyFont="1" applyFill="1" applyBorder="1" applyAlignment="1">
      <alignment vertical="center"/>
    </xf>
    <xf numFmtId="4" fontId="26" fillId="0" borderId="31" xfId="0" applyNumberFormat="1" applyFont="1" applyFill="1" applyBorder="1" applyAlignment="1">
      <alignment horizontal="left" vertical="center" wrapText="1"/>
    </xf>
    <xf numFmtId="4" fontId="7" fillId="0" borderId="33" xfId="0" applyNumberFormat="1" applyFont="1" applyFill="1" applyBorder="1" applyAlignment="1">
      <alignment vertical="center"/>
    </xf>
    <xf numFmtId="4" fontId="18" fillId="6" borderId="3" xfId="0" applyNumberFormat="1" applyFont="1" applyFill="1" applyBorder="1" applyAlignment="1">
      <alignment horizontal="left" vertical="center"/>
    </xf>
    <xf numFmtId="4" fontId="18" fillId="6" borderId="3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horizontal="justify" vertical="center"/>
    </xf>
    <xf numFmtId="0" fontId="3" fillId="0" borderId="0" xfId="3" applyFont="1" applyBorder="1" applyAlignment="1"/>
    <xf numFmtId="4" fontId="27" fillId="0" borderId="24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vertical="center" wrapText="1"/>
    </xf>
    <xf numFmtId="4" fontId="7" fillId="0" borderId="88" xfId="0" applyNumberFormat="1" applyFont="1" applyBorder="1" applyAlignment="1" applyProtection="1">
      <alignment horizontal="right" vertical="center"/>
      <protection locked="0"/>
    </xf>
    <xf numFmtId="0" fontId="3" fillId="0" borderId="0" xfId="3" applyFont="1" applyBorder="1" applyAlignment="1">
      <alignment wrapText="1"/>
    </xf>
    <xf numFmtId="4" fontId="7" fillId="0" borderId="92" xfId="0" applyNumberFormat="1" applyFont="1" applyBorder="1" applyAlignment="1" applyProtection="1">
      <alignment horizontal="right" vertical="center"/>
      <protection locked="0"/>
    </xf>
    <xf numFmtId="4" fontId="7" fillId="0" borderId="91" xfId="0" applyNumberFormat="1" applyFont="1" applyBorder="1" applyAlignment="1" applyProtection="1">
      <alignment horizontal="right" vertical="center" wrapText="1"/>
      <protection locked="0"/>
    </xf>
    <xf numFmtId="4" fontId="7" fillId="0" borderId="109" xfId="0" applyNumberFormat="1" applyFont="1" applyBorder="1" applyAlignment="1" applyProtection="1">
      <alignment horizontal="right" vertical="center"/>
      <protection locked="0"/>
    </xf>
    <xf numFmtId="4" fontId="7" fillId="0" borderId="73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7" fillId="0" borderId="33" xfId="0" applyNumberFormat="1" applyFont="1" applyBorder="1" applyAlignment="1" applyProtection="1">
      <alignment horizontal="right" vertical="center" wrapText="1"/>
      <protection locked="0"/>
    </xf>
    <xf numFmtId="4" fontId="18" fillId="2" borderId="5" xfId="0" applyNumberFormat="1" applyFont="1" applyFill="1" applyBorder="1" applyAlignment="1" applyProtection="1">
      <alignment horizontal="right" vertical="center"/>
    </xf>
    <xf numFmtId="4" fontId="18" fillId="6" borderId="47" xfId="0" applyNumberFormat="1" applyFont="1" applyFill="1" applyBorder="1" applyAlignment="1" applyProtection="1">
      <alignment horizontal="right" vertical="center"/>
    </xf>
    <xf numFmtId="4" fontId="18" fillId="0" borderId="29" xfId="0" applyNumberFormat="1" applyFont="1" applyBorder="1" applyAlignment="1" applyProtection="1">
      <alignment horizontal="right" vertical="center" wrapText="1"/>
      <protection locked="0"/>
    </xf>
    <xf numFmtId="4" fontId="18" fillId="0" borderId="30" xfId="0" applyNumberFormat="1" applyFont="1" applyFill="1" applyBorder="1" applyAlignment="1" applyProtection="1">
      <alignment horizontal="right" vertical="center" wrapText="1"/>
    </xf>
    <xf numFmtId="4" fontId="18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47" xfId="0" applyNumberFormat="1" applyFont="1" applyFill="1" applyBorder="1" applyAlignment="1" applyProtection="1">
      <alignment horizontal="right" vertical="center" wrapText="1"/>
    </xf>
    <xf numFmtId="164" fontId="7" fillId="0" borderId="71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03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10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11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4" fontId="4" fillId="2" borderId="98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47" xfId="0" applyNumberFormat="1" applyFont="1" applyFill="1" applyBorder="1" applyAlignment="1" applyProtection="1">
      <alignment horizontal="right" vertical="center"/>
    </xf>
    <xf numFmtId="4" fontId="11" fillId="0" borderId="96" xfId="0" applyNumberFormat="1" applyFont="1" applyFill="1" applyBorder="1" applyAlignment="1" applyProtection="1">
      <alignment horizontal="right" vertical="center"/>
      <protection locked="0"/>
    </xf>
    <xf numFmtId="4" fontId="11" fillId="0" borderId="68" xfId="0" applyNumberFormat="1" applyFont="1" applyFill="1" applyBorder="1" applyAlignment="1" applyProtection="1">
      <alignment horizontal="right" vertical="center"/>
      <protection locked="0"/>
    </xf>
    <xf numFmtId="4" fontId="21" fillId="0" borderId="96" xfId="0" applyNumberFormat="1" applyFont="1" applyFill="1" applyBorder="1" applyAlignment="1" applyProtection="1">
      <alignment horizontal="right" vertical="center"/>
      <protection locked="0"/>
    </xf>
    <xf numFmtId="4" fontId="21" fillId="0" borderId="68" xfId="0" applyNumberFormat="1" applyFont="1" applyFill="1" applyBorder="1" applyAlignment="1" applyProtection="1">
      <alignment horizontal="right" vertical="center"/>
      <protection locked="0"/>
    </xf>
    <xf numFmtId="4" fontId="21" fillId="0" borderId="0" xfId="0" applyNumberFormat="1" applyFont="1" applyFill="1" applyBorder="1" applyAlignment="1" applyProtection="1">
      <alignment horizontal="right" vertical="center"/>
      <protection locked="0"/>
    </xf>
    <xf numFmtId="4" fontId="14" fillId="0" borderId="47" xfId="0" applyNumberFormat="1" applyFont="1" applyBorder="1" applyAlignment="1">
      <alignment horizontal="right" vertical="center"/>
    </xf>
    <xf numFmtId="4" fontId="14" fillId="0" borderId="21" xfId="0" applyNumberFormat="1" applyFont="1" applyBorder="1" applyAlignment="1">
      <alignment horizontal="righ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4" fontId="11" fillId="6" borderId="47" xfId="0" applyNumberFormat="1" applyFont="1" applyFill="1" applyBorder="1" applyAlignment="1" applyProtection="1">
      <alignment horizontal="right" vertical="center"/>
    </xf>
    <xf numFmtId="4" fontId="29" fillId="0" borderId="0" xfId="0" applyNumberFormat="1" applyFont="1" applyAlignment="1">
      <alignment vertical="center"/>
    </xf>
    <xf numFmtId="4" fontId="11" fillId="2" borderId="5" xfId="0" applyNumberFormat="1" applyFont="1" applyFill="1" applyBorder="1" applyAlignment="1" applyProtection="1">
      <alignment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68" xfId="0" applyNumberFormat="1" applyFont="1" applyBorder="1" applyAlignment="1" applyProtection="1">
      <alignment vertical="center"/>
      <protection locked="0"/>
    </xf>
    <xf numFmtId="4" fontId="7" fillId="0" borderId="68" xfId="0" applyNumberFormat="1" applyFont="1" applyBorder="1" applyAlignment="1" applyProtection="1">
      <alignment vertical="center"/>
      <protection locked="0"/>
    </xf>
    <xf numFmtId="4" fontId="7" fillId="0" borderId="72" xfId="0" applyNumberFormat="1" applyFont="1" applyBorder="1" applyAlignment="1" applyProtection="1">
      <alignment vertical="center"/>
      <protection locked="0"/>
    </xf>
    <xf numFmtId="4" fontId="18" fillId="0" borderId="72" xfId="0" applyNumberFormat="1" applyFont="1" applyBorder="1" applyAlignment="1" applyProtection="1">
      <alignment vertical="center"/>
      <protection locked="0"/>
    </xf>
    <xf numFmtId="4" fontId="7" fillId="0" borderId="50" xfId="0" applyNumberFormat="1" applyFont="1" applyBorder="1" applyAlignment="1" applyProtection="1">
      <alignment horizontal="right" vertical="center"/>
      <protection locked="0"/>
    </xf>
    <xf numFmtId="4" fontId="7" fillId="0" borderId="51" xfId="0" applyNumberFormat="1" applyFont="1" applyBorder="1" applyAlignment="1" applyProtection="1">
      <alignment horizontal="right" vertical="center"/>
      <protection locked="0"/>
    </xf>
    <xf numFmtId="4" fontId="18" fillId="2" borderId="47" xfId="0" applyNumberFormat="1" applyFont="1" applyFill="1" applyBorder="1" applyAlignment="1" applyProtection="1">
      <alignment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14" fillId="0" borderId="112" xfId="0" applyNumberFormat="1" applyFont="1" applyBorder="1" applyAlignment="1">
      <alignment horizontal="right" vertical="center"/>
    </xf>
    <xf numFmtId="4" fontId="14" fillId="0" borderId="113" xfId="0" applyNumberFormat="1" applyFont="1" applyBorder="1" applyAlignment="1">
      <alignment horizontal="right" vertical="center"/>
    </xf>
    <xf numFmtId="4" fontId="30" fillId="0" borderId="0" xfId="0" applyNumberFormat="1" applyFont="1" applyFill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vertical="center"/>
      <protection locked="0"/>
    </xf>
    <xf numFmtId="4" fontId="18" fillId="2" borderId="30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8" xfId="3" applyFont="1" applyFill="1" applyBorder="1" applyAlignment="1" applyProtection="1">
      <alignment vertical="center" wrapText="1"/>
    </xf>
    <xf numFmtId="4" fontId="11" fillId="0" borderId="86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47" xfId="0" applyNumberFormat="1" applyFont="1" applyFill="1" applyBorder="1" applyAlignment="1" applyProtection="1">
      <alignment vertical="center" wrapText="1"/>
      <protection locked="0"/>
    </xf>
    <xf numFmtId="4" fontId="11" fillId="0" borderId="94" xfId="0" applyNumberFormat="1" applyFont="1" applyFill="1" applyBorder="1" applyAlignment="1" applyProtection="1">
      <alignment vertical="center" wrapText="1"/>
      <protection locked="0"/>
    </xf>
    <xf numFmtId="4" fontId="11" fillId="0" borderId="114" xfId="0" applyNumberFormat="1" applyFont="1" applyFill="1" applyBorder="1" applyAlignment="1" applyProtection="1">
      <alignment vertical="center" wrapText="1"/>
      <protection locked="0"/>
    </xf>
    <xf numFmtId="4" fontId="11" fillId="0" borderId="108" xfId="0" applyNumberFormat="1" applyFont="1" applyFill="1" applyBorder="1" applyAlignment="1" applyProtection="1">
      <alignment vertical="center" wrapText="1"/>
      <protection locked="0"/>
    </xf>
    <xf numFmtId="4" fontId="11" fillId="0" borderId="47" xfId="0" applyNumberFormat="1" applyFont="1" applyFill="1" applyBorder="1" applyAlignment="1" applyProtection="1">
      <alignment vertical="center" wrapText="1"/>
      <protection locked="0"/>
    </xf>
    <xf numFmtId="4" fontId="7" fillId="0" borderId="68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86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94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0" xfId="0" applyNumberFormat="1" applyFont="1" applyFill="1" applyBorder="1" applyAlignment="1" applyProtection="1">
      <alignment vertical="center" wrapText="1"/>
      <protection locked="0"/>
    </xf>
    <xf numFmtId="4" fontId="14" fillId="0" borderId="0" xfId="0" applyNumberFormat="1" applyFont="1"/>
    <xf numFmtId="4" fontId="3" fillId="0" borderId="50" xfId="0" applyNumberFormat="1" applyFont="1" applyFill="1" applyBorder="1" applyAlignment="1" applyProtection="1">
      <alignment vertical="center" wrapText="1"/>
      <protection locked="0"/>
    </xf>
    <xf numFmtId="4" fontId="4" fillId="0" borderId="47" xfId="0" applyNumberFormat="1" applyFont="1" applyFill="1" applyBorder="1" applyAlignment="1">
      <alignment horizontal="left" vertical="center" wrapText="1"/>
    </xf>
    <xf numFmtId="4" fontId="12" fillId="0" borderId="94" xfId="0" applyNumberFormat="1" applyFont="1" applyFill="1" applyBorder="1" applyAlignment="1" applyProtection="1">
      <alignment horizontal="right" vertical="center" wrapText="1"/>
    </xf>
    <xf numFmtId="4" fontId="12" fillId="0" borderId="47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8" xfId="0" applyNumberFormat="1" applyFont="1" applyFill="1" applyBorder="1" applyAlignment="1" applyProtection="1">
      <alignment vertical="center" wrapText="1"/>
      <protection locked="0"/>
    </xf>
    <xf numFmtId="4" fontId="14" fillId="0" borderId="24" xfId="0" applyNumberFormat="1" applyFont="1" applyBorder="1" applyAlignment="1">
      <alignment horizontal="right" vertical="center" wrapText="1"/>
    </xf>
    <xf numFmtId="4" fontId="12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6" xfId="0" applyNumberFormat="1" applyFont="1" applyFill="1" applyBorder="1" applyAlignment="1" applyProtection="1">
      <alignment vertical="center" wrapText="1"/>
      <protection locked="0"/>
    </xf>
    <xf numFmtId="4" fontId="12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vertical="center" wrapText="1"/>
      <protection locked="0"/>
    </xf>
    <xf numFmtId="4" fontId="12" fillId="0" borderId="9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47" xfId="0" applyNumberFormat="1" applyFont="1" applyFill="1" applyBorder="1" applyAlignment="1" applyProtection="1">
      <alignment horizontal="right" vertical="center" wrapText="1"/>
    </xf>
    <xf numFmtId="0" fontId="4" fillId="2" borderId="47" xfId="3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Border="1" applyAlignment="1" applyProtection="1">
      <alignment horizontal="left" vertical="center"/>
      <protection locked="0"/>
    </xf>
    <xf numFmtId="4" fontId="18" fillId="0" borderId="0" xfId="0" applyNumberFormat="1" applyFont="1" applyAlignment="1">
      <alignment horizontal="left" vertical="center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5" xfId="0" applyNumberFormat="1" applyFont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horizontal="center" vertical="center"/>
    </xf>
    <xf numFmtId="4" fontId="11" fillId="0" borderId="50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/>
    </xf>
    <xf numFmtId="4" fontId="11" fillId="0" borderId="50" xfId="0" applyNumberFormat="1" applyFont="1" applyFill="1" applyBorder="1" applyAlignment="1" applyProtection="1">
      <alignment horizontal="right" vertical="center" wrapText="1"/>
    </xf>
    <xf numFmtId="4" fontId="21" fillId="0" borderId="50" xfId="0" applyNumberFormat="1" applyFont="1" applyBorder="1" applyAlignment="1" applyProtection="1">
      <alignment horizontal="right" vertical="center" wrapText="1"/>
      <protection locked="0"/>
    </xf>
    <xf numFmtId="4" fontId="22" fillId="0" borderId="0" xfId="0" applyNumberFormat="1" applyFont="1" applyAlignment="1">
      <alignment horizontal="left" vertical="center"/>
    </xf>
    <xf numFmtId="4" fontId="18" fillId="2" borderId="3" xfId="0" applyNumberFormat="1" applyFont="1" applyFill="1" applyBorder="1" applyAlignment="1">
      <alignment horizontal="left" vertical="center"/>
    </xf>
    <xf numFmtId="4" fontId="18" fillId="2" borderId="4" xfId="0" applyNumberFormat="1" applyFont="1" applyFill="1" applyBorder="1" applyAlignment="1">
      <alignment horizontal="left" vertical="center"/>
    </xf>
    <xf numFmtId="4" fontId="18" fillId="2" borderId="5" xfId="0" applyNumberFormat="1" applyFont="1" applyFill="1" applyBorder="1" applyAlignment="1">
      <alignment horizontal="left" vertical="center"/>
    </xf>
    <xf numFmtId="4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/>
    </xf>
    <xf numFmtId="4" fontId="3" fillId="0" borderId="67" xfId="0" applyNumberFormat="1" applyFont="1" applyFill="1" applyBorder="1" applyAlignment="1">
      <alignment horizontal="right" vertical="center" wrapText="1"/>
    </xf>
    <xf numFmtId="4" fontId="3" fillId="0" borderId="48" xfId="0" applyNumberFormat="1" applyFont="1" applyFill="1" applyBorder="1" applyAlignment="1">
      <alignment horizontal="right" vertical="center" wrapText="1"/>
    </xf>
    <xf numFmtId="4" fontId="3" fillId="0" borderId="96" xfId="0" applyNumberFormat="1" applyFont="1" applyFill="1" applyBorder="1" applyAlignment="1">
      <alignment horizontal="right" vertical="center" wrapText="1"/>
    </xf>
    <xf numFmtId="4" fontId="3" fillId="0" borderId="68" xfId="0" applyNumberFormat="1" applyFont="1" applyFill="1" applyBorder="1" applyAlignment="1">
      <alignment horizontal="right" vertical="center" wrapText="1"/>
    </xf>
    <xf numFmtId="4" fontId="3" fillId="0" borderId="92" xfId="0" applyNumberFormat="1" applyFont="1" applyFill="1" applyBorder="1" applyAlignment="1">
      <alignment horizontal="right" vertical="center" wrapText="1"/>
    </xf>
    <xf numFmtId="4" fontId="3" fillId="0" borderId="91" xfId="0" applyNumberFormat="1" applyFont="1" applyFill="1" applyBorder="1" applyAlignment="1">
      <alignment horizontal="right" vertical="center" wrapText="1"/>
    </xf>
    <xf numFmtId="4" fontId="3" fillId="0" borderId="115" xfId="0" applyNumberFormat="1" applyFont="1" applyFill="1" applyBorder="1" applyAlignment="1">
      <alignment horizontal="right" vertical="center" wrapText="1"/>
    </xf>
    <xf numFmtId="4" fontId="3" fillId="0" borderId="54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Alignment="1" applyProtection="1">
      <alignment horizontal="left" vertical="center"/>
      <protection locked="0"/>
    </xf>
    <xf numFmtId="4" fontId="18" fillId="2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4" fontId="11" fillId="0" borderId="47" xfId="0" applyNumberFormat="1" applyFont="1" applyFill="1" applyBorder="1" applyAlignment="1" applyProtection="1">
      <alignment vertical="center"/>
    </xf>
    <xf numFmtId="4" fontId="3" fillId="0" borderId="48" xfId="0" applyNumberFormat="1" applyFont="1" applyFill="1" applyBorder="1" applyAlignment="1" applyProtection="1">
      <alignment vertical="center"/>
      <protection locked="0"/>
    </xf>
    <xf numFmtId="4" fontId="21" fillId="0" borderId="48" xfId="0" applyNumberFormat="1" applyFont="1" applyBorder="1" applyAlignment="1" applyProtection="1">
      <alignment vertical="center"/>
      <protection locked="0"/>
    </xf>
    <xf numFmtId="4" fontId="3" fillId="0" borderId="50" xfId="0" applyNumberFormat="1" applyFont="1" applyFill="1" applyBorder="1" applyAlignment="1" applyProtection="1">
      <alignment vertical="center"/>
      <protection locked="0"/>
    </xf>
    <xf numFmtId="4" fontId="21" fillId="0" borderId="50" xfId="0" applyNumberFormat="1" applyFont="1" applyBorder="1" applyAlignment="1" applyProtection="1">
      <alignment vertical="center"/>
      <protection locked="0"/>
    </xf>
    <xf numFmtId="4" fontId="21" fillId="0" borderId="51" xfId="0" applyNumberFormat="1" applyFont="1" applyBorder="1" applyAlignment="1" applyProtection="1">
      <alignment vertical="center"/>
      <protection locked="0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32" fillId="0" borderId="54" xfId="0" applyNumberFormat="1" applyFont="1" applyFill="1" applyBorder="1" applyAlignment="1" applyProtection="1">
      <alignment vertical="center"/>
      <protection locked="0"/>
    </xf>
    <xf numFmtId="4" fontId="21" fillId="0" borderId="54" xfId="0" applyNumberFormat="1" applyFont="1" applyBorder="1" applyAlignment="1" applyProtection="1">
      <alignment vertical="center"/>
      <protection locked="0"/>
    </xf>
    <xf numFmtId="4" fontId="21" fillId="0" borderId="55" xfId="0" applyNumberFormat="1" applyFont="1" applyBorder="1" applyAlignment="1" applyProtection="1">
      <alignment vertical="center"/>
      <protection locked="0"/>
    </xf>
    <xf numFmtId="4" fontId="3" fillId="0" borderId="91" xfId="0" applyNumberFormat="1" applyFont="1" applyFill="1" applyBorder="1" applyAlignment="1" applyProtection="1">
      <alignment vertical="center"/>
      <protection locked="0"/>
    </xf>
    <xf numFmtId="4" fontId="21" fillId="0" borderId="68" xfId="0" applyNumberFormat="1" applyFont="1" applyBorder="1" applyAlignment="1" applyProtection="1">
      <alignment vertical="center"/>
      <protection locked="0"/>
    </xf>
    <xf numFmtId="4" fontId="21" fillId="0" borderId="72" xfId="0" applyNumberFormat="1" applyFont="1" applyBorder="1" applyAlignment="1" applyProtection="1">
      <alignment vertical="center"/>
      <protection locked="0"/>
    </xf>
    <xf numFmtId="0" fontId="14" fillId="0" borderId="50" xfId="0" applyFont="1" applyBorder="1" applyAlignment="1">
      <alignment wrapText="1"/>
    </xf>
    <xf numFmtId="4" fontId="14" fillId="0" borderId="82" xfId="0" applyNumberFormat="1" applyFont="1" applyBorder="1" applyAlignment="1">
      <alignment horizontal="right" vertical="center"/>
    </xf>
    <xf numFmtId="4" fontId="32" fillId="0" borderId="99" xfId="0" applyNumberFormat="1" applyFont="1" applyFill="1" applyBorder="1" applyAlignment="1" applyProtection="1">
      <alignment vertical="center"/>
      <protection locked="0"/>
    </xf>
    <xf numFmtId="4" fontId="32" fillId="0" borderId="105" xfId="0" applyNumberFormat="1" applyFont="1" applyFill="1" applyBorder="1" applyAlignment="1" applyProtection="1">
      <alignment vertical="center"/>
      <protection locked="0"/>
    </xf>
    <xf numFmtId="4" fontId="3" fillId="0" borderId="99" xfId="0" applyNumberFormat="1" applyFont="1" applyFill="1" applyBorder="1" applyAlignment="1" applyProtection="1">
      <alignment vertical="center"/>
      <protection locked="0"/>
    </xf>
    <xf numFmtId="4" fontId="3" fillId="0" borderId="73" xfId="0" applyNumberFormat="1" applyFont="1" applyFill="1" applyBorder="1" applyAlignment="1" applyProtection="1">
      <alignment vertical="center"/>
      <protection locked="0"/>
    </xf>
    <xf numFmtId="4" fontId="32" fillId="0" borderId="73" xfId="0" applyNumberFormat="1" applyFont="1" applyFill="1" applyBorder="1" applyAlignment="1" applyProtection="1">
      <alignment vertical="center"/>
      <protection locked="0"/>
    </xf>
    <xf numFmtId="4" fontId="3" fillId="0" borderId="31" xfId="0" applyNumberFormat="1" applyFont="1" applyFill="1" applyBorder="1" applyAlignment="1" applyProtection="1">
      <alignment vertical="center"/>
      <protection locked="0"/>
    </xf>
    <xf numFmtId="4" fontId="21" fillId="0" borderId="33" xfId="0" applyNumberFormat="1" applyFont="1" applyBorder="1" applyAlignment="1" applyProtection="1">
      <alignment vertical="center"/>
      <protection locked="0"/>
    </xf>
    <xf numFmtId="0" fontId="14" fillId="0" borderId="23" xfId="0" applyFont="1" applyBorder="1" applyAlignment="1">
      <alignment vertical="center" wrapText="1"/>
    </xf>
    <xf numFmtId="4" fontId="7" fillId="0" borderId="50" xfId="0" applyNumberFormat="1" applyFont="1" applyBorder="1" applyAlignment="1" applyProtection="1">
      <alignment vertical="center"/>
      <protection locked="0"/>
    </xf>
    <xf numFmtId="0" fontId="8" fillId="0" borderId="54" xfId="0" applyFont="1" applyBorder="1"/>
    <xf numFmtId="4" fontId="18" fillId="0" borderId="0" xfId="0" applyNumberFormat="1" applyFont="1" applyAlignment="1">
      <alignment horizontal="left" vertical="center" wrapText="1"/>
    </xf>
    <xf numFmtId="4" fontId="18" fillId="2" borderId="47" xfId="0" applyNumberFormat="1" applyFont="1" applyFill="1" applyBorder="1" applyAlignment="1">
      <alignment horizontal="center" vertical="center"/>
    </xf>
    <xf numFmtId="4" fontId="7" fillId="0" borderId="56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0" applyNumberFormat="1" applyFont="1" applyFill="1" applyBorder="1" applyAlignment="1" applyProtection="1">
      <alignment vertical="center"/>
    </xf>
    <xf numFmtId="4" fontId="11" fillId="0" borderId="47" xfId="0" applyNumberFormat="1" applyFont="1" applyBorder="1" applyAlignment="1" applyProtection="1">
      <alignment vertical="center"/>
      <protection locked="0"/>
    </xf>
    <xf numFmtId="4" fontId="11" fillId="0" borderId="5" xfId="0" applyNumberFormat="1" applyFont="1" applyBorder="1" applyAlignment="1" applyProtection="1">
      <alignment vertical="center"/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1" fillId="0" borderId="33" xfId="0" applyNumberFormat="1" applyFont="1" applyBorder="1" applyAlignment="1" applyProtection="1">
      <alignment vertical="center"/>
      <protection locked="0"/>
    </xf>
    <xf numFmtId="4" fontId="11" fillId="0" borderId="32" xfId="0" applyNumberFormat="1" applyFont="1" applyBorder="1" applyAlignment="1" applyProtection="1">
      <alignment vertical="center"/>
      <protection locked="0"/>
    </xf>
    <xf numFmtId="4" fontId="21" fillId="0" borderId="68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26" fillId="0" borderId="0" xfId="0" applyNumberFormat="1" applyFont="1" applyFill="1" applyBorder="1" applyAlignment="1" applyProtection="1">
      <alignment vertical="center"/>
      <protection locked="0"/>
    </xf>
    <xf numFmtId="4" fontId="21" fillId="0" borderId="50" xfId="0" applyNumberFormat="1" applyFont="1" applyFill="1" applyBorder="1" applyAlignment="1" applyProtection="1">
      <alignment vertical="center"/>
    </xf>
    <xf numFmtId="4" fontId="21" fillId="0" borderId="51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Fill="1" applyBorder="1" applyAlignment="1" applyProtection="1">
      <alignment vertical="center"/>
      <protection locked="0"/>
    </xf>
    <xf numFmtId="4" fontId="11" fillId="2" borderId="47" xfId="0" applyNumberFormat="1" applyFont="1" applyFill="1" applyBorder="1" applyAlignment="1" applyProtection="1">
      <alignment vertical="center"/>
    </xf>
    <xf numFmtId="4" fontId="21" fillId="0" borderId="91" xfId="0" applyNumberFormat="1" applyFont="1" applyBorder="1" applyAlignment="1" applyProtection="1">
      <alignment vertical="center"/>
      <protection locked="0"/>
    </xf>
    <xf numFmtId="4" fontId="21" fillId="0" borderId="93" xfId="0" applyNumberFormat="1" applyFont="1" applyBorder="1" applyAlignment="1" applyProtection="1">
      <alignment vertical="center"/>
      <protection locked="0"/>
    </xf>
    <xf numFmtId="4" fontId="21" fillId="0" borderId="47" xfId="0" applyNumberFormat="1" applyFont="1" applyBorder="1" applyAlignment="1" applyProtection="1">
      <alignment vertical="center"/>
      <protection locked="0"/>
    </xf>
    <xf numFmtId="4" fontId="21" fillId="0" borderId="5" xfId="0" applyNumberFormat="1" applyFont="1" applyBorder="1" applyAlignment="1" applyProtection="1">
      <alignment vertical="center"/>
      <protection locked="0"/>
    </xf>
    <xf numFmtId="4" fontId="21" fillId="0" borderId="48" xfId="0" applyNumberFormat="1" applyFont="1" applyFill="1" applyBorder="1" applyAlignment="1" applyProtection="1">
      <alignment vertical="center"/>
    </xf>
    <xf numFmtId="4" fontId="11" fillId="0" borderId="68" xfId="0" applyNumberFormat="1" applyFont="1" applyBorder="1" applyAlignment="1" applyProtection="1">
      <alignment vertical="center"/>
      <protection locked="0"/>
    </xf>
    <xf numFmtId="4" fontId="11" fillId="0" borderId="50" xfId="0" applyNumberFormat="1" applyFont="1" applyFill="1" applyBorder="1" applyAlignment="1" applyProtection="1">
      <alignment vertical="center"/>
    </xf>
    <xf numFmtId="4" fontId="35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4" fontId="21" fillId="0" borderId="49" xfId="0" applyNumberFormat="1" applyFont="1" applyFill="1" applyBorder="1" applyAlignment="1" applyProtection="1">
      <alignment vertical="center"/>
    </xf>
    <xf numFmtId="0" fontId="14" fillId="0" borderId="24" xfId="0" applyFont="1" applyBorder="1" applyAlignment="1">
      <alignment horizontal="right" vertical="center"/>
    </xf>
    <xf numFmtId="0" fontId="7" fillId="0" borderId="0" xfId="0" applyNumberFormat="1" applyFont="1" applyAlignment="1">
      <alignment vertical="center"/>
    </xf>
    <xf numFmtId="4" fontId="18" fillId="2" borderId="3" xfId="0" applyNumberFormat="1" applyFont="1" applyFill="1" applyBorder="1" applyAlignment="1">
      <alignment horizontal="center" vertical="center"/>
    </xf>
    <xf numFmtId="4" fontId="18" fillId="6" borderId="47" xfId="0" applyNumberFormat="1" applyFont="1" applyFill="1" applyBorder="1" applyAlignment="1">
      <alignment horizontal="center" vertical="center"/>
    </xf>
    <xf numFmtId="4" fontId="18" fillId="6" borderId="4" xfId="0" applyNumberFormat="1" applyFont="1" applyFill="1" applyBorder="1" applyAlignment="1">
      <alignment horizontal="center" vertical="center"/>
    </xf>
    <xf numFmtId="4" fontId="7" fillId="0" borderId="73" xfId="0" applyNumberFormat="1" applyFont="1" applyFill="1" applyBorder="1" applyAlignment="1" applyProtection="1">
      <alignment vertical="center"/>
      <protection locked="0"/>
    </xf>
    <xf numFmtId="4" fontId="7" fillId="0" borderId="50" xfId="0" applyNumberFormat="1" applyFont="1" applyFill="1" applyBorder="1" applyAlignment="1" applyProtection="1">
      <alignment vertical="center"/>
      <protection locked="0"/>
    </xf>
    <xf numFmtId="4" fontId="7" fillId="0" borderId="88" xfId="0" applyNumberFormat="1" applyFont="1" applyFill="1" applyBorder="1" applyAlignment="1" applyProtection="1">
      <alignment vertical="center"/>
      <protection locked="0"/>
    </xf>
    <xf numFmtId="4" fontId="7" fillId="0" borderId="109" xfId="0" applyNumberFormat="1" applyFont="1" applyFill="1" applyBorder="1" applyAlignment="1" applyProtection="1">
      <alignment vertical="center"/>
      <protection locked="0"/>
    </xf>
    <xf numFmtId="4" fontId="7" fillId="0" borderId="91" xfId="0" applyNumberFormat="1" applyFont="1" applyFill="1" applyBorder="1" applyAlignment="1" applyProtection="1">
      <alignment vertical="center"/>
      <protection locked="0"/>
    </xf>
    <xf numFmtId="4" fontId="7" fillId="0" borderId="92" xfId="0" applyNumberFormat="1" applyFont="1" applyFill="1" applyBorder="1" applyAlignment="1" applyProtection="1">
      <alignment vertical="center"/>
      <protection locked="0"/>
    </xf>
    <xf numFmtId="0" fontId="14" fillId="0" borderId="112" xfId="0" applyFont="1" applyBorder="1" applyAlignment="1">
      <alignment horizontal="right" vertical="center"/>
    </xf>
    <xf numFmtId="0" fontId="14" fillId="0" borderId="113" xfId="0" applyFont="1" applyBorder="1" applyAlignment="1">
      <alignment horizontal="right" vertical="center"/>
    </xf>
    <xf numFmtId="4" fontId="18" fillId="0" borderId="0" xfId="0" applyNumberFormat="1" applyFont="1" applyAlignment="1">
      <alignment vertical="center"/>
    </xf>
    <xf numFmtId="4" fontId="18" fillId="0" borderId="99" xfId="0" applyNumberFormat="1" applyFont="1" applyFill="1" applyBorder="1" applyAlignment="1">
      <alignment horizontal="right" vertical="center"/>
    </xf>
    <xf numFmtId="4" fontId="18" fillId="0" borderId="68" xfId="0" applyNumberFormat="1" applyFont="1" applyFill="1" applyBorder="1" applyAlignment="1" applyProtection="1">
      <alignment vertical="center"/>
      <protection locked="0"/>
    </xf>
    <xf numFmtId="4" fontId="18" fillId="0" borderId="96" xfId="0" applyNumberFormat="1" applyFont="1" applyFill="1" applyBorder="1" applyAlignment="1" applyProtection="1">
      <alignment vertical="center"/>
      <protection locked="0"/>
    </xf>
    <xf numFmtId="4" fontId="18" fillId="0" borderId="73" xfId="0" applyNumberFormat="1" applyFont="1" applyBorder="1" applyAlignment="1">
      <alignment horizontal="right" vertical="center"/>
    </xf>
    <xf numFmtId="4" fontId="18" fillId="0" borderId="105" xfId="0" applyNumberFormat="1" applyFont="1" applyBorder="1" applyAlignment="1">
      <alignment horizontal="right" vertical="center"/>
    </xf>
    <xf numFmtId="4" fontId="7" fillId="0" borderId="54" xfId="0" applyNumberFormat="1" applyFont="1" applyBorder="1" applyAlignment="1">
      <alignment vertical="center"/>
    </xf>
    <xf numFmtId="4" fontId="7" fillId="0" borderId="1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0" fillId="4" borderId="12" xfId="0" applyFill="1" applyBorder="1" applyAlignment="1">
      <alignment horizontal="center" vertical="top" wrapText="1"/>
    </xf>
    <xf numFmtId="0" fontId="39" fillId="0" borderId="14" xfId="0" applyFont="1" applyBorder="1" applyAlignment="1">
      <alignment vertical="center" wrapText="1"/>
    </xf>
    <xf numFmtId="4" fontId="39" fillId="0" borderId="14" xfId="0" applyNumberFormat="1" applyFont="1" applyBorder="1" applyAlignment="1">
      <alignment horizontal="right" vertical="center"/>
    </xf>
    <xf numFmtId="0" fontId="39" fillId="0" borderId="24" xfId="0" applyFont="1" applyBorder="1" applyAlignment="1">
      <alignment vertical="center" wrapText="1"/>
    </xf>
    <xf numFmtId="4" fontId="39" fillId="0" borderId="24" xfId="0" applyNumberFormat="1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40" fillId="4" borderId="24" xfId="0" applyFont="1" applyFill="1" applyBorder="1" applyAlignment="1">
      <alignment vertical="center" wrapText="1"/>
    </xf>
    <xf numFmtId="4" fontId="40" fillId="4" borderId="24" xfId="0" applyNumberFormat="1" applyFont="1" applyFill="1" applyBorder="1" applyAlignment="1">
      <alignment horizontal="right" vertical="center"/>
    </xf>
    <xf numFmtId="0" fontId="38" fillId="4" borderId="121" xfId="0" applyFont="1" applyFill="1" applyBorder="1" applyAlignment="1">
      <alignment horizontal="center" vertical="center" wrapText="1"/>
    </xf>
    <xf numFmtId="0" fontId="0" fillId="0" borderId="122" xfId="0" applyBorder="1"/>
    <xf numFmtId="0" fontId="0" fillId="0" borderId="123" xfId="0" applyBorder="1"/>
    <xf numFmtId="0" fontId="37" fillId="0" borderId="127" xfId="0" applyFont="1" applyBorder="1" applyAlignment="1">
      <alignment vertical="center" wrapText="1"/>
    </xf>
    <xf numFmtId="0" fontId="37" fillId="0" borderId="127" xfId="0" applyFont="1" applyBorder="1" applyAlignment="1">
      <alignment horizontal="right" vertical="center" wrapText="1"/>
    </xf>
    <xf numFmtId="4" fontId="37" fillId="0" borderId="127" xfId="0" applyNumberFormat="1" applyFont="1" applyBorder="1" applyAlignment="1">
      <alignment horizontal="right" vertical="center" wrapText="1"/>
    </xf>
    <xf numFmtId="0" fontId="37" fillId="0" borderId="128" xfId="0" applyFont="1" applyBorder="1" applyAlignment="1">
      <alignment vertical="center" wrapText="1"/>
    </xf>
    <xf numFmtId="0" fontId="37" fillId="0" borderId="128" xfId="0" applyFont="1" applyBorder="1" applyAlignment="1">
      <alignment horizontal="right" vertical="center" wrapText="1"/>
    </xf>
    <xf numFmtId="4" fontId="37" fillId="0" borderId="128" xfId="0" applyNumberFormat="1" applyFont="1" applyBorder="1" applyAlignment="1">
      <alignment horizontal="right" vertical="center" wrapText="1"/>
    </xf>
    <xf numFmtId="4" fontId="0" fillId="4" borderId="12" xfId="0" applyNumberFormat="1" applyFill="1" applyBorder="1" applyAlignment="1">
      <alignment horizontal="center" vertical="top" wrapText="1"/>
    </xf>
    <xf numFmtId="4" fontId="40" fillId="4" borderId="24" xfId="0" applyNumberFormat="1" applyFont="1" applyFill="1" applyBorder="1" applyAlignment="1">
      <alignment vertical="center" wrapText="1"/>
    </xf>
    <xf numFmtId="4" fontId="0" fillId="0" borderId="0" xfId="0" applyNumberFormat="1"/>
    <xf numFmtId="0" fontId="38" fillId="4" borderId="61" xfId="0" applyFont="1" applyFill="1" applyBorder="1" applyAlignment="1">
      <alignment horizontal="center" vertical="center" wrapText="1"/>
    </xf>
    <xf numFmtId="0" fontId="38" fillId="4" borderId="130" xfId="0" applyFont="1" applyFill="1" applyBorder="1" applyAlignment="1">
      <alignment horizontal="center" vertical="center" wrapText="1"/>
    </xf>
    <xf numFmtId="0" fontId="37" fillId="0" borderId="131" xfId="0" applyFont="1" applyBorder="1" applyAlignment="1">
      <alignment vertical="center" wrapText="1"/>
    </xf>
    <xf numFmtId="0" fontId="37" fillId="0" borderId="131" xfId="0" applyFont="1" applyBorder="1" applyAlignment="1">
      <alignment horizontal="right" vertical="center" wrapText="1"/>
    </xf>
    <xf numFmtId="4" fontId="37" fillId="0" borderId="131" xfId="0" applyNumberFormat="1" applyFont="1" applyBorder="1" applyAlignment="1">
      <alignment horizontal="right" vertical="center" wrapText="1"/>
    </xf>
    <xf numFmtId="0" fontId="37" fillId="0" borderId="3" xfId="0" applyFont="1" applyBorder="1" applyAlignment="1">
      <alignment horizontal="left" vertical="center" wrapText="1"/>
    </xf>
    <xf numFmtId="4" fontId="37" fillId="0" borderId="47" xfId="0" applyNumberFormat="1" applyFont="1" applyBorder="1" applyAlignment="1">
      <alignment horizontal="right" vertical="center" wrapText="1"/>
    </xf>
    <xf numFmtId="4" fontId="37" fillId="0" borderId="4" xfId="0" applyNumberFormat="1" applyFont="1" applyBorder="1" applyAlignment="1">
      <alignment horizontal="right" vertical="center" wrapText="1"/>
    </xf>
    <xf numFmtId="4" fontId="37" fillId="0" borderId="5" xfId="0" applyNumberFormat="1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0" fillId="0" borderId="16" xfId="0" applyFont="1" applyFill="1" applyBorder="1"/>
    <xf numFmtId="0" fontId="10" fillId="0" borderId="0" xfId="0" applyFont="1" applyFill="1" applyBorder="1"/>
    <xf numFmtId="0" fontId="10" fillId="0" borderId="17" xfId="0" applyFont="1" applyFill="1" applyBorder="1"/>
    <xf numFmtId="0" fontId="10" fillId="0" borderId="18" xfId="0" applyFont="1" applyFill="1" applyBorder="1"/>
    <xf numFmtId="0" fontId="10" fillId="0" borderId="20" xfId="0" applyFont="1" applyFill="1" applyBorder="1"/>
    <xf numFmtId="0" fontId="10" fillId="0" borderId="22" xfId="0" applyFont="1" applyFill="1" applyBorder="1"/>
    <xf numFmtId="0" fontId="10" fillId="0" borderId="21" xfId="0" applyFont="1" applyFill="1" applyBorder="1"/>
    <xf numFmtId="0" fontId="3" fillId="0" borderId="0" xfId="2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9" fillId="2" borderId="7" xfId="3" applyFont="1" applyFill="1" applyBorder="1" applyAlignment="1">
      <alignment wrapText="1"/>
    </xf>
    <xf numFmtId="0" fontId="9" fillId="2" borderId="12" xfId="3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13" fillId="0" borderId="16" xfId="0" applyFont="1" applyBorder="1"/>
    <xf numFmtId="0" fontId="13" fillId="0" borderId="38" xfId="0" applyFont="1" applyBorder="1"/>
    <xf numFmtId="0" fontId="10" fillId="3" borderId="16" xfId="0" applyFont="1" applyFill="1" applyBorder="1"/>
    <xf numFmtId="0" fontId="10" fillId="3" borderId="21" xfId="0" applyFont="1" applyFill="1" applyBorder="1"/>
    <xf numFmtId="0" fontId="13" fillId="0" borderId="21" xfId="0" applyFont="1" applyBorder="1"/>
    <xf numFmtId="0" fontId="11" fillId="5" borderId="16" xfId="0" applyFont="1" applyFill="1" applyBorder="1"/>
    <xf numFmtId="0" fontId="10" fillId="5" borderId="21" xfId="0" applyFont="1" applyFill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3" borderId="34" xfId="0" applyFont="1" applyFill="1" applyBorder="1" applyAlignment="1"/>
    <xf numFmtId="0" fontId="2" fillId="3" borderId="35" xfId="0" applyFont="1" applyFill="1" applyBorder="1" applyAlignment="1"/>
    <xf numFmtId="0" fontId="3" fillId="0" borderId="36" xfId="0" applyFont="1" applyBorder="1" applyAlignment="1"/>
    <xf numFmtId="0" fontId="11" fillId="2" borderId="16" xfId="0" applyFont="1" applyFill="1" applyBorder="1"/>
    <xf numFmtId="0" fontId="10" fillId="2" borderId="21" xfId="0" applyFont="1" applyFill="1" applyBorder="1"/>
    <xf numFmtId="0" fontId="13" fillId="0" borderId="41" xfId="0" applyFont="1" applyBorder="1"/>
    <xf numFmtId="0" fontId="13" fillId="0" borderId="42" xfId="0" applyFont="1" applyBorder="1"/>
    <xf numFmtId="0" fontId="11" fillId="0" borderId="16" xfId="0" applyFont="1" applyFill="1" applyBorder="1"/>
    <xf numFmtId="4" fontId="11" fillId="0" borderId="16" xfId="0" applyNumberFormat="1" applyFont="1" applyFill="1" applyBorder="1" applyAlignment="1">
      <alignment vertical="center"/>
    </xf>
    <xf numFmtId="4" fontId="11" fillId="0" borderId="38" xfId="0" applyNumberFormat="1" applyFont="1" applyFill="1" applyBorder="1" applyAlignment="1">
      <alignment vertical="center"/>
    </xf>
    <xf numFmtId="0" fontId="14" fillId="0" borderId="21" xfId="0" applyFont="1" applyFill="1" applyBorder="1" applyAlignment="1"/>
    <xf numFmtId="0" fontId="13" fillId="0" borderId="16" xfId="0" applyFont="1" applyFill="1" applyBorder="1"/>
    <xf numFmtId="0" fontId="13" fillId="0" borderId="21" xfId="0" applyFont="1" applyFill="1" applyBorder="1"/>
    <xf numFmtId="0" fontId="10" fillId="3" borderId="16" xfId="0" applyFont="1" applyFill="1" applyBorder="1" applyAlignment="1"/>
    <xf numFmtId="0" fontId="10" fillId="3" borderId="38" xfId="0" applyFont="1" applyFill="1" applyBorder="1" applyAlignment="1"/>
    <xf numFmtId="0" fontId="14" fillId="0" borderId="21" xfId="0" applyFont="1" applyBorder="1" applyAlignment="1"/>
    <xf numFmtId="0" fontId="4" fillId="0" borderId="3" xfId="3" applyFont="1" applyFill="1" applyBorder="1" applyAlignment="1" applyProtection="1">
      <alignment vertical="center" wrapText="1"/>
    </xf>
    <xf numFmtId="0" fontId="4" fillId="0" borderId="4" xfId="3" applyFont="1" applyFill="1" applyBorder="1" applyAlignment="1" applyProtection="1">
      <alignment vertical="center" wrapText="1"/>
    </xf>
    <xf numFmtId="0" fontId="4" fillId="0" borderId="5" xfId="3" applyFont="1" applyFill="1" applyBorder="1" applyAlignment="1" applyProtection="1">
      <alignment vertical="center" wrapText="1"/>
    </xf>
    <xf numFmtId="14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6" fillId="0" borderId="0" xfId="0" applyFont="1" applyAlignment="1"/>
    <xf numFmtId="0" fontId="2" fillId="4" borderId="30" xfId="0" applyFont="1" applyFill="1" applyBorder="1" applyAlignment="1">
      <alignment horizontal="center" wrapText="1"/>
    </xf>
    <xf numFmtId="0" fontId="3" fillId="0" borderId="68" xfId="0" applyFont="1" applyBorder="1" applyAlignment="1">
      <alignment horizontal="center" wrapText="1"/>
    </xf>
    <xf numFmtId="0" fontId="2" fillId="4" borderId="66" xfId="0" applyFont="1" applyFill="1" applyBorder="1" applyAlignment="1">
      <alignment horizontal="center" wrapText="1"/>
    </xf>
    <xf numFmtId="0" fontId="2" fillId="4" borderId="67" xfId="0" applyFont="1" applyFill="1" applyBorder="1" applyAlignment="1">
      <alignment horizontal="center" wrapText="1"/>
    </xf>
    <xf numFmtId="0" fontId="2" fillId="4" borderId="49" xfId="0" applyFont="1" applyFill="1" applyBorder="1" applyAlignment="1">
      <alignment horizontal="center" wrapText="1"/>
    </xf>
    <xf numFmtId="0" fontId="10" fillId="2" borderId="16" xfId="0" applyFont="1" applyFill="1" applyBorder="1"/>
    <xf numFmtId="0" fontId="10" fillId="2" borderId="44" xfId="0" applyFont="1" applyFill="1" applyBorder="1"/>
    <xf numFmtId="0" fontId="10" fillId="2" borderId="45" xfId="0" applyFont="1" applyFill="1" applyBorder="1"/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8" fillId="0" borderId="83" xfId="0" applyFont="1" applyBorder="1" applyAlignment="1">
      <alignment wrapText="1"/>
    </xf>
    <xf numFmtId="0" fontId="8" fillId="0" borderId="84" xfId="0" applyFont="1" applyBorder="1" applyAlignment="1">
      <alignment wrapText="1"/>
    </xf>
    <xf numFmtId="0" fontId="8" fillId="0" borderId="11" xfId="0" applyFont="1" applyFill="1" applyBorder="1" applyAlignment="1">
      <alignment horizontal="left" wrapText="1" indent="1"/>
    </xf>
    <xf numFmtId="0" fontId="8" fillId="0" borderId="13" xfId="0" applyFont="1" applyFill="1" applyBorder="1" applyAlignment="1">
      <alignment horizontal="left" wrapText="1" indent="1"/>
    </xf>
    <xf numFmtId="0" fontId="8" fillId="0" borderId="16" xfId="0" applyFont="1" applyFill="1" applyBorder="1" applyAlignment="1">
      <alignment horizontal="left" wrapText="1" indent="1"/>
    </xf>
    <xf numFmtId="0" fontId="8" fillId="0" borderId="82" xfId="0" applyFont="1" applyFill="1" applyBorder="1" applyAlignment="1">
      <alignment horizontal="left" wrapText="1" indent="1"/>
    </xf>
    <xf numFmtId="0" fontId="8" fillId="0" borderId="44" xfId="0" applyFont="1" applyFill="1" applyBorder="1" applyAlignment="1">
      <alignment horizontal="left" wrapText="1" indent="1"/>
    </xf>
    <xf numFmtId="0" fontId="8" fillId="0" borderId="85" xfId="0" applyFont="1" applyFill="1" applyBorder="1" applyAlignment="1">
      <alignment horizontal="left" wrapText="1" indent="1"/>
    </xf>
    <xf numFmtId="0" fontId="2" fillId="4" borderId="34" xfId="0" applyFont="1" applyFill="1" applyBorder="1" applyAlignment="1">
      <alignment wrapText="1"/>
    </xf>
    <xf numFmtId="0" fontId="2" fillId="4" borderId="81" xfId="0" applyFont="1" applyFill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82" xfId="0" applyFont="1" applyBorder="1" applyAlignment="1">
      <alignment wrapText="1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98" xfId="0" applyNumberFormat="1" applyFont="1" applyFill="1" applyBorder="1" applyAlignment="1" applyProtection="1">
      <alignment horizontal="center" vertical="center"/>
      <protection locked="0"/>
    </xf>
    <xf numFmtId="4" fontId="4" fillId="2" borderId="29" xfId="0" applyNumberFormat="1" applyFont="1" applyFill="1" applyBorder="1" applyAlignment="1" applyProtection="1">
      <alignment horizontal="center" vertical="center"/>
      <protection locked="0"/>
    </xf>
    <xf numFmtId="4" fontId="4" fillId="2" borderId="74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18" fillId="2" borderId="30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56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3" xfId="0" applyNumberFormat="1" applyFont="1" applyFill="1" applyBorder="1" applyAlignment="1" applyProtection="1">
      <alignment horizontal="center" vertical="center"/>
      <protection locked="0"/>
    </xf>
    <xf numFmtId="4" fontId="18" fillId="2" borderId="4" xfId="0" applyNumberFormat="1" applyFont="1" applyFill="1" applyBorder="1" applyAlignment="1" applyProtection="1">
      <alignment horizontal="center" vertical="center"/>
      <protection locked="0"/>
    </xf>
    <xf numFmtId="4" fontId="18" fillId="2" borderId="5" xfId="0" applyNumberFormat="1" applyFont="1" applyFill="1" applyBorder="1" applyAlignment="1" applyProtection="1">
      <alignment horizontal="center" vertical="center"/>
      <protection locked="0"/>
    </xf>
    <xf numFmtId="4" fontId="4" fillId="6" borderId="30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7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" fillId="0" borderId="73" xfId="0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88" xfId="0" applyFont="1" applyFill="1" applyBorder="1" applyAlignment="1">
      <alignment horizontal="left" vertical="center" wrapText="1" indent="2"/>
    </xf>
    <xf numFmtId="0" fontId="3" fillId="0" borderId="51" xfId="0" applyFont="1" applyFill="1" applyBorder="1" applyAlignment="1">
      <alignment horizontal="left" vertical="center" wrapText="1" indent="2"/>
    </xf>
    <xf numFmtId="4" fontId="22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vertical="center"/>
    </xf>
    <xf numFmtId="4" fontId="4" fillId="6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4" fillId="0" borderId="66" xfId="0" applyNumberFormat="1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" fontId="4" fillId="0" borderId="66" xfId="0" applyNumberFormat="1" applyFont="1" applyFill="1" applyBorder="1" applyAlignment="1" applyProtection="1">
      <alignment vertical="center" wrapText="1"/>
      <protection locked="0"/>
    </xf>
    <xf numFmtId="0" fontId="3" fillId="0" borderId="100" xfId="0" applyFont="1" applyBorder="1" applyAlignment="1">
      <alignment vertical="center"/>
    </xf>
    <xf numFmtId="4" fontId="4" fillId="0" borderId="73" xfId="0" applyNumberFormat="1" applyFont="1" applyFill="1" applyBorder="1" applyAlignment="1" applyProtection="1">
      <alignment vertical="center" wrapText="1"/>
      <protection locked="0"/>
    </xf>
    <xf numFmtId="0" fontId="3" fillId="0" borderId="69" xfId="0" applyFont="1" applyBorder="1" applyAlignment="1">
      <alignment vertical="center"/>
    </xf>
    <xf numFmtId="4" fontId="18" fillId="0" borderId="73" xfId="0" applyNumberFormat="1" applyFont="1" applyFill="1" applyBorder="1" applyAlignment="1" applyProtection="1">
      <alignment vertical="center" wrapText="1"/>
      <protection locked="0"/>
    </xf>
    <xf numFmtId="4" fontId="3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3" fillId="0" borderId="72" xfId="0" applyNumberFormat="1" applyFont="1" applyFill="1" applyBorder="1" applyAlignment="1" applyProtection="1">
      <alignment horizontal="left" vertical="center" wrapText="1"/>
      <protection locked="0"/>
    </xf>
    <xf numFmtId="44" fontId="18" fillId="2" borderId="3" xfId="1" applyFont="1" applyFill="1" applyBorder="1" applyAlignment="1" applyProtection="1">
      <alignment horizontal="left" vertical="center" wrapText="1"/>
      <protection locked="0"/>
    </xf>
    <xf numFmtId="44" fontId="18" fillId="2" borderId="4" xfId="1" applyFont="1" applyFill="1" applyBorder="1" applyAlignment="1" applyProtection="1">
      <alignment horizontal="left" vertical="center" wrapText="1"/>
      <protection locked="0"/>
    </xf>
    <xf numFmtId="44" fontId="18" fillId="2" borderId="5" xfId="1" applyFont="1" applyFill="1" applyBorder="1" applyAlignment="1" applyProtection="1">
      <alignment horizontal="left" vertical="center" wrapText="1"/>
      <protection locked="0"/>
    </xf>
    <xf numFmtId="4" fontId="22" fillId="0" borderId="0" xfId="0" applyNumberFormat="1" applyFont="1" applyAlignment="1" applyProtection="1">
      <alignment horizontal="left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4" fontId="7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9" xfId="0" applyFont="1" applyFill="1" applyBorder="1" applyAlignment="1">
      <alignment vertical="center"/>
    </xf>
    <xf numFmtId="4" fontId="3" fillId="0" borderId="73" xfId="0" applyNumberFormat="1" applyFont="1" applyFill="1" applyBorder="1" applyAlignment="1">
      <alignment horizontal="left" vertical="center" wrapText="1"/>
    </xf>
    <xf numFmtId="4" fontId="7" fillId="0" borderId="73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>
      <alignment vertical="center"/>
    </xf>
    <xf numFmtId="4" fontId="18" fillId="2" borderId="66" xfId="0" applyNumberFormat="1" applyFont="1" applyFill="1" applyBorder="1" applyAlignment="1" applyProtection="1">
      <alignment vertical="center" wrapText="1"/>
      <protection locked="0"/>
    </xf>
    <xf numFmtId="0" fontId="3" fillId="2" borderId="100" xfId="0" applyFont="1" applyFill="1" applyBorder="1" applyAlignment="1">
      <alignment vertical="center"/>
    </xf>
    <xf numFmtId="4" fontId="7" fillId="0" borderId="73" xfId="0" applyNumberFormat="1" applyFont="1" applyFill="1" applyBorder="1" applyAlignment="1">
      <alignment horizontal="left" vertical="center"/>
    </xf>
    <xf numFmtId="4" fontId="7" fillId="0" borderId="73" xfId="0" applyNumberFormat="1" applyFont="1" applyFill="1" applyBorder="1" applyAlignment="1">
      <alignment horizontal="left" vertical="center" wrapText="1"/>
    </xf>
    <xf numFmtId="4" fontId="7" fillId="0" borderId="105" xfId="0" applyNumberFormat="1" applyFont="1" applyFill="1" applyBorder="1" applyAlignment="1" applyProtection="1">
      <alignment vertical="center" wrapText="1"/>
      <protection locked="0"/>
    </xf>
    <xf numFmtId="0" fontId="3" fillId="0" borderId="106" xfId="0" applyFont="1" applyFill="1" applyBorder="1" applyAlignment="1">
      <alignment vertical="center"/>
    </xf>
    <xf numFmtId="4" fontId="7" fillId="0" borderId="105" xfId="0" applyNumberFormat="1" applyFont="1" applyBorder="1" applyAlignment="1" applyProtection="1">
      <alignment vertical="center" wrapText="1"/>
      <protection locked="0"/>
    </xf>
    <xf numFmtId="4" fontId="7" fillId="0" borderId="55" xfId="0" applyNumberFormat="1" applyFont="1" applyBorder="1" applyAlignment="1" applyProtection="1">
      <alignment vertical="center" wrapText="1"/>
      <protection locked="0"/>
    </xf>
    <xf numFmtId="4" fontId="18" fillId="2" borderId="3" xfId="0" applyNumberFormat="1" applyFont="1" applyFill="1" applyBorder="1" applyAlignment="1" applyProtection="1">
      <alignment vertical="center" wrapText="1"/>
      <protection locked="0"/>
    </xf>
    <xf numFmtId="4" fontId="18" fillId="6" borderId="5" xfId="0" applyNumberFormat="1" applyFont="1" applyFill="1" applyBorder="1" applyAlignment="1" applyProtection="1">
      <alignment vertical="center" wrapText="1"/>
      <protection locked="0"/>
    </xf>
    <xf numFmtId="4" fontId="7" fillId="0" borderId="66" xfId="0" applyNumberFormat="1" applyFont="1" applyBorder="1" applyAlignment="1" applyProtection="1">
      <alignment vertical="center" wrapText="1"/>
      <protection locked="0"/>
    </xf>
    <xf numFmtId="4" fontId="7" fillId="0" borderId="49" xfId="0" applyNumberFormat="1" applyFont="1" applyBorder="1" applyAlignment="1" applyProtection="1">
      <alignment vertical="center" wrapText="1"/>
      <protection locked="0"/>
    </xf>
    <xf numFmtId="4" fontId="7" fillId="0" borderId="73" xfId="0" applyNumberFormat="1" applyFont="1" applyBorder="1" applyAlignment="1" applyProtection="1">
      <alignment vertical="center" wrapText="1"/>
      <protection locked="0"/>
    </xf>
    <xf numFmtId="4" fontId="7" fillId="0" borderId="51" xfId="0" applyNumberFormat="1" applyFont="1" applyBorder="1" applyAlignment="1" applyProtection="1">
      <alignment vertical="center" wrapText="1"/>
      <protection locked="0"/>
    </xf>
    <xf numFmtId="0" fontId="3" fillId="0" borderId="108" xfId="0" applyFont="1" applyBorder="1" applyAlignment="1">
      <alignment vertical="center"/>
    </xf>
    <xf numFmtId="4" fontId="22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4" fontId="7" fillId="0" borderId="66" xfId="0" applyNumberFormat="1" applyFont="1" applyFill="1" applyBorder="1" applyAlignment="1">
      <alignment horizontal="left" vertical="center" wrapText="1"/>
    </xf>
    <xf numFmtId="4" fontId="7" fillId="0" borderId="49" xfId="0" applyNumberFormat="1" applyFont="1" applyFill="1" applyBorder="1" applyAlignment="1">
      <alignment horizontal="left" vertical="center" wrapText="1"/>
    </xf>
    <xf numFmtId="4" fontId="7" fillId="0" borderId="105" xfId="0" applyNumberFormat="1" applyFont="1" applyFill="1" applyBorder="1" applyAlignment="1">
      <alignment horizontal="left" vertical="center" wrapText="1"/>
    </xf>
    <xf numFmtId="4" fontId="7" fillId="0" borderId="55" xfId="0" applyNumberFormat="1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horizontal="left" vertical="center" wrapText="1"/>
    </xf>
    <xf numFmtId="4" fontId="18" fillId="2" borderId="5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4" fontId="18" fillId="6" borderId="3" xfId="0" applyNumberFormat="1" applyFont="1" applyFill="1" applyBorder="1" applyAlignment="1">
      <alignment horizontal="center" vertical="center" wrapText="1"/>
    </xf>
    <xf numFmtId="4" fontId="18" fillId="6" borderId="5" xfId="0" applyNumberFormat="1" applyFont="1" applyFill="1" applyBorder="1" applyAlignment="1">
      <alignment horizontal="center" vertical="center" wrapText="1"/>
    </xf>
    <xf numFmtId="4" fontId="7" fillId="0" borderId="73" xfId="0" applyNumberFormat="1" applyFont="1" applyBorder="1" applyAlignment="1" applyProtection="1">
      <alignment horizontal="justify" vertical="center"/>
      <protection locked="0"/>
    </xf>
    <xf numFmtId="4" fontId="7" fillId="0" borderId="51" xfId="0" applyNumberFormat="1" applyFont="1" applyBorder="1" applyAlignment="1" applyProtection="1">
      <alignment horizontal="justify" vertical="center"/>
      <protection locked="0"/>
    </xf>
    <xf numFmtId="4" fontId="18" fillId="0" borderId="109" xfId="0" applyNumberFormat="1" applyFont="1" applyBorder="1" applyAlignment="1" applyProtection="1">
      <alignment horizontal="justify" vertical="center"/>
      <protection locked="0"/>
    </xf>
    <xf numFmtId="4" fontId="18" fillId="0" borderId="93" xfId="0" applyNumberFormat="1" applyFont="1" applyBorder="1" applyAlignment="1" applyProtection="1">
      <alignment horizontal="justify" vertical="center"/>
      <protection locked="0"/>
    </xf>
    <xf numFmtId="4" fontId="18" fillId="0" borderId="73" xfId="0" applyNumberFormat="1" applyFont="1" applyBorder="1" applyAlignment="1" applyProtection="1">
      <alignment horizontal="justify" vertical="center"/>
      <protection locked="0"/>
    </xf>
    <xf numFmtId="4" fontId="18" fillId="0" borderId="51" xfId="0" applyNumberFormat="1" applyFont="1" applyBorder="1" applyAlignment="1" applyProtection="1">
      <alignment horizontal="justify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8" fillId="0" borderId="66" xfId="0" applyNumberFormat="1" applyFont="1" applyBorder="1" applyAlignment="1" applyProtection="1">
      <alignment horizontal="justify" vertical="center"/>
      <protection locked="0"/>
    </xf>
    <xf numFmtId="4" fontId="18" fillId="0" borderId="49" xfId="0" applyNumberFormat="1" applyFont="1" applyBorder="1" applyAlignment="1" applyProtection="1">
      <alignment horizontal="justify" vertical="center"/>
      <protection locked="0"/>
    </xf>
    <xf numFmtId="4" fontId="18" fillId="0" borderId="3" xfId="0" applyNumberFormat="1" applyFont="1" applyFill="1" applyBorder="1" applyAlignment="1" applyProtection="1">
      <alignment vertical="center" wrapText="1"/>
      <protection locked="0"/>
    </xf>
    <xf numFmtId="4" fontId="18" fillId="0" borderId="105" xfId="0" applyNumberFormat="1" applyFont="1" applyBorder="1" applyAlignment="1" applyProtection="1">
      <alignment horizontal="justify" vertical="center"/>
      <protection locked="0"/>
    </xf>
    <xf numFmtId="4" fontId="18" fillId="0" borderId="55" xfId="0" applyNumberFormat="1" applyFont="1" applyBorder="1" applyAlignment="1" applyProtection="1">
      <alignment horizontal="justify" vertical="center"/>
      <protection locked="0"/>
    </xf>
    <xf numFmtId="4" fontId="18" fillId="6" borderId="3" xfId="0" applyNumberFormat="1" applyFont="1" applyFill="1" applyBorder="1" applyAlignment="1" applyProtection="1">
      <alignment horizontal="justify" vertical="center"/>
      <protection locked="0"/>
    </xf>
    <xf numFmtId="4" fontId="18" fillId="6" borderId="5" xfId="0" applyNumberFormat="1" applyFont="1" applyFill="1" applyBorder="1" applyAlignment="1" applyProtection="1">
      <alignment horizontal="justify" vertical="center"/>
      <protection locked="0"/>
    </xf>
    <xf numFmtId="4" fontId="4" fillId="6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/>
    </xf>
    <xf numFmtId="4" fontId="7" fillId="0" borderId="6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00" xfId="0" applyFont="1" applyFill="1" applyBorder="1" applyAlignment="1">
      <alignment vertical="center"/>
    </xf>
    <xf numFmtId="4" fontId="28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15" fillId="0" borderId="0" xfId="0" applyNumberFormat="1" applyFont="1" applyFill="1" applyBorder="1" applyAlignment="1" applyProtection="1">
      <alignment horizontal="left" vertical="center"/>
      <protection locked="0"/>
    </xf>
    <xf numFmtId="4" fontId="3" fillId="0" borderId="73" xfId="0" applyNumberFormat="1" applyFont="1" applyFill="1" applyBorder="1" applyAlignment="1" applyProtection="1">
      <alignment horizontal="left" vertical="center"/>
      <protection locked="0"/>
    </xf>
    <xf numFmtId="4" fontId="3" fillId="0" borderId="51" xfId="0" applyNumberFormat="1" applyFont="1" applyFill="1" applyBorder="1" applyAlignment="1" applyProtection="1">
      <alignment horizontal="left" vertical="center"/>
      <protection locked="0"/>
    </xf>
    <xf numFmtId="4" fontId="7" fillId="0" borderId="73" xfId="0" applyNumberFormat="1" applyFont="1" applyBorder="1" applyAlignment="1" applyProtection="1">
      <alignment horizontal="left" vertical="center"/>
      <protection locked="0"/>
    </xf>
    <xf numFmtId="4" fontId="7" fillId="0" borderId="51" xfId="0" applyNumberFormat="1" applyFont="1" applyBorder="1" applyAlignment="1" applyProtection="1">
      <alignment horizontal="left" vertical="center"/>
      <protection locked="0"/>
    </xf>
    <xf numFmtId="4" fontId="7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7" fillId="0" borderId="73" xfId="0" applyNumberFormat="1" applyFont="1" applyFill="1" applyBorder="1" applyAlignment="1" applyProtection="1">
      <alignment horizontal="left" vertical="center"/>
      <protection locked="0"/>
    </xf>
    <xf numFmtId="4" fontId="7" fillId="0" borderId="51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" fontId="18" fillId="2" borderId="3" xfId="0" applyNumberFormat="1" applyFont="1" applyFill="1" applyBorder="1" applyAlignment="1" applyProtection="1">
      <alignment horizontal="left" vertical="center"/>
      <protection locked="0"/>
    </xf>
    <xf numFmtId="4" fontId="18" fillId="2" borderId="5" xfId="0" applyNumberFormat="1" applyFont="1" applyFill="1" applyBorder="1" applyAlignment="1" applyProtection="1">
      <alignment horizontal="left" vertical="center"/>
      <protection locked="0"/>
    </xf>
    <xf numFmtId="4" fontId="7" fillId="0" borderId="105" xfId="0" applyNumberFormat="1" applyFont="1" applyBorder="1" applyAlignment="1" applyProtection="1">
      <alignment horizontal="left" vertical="center"/>
      <protection locked="0"/>
    </xf>
    <xf numFmtId="4" fontId="7" fillId="0" borderId="55" xfId="0" applyNumberFormat="1" applyFont="1" applyBorder="1" applyAlignment="1" applyProtection="1">
      <alignment horizontal="left" vertical="center"/>
      <protection locked="0"/>
    </xf>
    <xf numFmtId="4" fontId="7" fillId="0" borderId="73" xfId="0" applyNumberFormat="1" applyFont="1" applyFill="1" applyBorder="1" applyAlignment="1" applyProtection="1">
      <alignment vertical="center"/>
      <protection locked="0"/>
    </xf>
    <xf numFmtId="4" fontId="7" fillId="0" borderId="51" xfId="0" applyNumberFormat="1" applyFont="1" applyFill="1" applyBorder="1" applyAlignment="1" applyProtection="1">
      <alignment vertical="center"/>
      <protection locked="0"/>
    </xf>
    <xf numFmtId="4" fontId="7" fillId="0" borderId="51" xfId="0" applyNumberFormat="1" applyFont="1" applyFill="1" applyBorder="1" applyAlignment="1" applyProtection="1">
      <alignment vertical="center" wrapText="1"/>
      <protection locked="0"/>
    </xf>
    <xf numFmtId="4" fontId="3" fillId="0" borderId="105" xfId="0" applyNumberFormat="1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4" fillId="6" borderId="3" xfId="0" applyNumberFormat="1" applyFont="1" applyFill="1" applyBorder="1" applyAlignment="1" applyProtection="1">
      <alignment vertical="center"/>
      <protection locked="0"/>
    </xf>
    <xf numFmtId="4" fontId="4" fillId="6" borderId="5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Fill="1" applyAlignment="1" applyProtection="1">
      <alignment horizontal="left" vertical="center"/>
      <protection locked="0"/>
    </xf>
    <xf numFmtId="4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66" xfId="0" applyNumberFormat="1" applyFont="1" applyFill="1" applyBorder="1" applyAlignment="1" applyProtection="1">
      <alignment vertical="center"/>
      <protection locked="0"/>
    </xf>
    <xf numFmtId="4" fontId="18" fillId="0" borderId="49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4" fillId="6" borderId="3" xfId="0" applyNumberFormat="1" applyFont="1" applyFill="1" applyBorder="1" applyAlignment="1">
      <alignment horizontal="left" vertical="center"/>
    </xf>
    <xf numFmtId="4" fontId="4" fillId="6" borderId="5" xfId="0" applyNumberFormat="1" applyFont="1" applyFill="1" applyBorder="1" applyAlignment="1">
      <alignment horizontal="left" vertical="center"/>
    </xf>
    <xf numFmtId="4" fontId="18" fillId="0" borderId="73" xfId="0" applyNumberFormat="1" applyFont="1" applyFill="1" applyBorder="1" applyAlignment="1" applyProtection="1">
      <alignment vertical="center"/>
      <protection locked="0"/>
    </xf>
    <xf numFmtId="4" fontId="18" fillId="0" borderId="51" xfId="0" applyNumberFormat="1" applyFont="1" applyFill="1" applyBorder="1" applyAlignment="1" applyProtection="1">
      <alignment vertical="center"/>
      <protection locked="0"/>
    </xf>
    <xf numFmtId="4" fontId="7" fillId="0" borderId="73" xfId="0" applyNumberFormat="1" applyFont="1" applyFill="1" applyBorder="1" applyAlignment="1" applyProtection="1">
      <alignment horizontal="left" vertical="center" indent="1"/>
      <protection locked="0"/>
    </xf>
    <xf numFmtId="4" fontId="7" fillId="0" borderId="51" xfId="0" applyNumberFormat="1" applyFont="1" applyFill="1" applyBorder="1" applyAlignment="1" applyProtection="1">
      <alignment horizontal="left" vertical="center" indent="1"/>
      <protection locked="0"/>
    </xf>
    <xf numFmtId="4" fontId="7" fillId="0" borderId="105" xfId="0" applyNumberFormat="1" applyFont="1" applyFill="1" applyBorder="1" applyAlignment="1" applyProtection="1">
      <alignment horizontal="left" vertical="center" wrapText="1"/>
      <protection locked="0"/>
    </xf>
    <xf numFmtId="4" fontId="7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66" xfId="0" applyNumberFormat="1" applyFont="1" applyBorder="1" applyAlignment="1" applyProtection="1">
      <alignment horizontal="left" vertical="center" wrapText="1"/>
      <protection locked="0"/>
    </xf>
    <xf numFmtId="4" fontId="18" fillId="0" borderId="49" xfId="0" applyNumberFormat="1" applyFont="1" applyBorder="1" applyAlignment="1" applyProtection="1">
      <alignment horizontal="left" vertical="center" wrapText="1"/>
      <protection locked="0"/>
    </xf>
    <xf numFmtId="4" fontId="18" fillId="0" borderId="73" xfId="0" applyNumberFormat="1" applyFont="1" applyBorder="1" applyAlignment="1" applyProtection="1">
      <alignment horizontal="left" vertical="center" wrapText="1"/>
      <protection locked="0"/>
    </xf>
    <xf numFmtId="4" fontId="18" fillId="0" borderId="51" xfId="0" applyNumberFormat="1" applyFont="1" applyBorder="1" applyAlignment="1" applyProtection="1">
      <alignment horizontal="left" vertical="center" wrapText="1"/>
      <protection locked="0"/>
    </xf>
    <xf numFmtId="4" fontId="18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4" fontId="15" fillId="0" borderId="0" xfId="0" applyNumberFormat="1" applyFont="1" applyFill="1" applyAlignment="1" applyProtection="1">
      <alignment horizontal="left" vertical="center" wrapText="1"/>
      <protection locked="0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3" xfId="0" applyNumberFormat="1" applyFont="1" applyBorder="1" applyAlignment="1" applyProtection="1">
      <alignment horizontal="left" vertical="center" wrapText="1"/>
      <protection locked="0"/>
    </xf>
    <xf numFmtId="4" fontId="7" fillId="0" borderId="51" xfId="0" applyNumberFormat="1" applyFont="1" applyBorder="1" applyAlignment="1" applyProtection="1">
      <alignment horizontal="left" vertical="center" wrapText="1"/>
      <protection locked="0"/>
    </xf>
    <xf numFmtId="4" fontId="18" fillId="0" borderId="105" xfId="0" applyNumberFormat="1" applyFont="1" applyBorder="1" applyAlignment="1" applyProtection="1">
      <alignment horizontal="left" vertical="center" wrapText="1"/>
      <protection locked="0"/>
    </xf>
    <xf numFmtId="4" fontId="18" fillId="0" borderId="55" xfId="0" applyNumberFormat="1" applyFont="1" applyBorder="1" applyAlignment="1" applyProtection="1">
      <alignment horizontal="left" vertical="center" wrapText="1"/>
      <protection locked="0"/>
    </xf>
    <xf numFmtId="4" fontId="18" fillId="6" borderId="3" xfId="0" applyNumberFormat="1" applyFont="1" applyFill="1" applyBorder="1" applyAlignment="1" applyProtection="1">
      <alignment horizontal="justify" vertical="center" wrapText="1"/>
      <protection locked="0"/>
    </xf>
    <xf numFmtId="4" fontId="18" fillId="6" borderId="5" xfId="0" applyNumberFormat="1" applyFont="1" applyFill="1" applyBorder="1" applyAlignment="1" applyProtection="1">
      <alignment horizontal="justify" vertical="center" wrapText="1"/>
      <protection locked="0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" fontId="7" fillId="0" borderId="73" xfId="0" applyNumberFormat="1" applyFont="1" applyFill="1" applyBorder="1" applyAlignment="1" applyProtection="1">
      <alignment horizontal="left" vertical="center" wrapText="1" indent="1"/>
      <protection locked="0"/>
    </xf>
    <xf numFmtId="4" fontId="7" fillId="0" borderId="51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99" xfId="0" applyNumberFormat="1" applyFont="1" applyFill="1" applyBorder="1" applyAlignment="1">
      <alignment vertical="center" wrapText="1"/>
    </xf>
    <xf numFmtId="4" fontId="3" fillId="0" borderId="72" xfId="0" applyNumberFormat="1" applyFont="1" applyFill="1" applyBorder="1" applyAlignment="1">
      <alignment vertical="center" wrapText="1"/>
    </xf>
    <xf numFmtId="4" fontId="3" fillId="0" borderId="105" xfId="0" applyNumberFormat="1" applyFont="1" applyFill="1" applyBorder="1" applyAlignment="1">
      <alignment vertical="center" wrapText="1"/>
    </xf>
    <xf numFmtId="4" fontId="3" fillId="0" borderId="55" xfId="0" applyNumberFormat="1" applyFont="1" applyFill="1" applyBorder="1" applyAlignment="1">
      <alignment vertical="center" wrapText="1"/>
    </xf>
    <xf numFmtId="4" fontId="1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18" fillId="2" borderId="4" xfId="0" applyNumberFormat="1" applyFont="1" applyFill="1" applyBorder="1" applyAlignment="1">
      <alignment horizontal="left" vertical="center" wrapText="1"/>
    </xf>
    <xf numFmtId="4" fontId="18" fillId="2" borderId="74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3" fillId="0" borderId="66" xfId="0" applyNumberFormat="1" applyFont="1" applyFill="1" applyBorder="1" applyAlignment="1">
      <alignment vertical="center" wrapText="1"/>
    </xf>
    <xf numFmtId="4" fontId="3" fillId="0" borderId="49" xfId="0" applyNumberFormat="1" applyFont="1" applyFill="1" applyBorder="1" applyAlignment="1">
      <alignment vertical="center" wrapText="1"/>
    </xf>
    <xf numFmtId="4" fontId="3" fillId="0" borderId="73" xfId="0" applyNumberFormat="1" applyFont="1" applyFill="1" applyBorder="1" applyAlignment="1">
      <alignment vertical="center" wrapText="1"/>
    </xf>
    <xf numFmtId="4" fontId="3" fillId="0" borderId="51" xfId="0" applyNumberFormat="1" applyFont="1" applyFill="1" applyBorder="1" applyAlignment="1">
      <alignment vertical="center" wrapText="1"/>
    </xf>
    <xf numFmtId="4" fontId="3" fillId="0" borderId="109" xfId="0" applyNumberFormat="1" applyFont="1" applyFill="1" applyBorder="1" applyAlignment="1">
      <alignment vertical="center" wrapText="1"/>
    </xf>
    <xf numFmtId="4" fontId="3" fillId="0" borderId="93" xfId="0" applyNumberFormat="1" applyFont="1" applyFill="1" applyBorder="1" applyAlignment="1">
      <alignment vertical="center" wrapText="1"/>
    </xf>
    <xf numFmtId="4" fontId="7" fillId="0" borderId="88" xfId="0" applyNumberFormat="1" applyFont="1" applyFill="1" applyBorder="1" applyAlignment="1" applyProtection="1">
      <alignment vertical="center"/>
      <protection locked="0"/>
    </xf>
    <xf numFmtId="4" fontId="3" fillId="0" borderId="73" xfId="0" applyNumberFormat="1" applyFont="1" applyFill="1" applyBorder="1" applyAlignment="1" applyProtection="1">
      <alignment vertical="center"/>
      <protection locked="0"/>
    </xf>
    <xf numFmtId="4" fontId="3" fillId="0" borderId="88" xfId="0" applyNumberFormat="1" applyFont="1" applyFill="1" applyBorder="1" applyAlignment="1" applyProtection="1">
      <alignment vertical="center"/>
      <protection locked="0"/>
    </xf>
    <xf numFmtId="4" fontId="3" fillId="0" borderId="51" xfId="0" applyNumberFormat="1" applyFont="1" applyFill="1" applyBorder="1" applyAlignment="1" applyProtection="1">
      <alignment vertical="center"/>
      <protection locked="0"/>
    </xf>
    <xf numFmtId="4" fontId="7" fillId="0" borderId="88" xfId="0" applyNumberFormat="1" applyFont="1" applyFill="1" applyBorder="1" applyAlignment="1" applyProtection="1">
      <alignment vertical="center" wrapText="1"/>
      <protection locked="0"/>
    </xf>
    <xf numFmtId="4" fontId="7" fillId="0" borderId="5" xfId="0" applyNumberFormat="1" applyFont="1" applyBorder="1" applyAlignment="1">
      <alignment horizontal="right" vertical="center"/>
    </xf>
    <xf numFmtId="4" fontId="7" fillId="0" borderId="74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18" fillId="0" borderId="0" xfId="0" applyNumberFormat="1" applyFont="1" applyAlignment="1" applyProtection="1">
      <alignment horizontal="left" vertical="center"/>
      <protection locked="0"/>
    </xf>
    <xf numFmtId="4" fontId="4" fillId="0" borderId="4" xfId="0" applyNumberFormat="1" applyFont="1" applyFill="1" applyBorder="1" applyAlignment="1" applyProtection="1">
      <alignment vertical="center" wrapText="1"/>
      <protection locked="0"/>
    </xf>
    <xf numFmtId="4" fontId="4" fillId="0" borderId="5" xfId="0" applyNumberFormat="1" applyFont="1" applyFill="1" applyBorder="1" applyAlignment="1" applyProtection="1">
      <alignment vertical="center" wrapText="1"/>
      <protection locked="0"/>
    </xf>
    <xf numFmtId="4" fontId="7" fillId="0" borderId="66" xfId="0" applyNumberFormat="1" applyFont="1" applyFill="1" applyBorder="1" applyAlignment="1" applyProtection="1">
      <alignment vertical="center"/>
      <protection locked="0"/>
    </xf>
    <xf numFmtId="4" fontId="7" fillId="0" borderId="67" xfId="0" applyNumberFormat="1" applyFont="1" applyFill="1" applyBorder="1" applyAlignment="1" applyProtection="1">
      <alignment vertical="center"/>
      <protection locked="0"/>
    </xf>
    <xf numFmtId="4" fontId="7" fillId="0" borderId="49" xfId="0" applyNumberFormat="1" applyFont="1" applyFill="1" applyBorder="1" applyAlignment="1" applyProtection="1">
      <alignment vertical="center"/>
      <protection locked="0"/>
    </xf>
    <xf numFmtId="4" fontId="26" fillId="0" borderId="73" xfId="0" applyNumberFormat="1" applyFont="1" applyFill="1" applyBorder="1" applyAlignment="1" applyProtection="1">
      <alignment horizontal="left" vertical="center" indent="1"/>
      <protection locked="0"/>
    </xf>
    <xf numFmtId="4" fontId="26" fillId="0" borderId="88" xfId="0" applyNumberFormat="1" applyFont="1" applyFill="1" applyBorder="1" applyAlignment="1" applyProtection="1">
      <alignment horizontal="left" vertical="center" indent="1"/>
      <protection locked="0"/>
    </xf>
    <xf numFmtId="4" fontId="26" fillId="0" borderId="51" xfId="0" applyNumberFormat="1" applyFont="1" applyFill="1" applyBorder="1" applyAlignment="1" applyProtection="1">
      <alignment horizontal="left" vertical="center" indent="1"/>
      <protection locked="0"/>
    </xf>
    <xf numFmtId="4" fontId="7" fillId="0" borderId="115" xfId="0" applyNumberFormat="1" applyFont="1" applyFill="1" applyBorder="1" applyAlignment="1" applyProtection="1">
      <alignment vertical="center" wrapText="1"/>
      <protection locked="0"/>
    </xf>
    <xf numFmtId="4" fontId="7" fillId="0" borderId="55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left" vertical="center" wrapText="1"/>
      <protection locked="0"/>
    </xf>
    <xf numFmtId="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73" xfId="0" applyNumberFormat="1" applyFont="1" applyFill="1" applyBorder="1" applyAlignment="1" applyProtection="1">
      <alignment horizontal="left" vertical="center" indent="1"/>
      <protection locked="0"/>
    </xf>
    <xf numFmtId="4" fontId="32" fillId="0" borderId="88" xfId="0" applyNumberFormat="1" applyFont="1" applyFill="1" applyBorder="1" applyAlignment="1" applyProtection="1">
      <alignment horizontal="left" vertical="center" indent="1"/>
      <protection locked="0"/>
    </xf>
    <xf numFmtId="4" fontId="32" fillId="0" borderId="51" xfId="0" applyNumberFormat="1" applyFont="1" applyFill="1" applyBorder="1" applyAlignment="1" applyProtection="1">
      <alignment horizontal="left" vertical="center" indent="1"/>
      <protection locked="0"/>
    </xf>
    <xf numFmtId="4" fontId="26" fillId="0" borderId="73" xfId="0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88" xfId="0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51" xfId="0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99" xfId="0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96" xfId="0" applyNumberFormat="1" applyFont="1" applyFill="1" applyBorder="1" applyAlignment="1" applyProtection="1">
      <alignment horizontal="left" vertical="center" wrapText="1" indent="1"/>
      <protection locked="0"/>
    </xf>
    <xf numFmtId="4" fontId="26" fillId="0" borderId="72" xfId="0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105" xfId="0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115" xfId="0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18" fillId="2" borderId="3" xfId="0" applyNumberFormat="1" applyFont="1" applyFill="1" applyBorder="1" applyAlignment="1" applyProtection="1">
      <alignment vertical="center"/>
      <protection locked="0"/>
    </xf>
    <xf numFmtId="4" fontId="18" fillId="2" borderId="4" xfId="0" applyNumberFormat="1" applyFont="1" applyFill="1" applyBorder="1" applyAlignment="1" applyProtection="1">
      <alignment vertical="center"/>
      <protection locked="0"/>
    </xf>
    <xf numFmtId="4" fontId="18" fillId="2" borderId="5" xfId="0" applyNumberFormat="1" applyFont="1" applyFill="1" applyBorder="1" applyAlignment="1" applyProtection="1">
      <alignment vertical="center"/>
      <protection locked="0"/>
    </xf>
    <xf numFmtId="4" fontId="3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3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Alignment="1"/>
    <xf numFmtId="4" fontId="18" fillId="2" borderId="6" xfId="0" applyNumberFormat="1" applyFont="1" applyFill="1" applyBorder="1" applyAlignment="1" applyProtection="1">
      <alignment horizontal="center" vertical="center"/>
      <protection locked="0"/>
    </xf>
    <xf numFmtId="4" fontId="18" fillId="2" borderId="29" xfId="0" applyNumberFormat="1" applyFont="1" applyFill="1" applyBorder="1" applyAlignment="1" applyProtection="1">
      <alignment horizontal="center" vertical="center"/>
      <protection locked="0"/>
    </xf>
    <xf numFmtId="4" fontId="4" fillId="6" borderId="5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7" fillId="0" borderId="66" xfId="0" applyNumberFormat="1" applyFont="1" applyBorder="1" applyAlignment="1" applyProtection="1">
      <alignment horizontal="left" vertical="center"/>
      <protection locked="0"/>
    </xf>
    <xf numFmtId="4" fontId="7" fillId="0" borderId="49" xfId="0" applyNumberFormat="1" applyFont="1" applyBorder="1" applyAlignment="1" applyProtection="1">
      <alignment horizontal="left" vertical="center"/>
      <protection locked="0"/>
    </xf>
    <xf numFmtId="4" fontId="3" fillId="0" borderId="66" xfId="0" applyNumberFormat="1" applyFont="1" applyFill="1" applyBorder="1" applyAlignment="1" applyProtection="1">
      <alignment vertical="center" wrapText="1"/>
      <protection locked="0"/>
    </xf>
    <xf numFmtId="4" fontId="3" fillId="0" borderId="67" xfId="0" applyNumberFormat="1" applyFont="1" applyFill="1" applyBorder="1" applyAlignment="1" applyProtection="1">
      <alignment vertical="center" wrapText="1"/>
      <protection locked="0"/>
    </xf>
    <xf numFmtId="4" fontId="3" fillId="0" borderId="49" xfId="0" applyNumberFormat="1" applyFont="1" applyFill="1" applyBorder="1" applyAlignment="1" applyProtection="1">
      <alignment vertical="center" wrapText="1"/>
      <protection locked="0"/>
    </xf>
    <xf numFmtId="4" fontId="3" fillId="0" borderId="73" xfId="0" applyNumberFormat="1" applyFont="1" applyFill="1" applyBorder="1" applyAlignment="1" applyProtection="1">
      <alignment vertical="center" wrapText="1"/>
      <protection locked="0"/>
    </xf>
    <xf numFmtId="4" fontId="3" fillId="0" borderId="88" xfId="0" applyNumberFormat="1" applyFont="1" applyFill="1" applyBorder="1" applyAlignment="1" applyProtection="1">
      <alignment vertical="center" wrapText="1"/>
      <protection locked="0"/>
    </xf>
    <xf numFmtId="4" fontId="3" fillId="0" borderId="51" xfId="0" applyNumberFormat="1" applyFont="1" applyFill="1" applyBorder="1" applyAlignment="1" applyProtection="1">
      <alignment vertical="center" wrapText="1"/>
      <protection locked="0"/>
    </xf>
    <xf numFmtId="4" fontId="3" fillId="0" borderId="105" xfId="0" applyNumberFormat="1" applyFont="1" applyFill="1" applyBorder="1" applyAlignment="1" applyProtection="1">
      <alignment vertical="center" wrapText="1"/>
      <protection locked="0"/>
    </xf>
    <xf numFmtId="4" fontId="3" fillId="0" borderId="115" xfId="0" applyNumberFormat="1" applyFont="1" applyFill="1" applyBorder="1" applyAlignment="1" applyProtection="1">
      <alignment vertical="center" wrapText="1"/>
      <protection locked="0"/>
    </xf>
    <xf numFmtId="4" fontId="3" fillId="0" borderId="55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vertical="center"/>
      <protection locked="0"/>
    </xf>
    <xf numFmtId="4" fontId="4" fillId="0" borderId="74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vertical="center"/>
      <protection locked="0"/>
    </xf>
    <xf numFmtId="4" fontId="7" fillId="0" borderId="105" xfId="0" applyNumberFormat="1" applyFont="1" applyFill="1" applyBorder="1" applyAlignment="1" applyProtection="1">
      <alignment horizontal="left" vertical="center"/>
      <protection locked="0"/>
    </xf>
    <xf numFmtId="4" fontId="7" fillId="0" borderId="55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 applyProtection="1">
      <alignment horizontal="left" vertical="center"/>
      <protection locked="0"/>
    </xf>
    <xf numFmtId="4" fontId="4" fillId="2" borderId="4" xfId="0" applyNumberFormat="1" applyFont="1" applyFill="1" applyBorder="1" applyAlignment="1" applyProtection="1">
      <alignment horizontal="left" vertical="center"/>
      <protection locked="0"/>
    </xf>
    <xf numFmtId="4" fontId="4" fillId="2" borderId="5" xfId="0" applyNumberFormat="1" applyFont="1" applyFill="1" applyBorder="1" applyAlignment="1" applyProtection="1">
      <alignment horizontal="left" vertical="center"/>
      <protection locked="0"/>
    </xf>
    <xf numFmtId="4" fontId="3" fillId="0" borderId="66" xfId="0" applyNumberFormat="1" applyFont="1" applyFill="1" applyBorder="1" applyAlignment="1" applyProtection="1">
      <alignment vertical="center"/>
      <protection locked="0"/>
    </xf>
    <xf numFmtId="4" fontId="3" fillId="0" borderId="67" xfId="0" applyNumberFormat="1" applyFont="1" applyFill="1" applyBorder="1" applyAlignment="1" applyProtection="1">
      <alignment vertical="center"/>
      <protection locked="0"/>
    </xf>
    <xf numFmtId="4" fontId="3" fillId="0" borderId="49" xfId="0" applyNumberFormat="1" applyFont="1" applyFill="1" applyBorder="1" applyAlignment="1" applyProtection="1">
      <alignment vertical="center"/>
      <protection locked="0"/>
    </xf>
    <xf numFmtId="4" fontId="18" fillId="0" borderId="88" xfId="0" applyNumberFormat="1" applyFont="1" applyFill="1" applyBorder="1" applyAlignment="1" applyProtection="1">
      <alignment vertical="center"/>
      <protection locked="0"/>
    </xf>
    <xf numFmtId="4" fontId="7" fillId="0" borderId="73" xfId="0" applyNumberFormat="1" applyFont="1" applyFill="1" applyBorder="1" applyAlignment="1">
      <alignment vertical="center" wrapText="1"/>
    </xf>
    <xf numFmtId="4" fontId="7" fillId="0" borderId="88" xfId="0" applyNumberFormat="1" applyFont="1" applyFill="1" applyBorder="1" applyAlignment="1">
      <alignment vertical="center" wrapText="1"/>
    </xf>
    <xf numFmtId="4" fontId="7" fillId="0" borderId="51" xfId="0" applyNumberFormat="1" applyFont="1" applyFill="1" applyBorder="1" applyAlignment="1">
      <alignment vertical="center" wrapText="1"/>
    </xf>
    <xf numFmtId="4" fontId="18" fillId="0" borderId="66" xfId="0" applyNumberFormat="1" applyFont="1" applyFill="1" applyBorder="1" applyAlignment="1" applyProtection="1">
      <alignment vertical="center" wrapText="1"/>
      <protection locked="0"/>
    </xf>
    <xf numFmtId="4" fontId="18" fillId="0" borderId="67" xfId="0" applyNumberFormat="1" applyFont="1" applyFill="1" applyBorder="1" applyAlignment="1" applyProtection="1">
      <alignment vertical="center" wrapText="1"/>
      <protection locked="0"/>
    </xf>
    <xf numFmtId="4" fontId="18" fillId="0" borderId="49" xfId="0" applyNumberFormat="1" applyFont="1" applyFill="1" applyBorder="1" applyAlignment="1" applyProtection="1">
      <alignment vertical="center" wrapText="1"/>
      <protection locked="0"/>
    </xf>
    <xf numFmtId="4" fontId="18" fillId="0" borderId="88" xfId="0" applyNumberFormat="1" applyFont="1" applyFill="1" applyBorder="1" applyAlignment="1" applyProtection="1">
      <alignment vertical="center" wrapText="1"/>
      <protection locked="0"/>
    </xf>
    <xf numFmtId="4" fontId="18" fillId="0" borderId="51" xfId="0" applyNumberFormat="1" applyFont="1" applyFill="1" applyBorder="1" applyAlignment="1" applyProtection="1">
      <alignment vertical="center" wrapText="1"/>
      <protection locked="0"/>
    </xf>
    <xf numFmtId="4" fontId="3" fillId="0" borderId="31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32" xfId="0" applyNumberFormat="1" applyFont="1" applyFill="1" applyBorder="1" applyAlignment="1" applyProtection="1">
      <alignment vertical="center" wrapText="1"/>
      <protection locked="0"/>
    </xf>
    <xf numFmtId="4" fontId="3" fillId="0" borderId="99" xfId="0" applyNumberFormat="1" applyFont="1" applyFill="1" applyBorder="1" applyAlignment="1" applyProtection="1">
      <alignment vertical="center"/>
      <protection locked="0"/>
    </xf>
    <xf numFmtId="4" fontId="3" fillId="0" borderId="96" xfId="0" applyNumberFormat="1" applyFont="1" applyFill="1" applyBorder="1" applyAlignment="1" applyProtection="1">
      <alignment vertical="center"/>
      <protection locked="0"/>
    </xf>
    <xf numFmtId="4" fontId="3" fillId="0" borderId="72" xfId="0" applyNumberFormat="1" applyFont="1" applyFill="1" applyBorder="1" applyAlignment="1" applyProtection="1">
      <alignment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0" borderId="74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2" xfId="0" applyNumberFormat="1" applyFont="1" applyFill="1" applyBorder="1" applyAlignment="1" applyProtection="1">
      <alignment vertical="center" wrapText="1"/>
      <protection locked="0"/>
    </xf>
    <xf numFmtId="4" fontId="7" fillId="0" borderId="105" xfId="0" applyNumberFormat="1" applyFont="1" applyFill="1" applyBorder="1" applyAlignment="1" applyProtection="1">
      <alignment vertical="center"/>
      <protection locked="0"/>
    </xf>
    <xf numFmtId="4" fontId="7" fillId="0" borderId="115" xfId="0" applyNumberFormat="1" applyFont="1" applyFill="1" applyBorder="1" applyAlignment="1" applyProtection="1">
      <alignment vertical="center"/>
      <protection locked="0"/>
    </xf>
    <xf numFmtId="4" fontId="7" fillId="0" borderId="55" xfId="0" applyNumberFormat="1" applyFont="1" applyFill="1" applyBorder="1" applyAlignment="1" applyProtection="1">
      <alignment vertical="center"/>
      <protection locked="0"/>
    </xf>
    <xf numFmtId="4" fontId="18" fillId="0" borderId="0" xfId="0" applyNumberFormat="1" applyFont="1" applyAlignment="1">
      <alignment horizontal="left" vertical="center"/>
    </xf>
    <xf numFmtId="4" fontId="18" fillId="6" borderId="6" xfId="0" applyNumberFormat="1" applyFont="1" applyFill="1" applyBorder="1" applyAlignment="1">
      <alignment horizontal="center" vertical="center"/>
    </xf>
    <xf numFmtId="4" fontId="18" fillId="6" borderId="98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4" fillId="2" borderId="116" xfId="0" applyNumberFormat="1" applyFont="1" applyFill="1" applyBorder="1" applyAlignment="1">
      <alignment horizontal="center" vertical="center" wrapText="1"/>
    </xf>
    <xf numFmtId="4" fontId="3" fillId="2" borderId="117" xfId="0" applyNumberFormat="1" applyFont="1" applyFill="1" applyBorder="1" applyAlignment="1">
      <alignment horizontal="center" vertical="center"/>
    </xf>
    <xf numFmtId="4" fontId="3" fillId="2" borderId="101" xfId="0" applyNumberFormat="1" applyFont="1" applyFill="1" applyBorder="1" applyAlignment="1">
      <alignment horizontal="center" vertical="center"/>
    </xf>
    <xf numFmtId="4" fontId="7" fillId="0" borderId="118" xfId="0" applyNumberFormat="1" applyFont="1" applyFill="1" applyBorder="1" applyAlignment="1">
      <alignment vertical="center" wrapText="1"/>
    </xf>
    <xf numFmtId="4" fontId="7" fillId="0" borderId="49" xfId="0" applyNumberFormat="1" applyFont="1" applyFill="1" applyBorder="1" applyAlignment="1">
      <alignment vertical="center" wrapText="1"/>
    </xf>
    <xf numFmtId="4" fontId="7" fillId="0" borderId="87" xfId="0" applyNumberFormat="1" applyFont="1" applyFill="1" applyBorder="1" applyAlignment="1">
      <alignment vertical="center" wrapText="1"/>
    </xf>
    <xf numFmtId="4" fontId="3" fillId="0" borderId="105" xfId="0" applyNumberFormat="1" applyFont="1" applyFill="1" applyBorder="1" applyAlignment="1" applyProtection="1">
      <alignment vertical="center"/>
      <protection locked="0"/>
    </xf>
    <xf numFmtId="4" fontId="3" fillId="0" borderId="115" xfId="0" applyNumberFormat="1" applyFont="1" applyFill="1" applyBorder="1" applyAlignment="1" applyProtection="1">
      <alignment vertical="center"/>
      <protection locked="0"/>
    </xf>
    <xf numFmtId="4" fontId="3" fillId="0" borderId="55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14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4" fontId="7" fillId="0" borderId="87" xfId="0" applyNumberFormat="1" applyFont="1" applyFill="1" applyBorder="1" applyAlignment="1">
      <alignment horizontal="left" vertical="center" wrapText="1"/>
    </xf>
    <xf numFmtId="4" fontId="7" fillId="0" borderId="51" xfId="0" applyNumberFormat="1" applyFont="1" applyFill="1" applyBorder="1" applyAlignment="1">
      <alignment horizontal="left" vertical="center" wrapText="1"/>
    </xf>
    <xf numFmtId="4" fontId="7" fillId="0" borderId="119" xfId="0" applyNumberFormat="1" applyFont="1" applyFill="1" applyBorder="1" applyAlignment="1">
      <alignment horizontal="left" vertical="center" wrapText="1"/>
    </xf>
    <xf numFmtId="4" fontId="18" fillId="6" borderId="95" xfId="0" applyNumberFormat="1" applyFont="1" applyFill="1" applyBorder="1" applyAlignment="1">
      <alignment vertical="center"/>
    </xf>
    <xf numFmtId="4" fontId="18" fillId="6" borderId="5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36" fillId="0" borderId="17" xfId="0" applyFont="1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38" fillId="0" borderId="120" xfId="0" applyFont="1" applyBorder="1" applyAlignment="1">
      <alignment horizontal="left" vertical="center" wrapText="1"/>
    </xf>
    <xf numFmtId="0" fontId="38" fillId="4" borderId="124" xfId="0" applyFont="1" applyFill="1" applyBorder="1" applyAlignment="1">
      <alignment horizontal="center" vertical="center" wrapText="1"/>
    </xf>
    <xf numFmtId="0" fontId="38" fillId="4" borderId="129" xfId="0" applyFont="1" applyFill="1" applyBorder="1" applyAlignment="1">
      <alignment horizontal="center" vertical="center" wrapText="1"/>
    </xf>
    <xf numFmtId="0" fontId="38" fillId="4" borderId="125" xfId="0" applyFont="1" applyFill="1" applyBorder="1" applyAlignment="1">
      <alignment horizontal="center" vertical="center" wrapText="1"/>
    </xf>
    <xf numFmtId="0" fontId="38" fillId="4" borderId="38" xfId="0" applyFont="1" applyFill="1" applyBorder="1" applyAlignment="1">
      <alignment horizontal="center" vertical="center" wrapText="1"/>
    </xf>
    <xf numFmtId="0" fontId="38" fillId="4" borderId="126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3"/>
    <cellStyle name="Normalny 3" xfId="4"/>
    <cellStyle name="Normalny_dzielnice termin spr.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2"/>
  <sheetViews>
    <sheetView topLeftCell="A596" workbookViewId="0">
      <selection activeCell="I276" sqref="I276"/>
    </sheetView>
  </sheetViews>
  <sheetFormatPr defaultRowHeight="12.75" x14ac:dyDescent="0.25"/>
  <cols>
    <col min="1" max="1" width="22.85546875" style="7" customWidth="1"/>
    <col min="2" max="2" width="19.140625" style="7" customWidth="1"/>
    <col min="3" max="3" width="20" style="7" customWidth="1"/>
    <col min="4" max="4" width="18" style="7" customWidth="1"/>
    <col min="5" max="5" width="19.7109375" style="7" customWidth="1"/>
    <col min="6" max="6" width="16.140625" style="7" customWidth="1"/>
    <col min="7" max="7" width="16.42578125" style="7" customWidth="1"/>
    <col min="8" max="8" width="13.5703125" style="7" customWidth="1"/>
    <col min="9" max="9" width="16.140625" style="7" customWidth="1"/>
    <col min="10" max="10" width="13.7109375" style="7" customWidth="1"/>
    <col min="11" max="11" width="18.28515625" style="7" customWidth="1"/>
    <col min="12" max="16384" width="9.140625" style="7"/>
  </cols>
  <sheetData>
    <row r="2" spans="1:10" s="2" customFormat="1" x14ac:dyDescent="0.2">
      <c r="A2" s="1"/>
      <c r="D2" s="3"/>
      <c r="E2" s="4"/>
      <c r="F2" s="4" t="s">
        <v>0</v>
      </c>
      <c r="G2" s="4"/>
      <c r="H2" s="4" t="s">
        <v>428</v>
      </c>
      <c r="I2" s="4"/>
    </row>
    <row r="3" spans="1:10" s="2" customFormat="1" ht="40.5" customHeight="1" x14ac:dyDescent="0.2">
      <c r="B3" s="5"/>
      <c r="C3" s="5"/>
      <c r="D3" s="6"/>
      <c r="E3" s="6"/>
      <c r="F3" s="492" t="s">
        <v>1</v>
      </c>
      <c r="G3" s="493"/>
      <c r="H3" s="493"/>
      <c r="I3" s="493"/>
      <c r="J3" s="493"/>
    </row>
    <row r="4" spans="1:10" ht="15" customHeight="1" x14ac:dyDescent="0.25">
      <c r="A4" s="494" t="s">
        <v>2</v>
      </c>
      <c r="B4" s="494"/>
      <c r="C4" s="494"/>
      <c r="D4" s="494"/>
      <c r="E4" s="494"/>
      <c r="F4" s="494"/>
      <c r="G4" s="494"/>
      <c r="H4" s="494"/>
      <c r="I4" s="494"/>
    </row>
    <row r="5" spans="1:10" ht="13.5" thickBot="1" x14ac:dyDescent="0.25">
      <c r="A5" s="495"/>
      <c r="B5" s="496"/>
      <c r="C5" s="496"/>
      <c r="D5" s="496"/>
      <c r="E5" s="496"/>
      <c r="F5" s="496"/>
      <c r="G5" s="496"/>
      <c r="H5" s="495"/>
      <c r="I5" s="495"/>
    </row>
    <row r="6" spans="1:10" ht="15" customHeight="1" thickBot="1" x14ac:dyDescent="0.25">
      <c r="A6" s="8"/>
      <c r="B6" s="497" t="s">
        <v>3</v>
      </c>
      <c r="C6" s="498"/>
      <c r="D6" s="498"/>
      <c r="E6" s="498"/>
      <c r="F6" s="498"/>
      <c r="G6" s="499"/>
      <c r="H6" s="9"/>
      <c r="I6" s="9"/>
    </row>
    <row r="7" spans="1:10" x14ac:dyDescent="0.25">
      <c r="A7" s="500" t="s">
        <v>4</v>
      </c>
      <c r="B7" s="502" t="s">
        <v>5</v>
      </c>
      <c r="C7" s="504" t="s">
        <v>6</v>
      </c>
      <c r="D7" s="502" t="s">
        <v>7</v>
      </c>
      <c r="E7" s="506" t="s">
        <v>8</v>
      </c>
      <c r="F7" s="481" t="s">
        <v>9</v>
      </c>
      <c r="G7" s="481" t="s">
        <v>10</v>
      </c>
      <c r="H7" s="481" t="s">
        <v>11</v>
      </c>
      <c r="I7" s="483" t="s">
        <v>12</v>
      </c>
    </row>
    <row r="8" spans="1:10" ht="81.75" customHeight="1" x14ac:dyDescent="0.25">
      <c r="A8" s="501"/>
      <c r="B8" s="503"/>
      <c r="C8" s="505"/>
      <c r="D8" s="503"/>
      <c r="E8" s="507"/>
      <c r="F8" s="482"/>
      <c r="G8" s="482"/>
      <c r="H8" s="482"/>
      <c r="I8" s="484"/>
    </row>
    <row r="9" spans="1:10" s="10" customFormat="1" ht="12.75" customHeight="1" x14ac:dyDescent="0.2">
      <c r="A9" s="485" t="s">
        <v>13</v>
      </c>
      <c r="B9" s="486"/>
      <c r="C9" s="486"/>
      <c r="D9" s="486"/>
      <c r="E9" s="487"/>
      <c r="F9" s="487"/>
      <c r="G9" s="487"/>
      <c r="H9" s="487"/>
      <c r="I9" s="488"/>
    </row>
    <row r="10" spans="1:10" s="10" customFormat="1" x14ac:dyDescent="0.2">
      <c r="A10" s="11" t="s">
        <v>14</v>
      </c>
      <c r="B10" s="12">
        <v>29737422.719999999</v>
      </c>
      <c r="C10" s="12">
        <v>6543264.5499999998</v>
      </c>
      <c r="D10" s="12">
        <v>225702380.18000001</v>
      </c>
      <c r="E10" s="12">
        <v>156033761.59</v>
      </c>
      <c r="F10" s="12">
        <v>4063380.85</v>
      </c>
      <c r="G10" s="12">
        <v>60350348.729999997</v>
      </c>
      <c r="H10" s="12">
        <v>26247063.73</v>
      </c>
      <c r="I10" s="13">
        <f>B10+SUM(D10:H10)</f>
        <v>502134357.80000007</v>
      </c>
    </row>
    <row r="11" spans="1:10" x14ac:dyDescent="0.2">
      <c r="A11" s="14" t="s">
        <v>15</v>
      </c>
      <c r="B11" s="15">
        <f t="shared" ref="B11:I11" si="0">SUM(B12:B14)</f>
        <v>2581573.62</v>
      </c>
      <c r="C11" s="15">
        <f t="shared" si="0"/>
        <v>34477.279999999999</v>
      </c>
      <c r="D11" s="15">
        <f t="shared" si="0"/>
        <v>2019458.63</v>
      </c>
      <c r="E11" s="15">
        <f t="shared" si="0"/>
        <v>9933579.4600000009</v>
      </c>
      <c r="F11" s="15">
        <f t="shared" si="0"/>
        <v>0</v>
      </c>
      <c r="G11" s="15">
        <f t="shared" si="0"/>
        <v>2630797.6</v>
      </c>
      <c r="H11" s="15">
        <f t="shared" si="0"/>
        <v>16133764.34</v>
      </c>
      <c r="I11" s="13">
        <f t="shared" si="0"/>
        <v>33299173.650000002</v>
      </c>
    </row>
    <row r="12" spans="1:10" x14ac:dyDescent="0.2">
      <c r="A12" s="16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8">
        <v>1596239.1</v>
      </c>
      <c r="H12" s="18">
        <v>28127242.43</v>
      </c>
      <c r="I12" s="19">
        <f>B12+SUM(D12:H12)</f>
        <v>29723481.530000001</v>
      </c>
    </row>
    <row r="13" spans="1:10" x14ac:dyDescent="0.2">
      <c r="A13" s="16" t="s">
        <v>17</v>
      </c>
      <c r="B13" s="18">
        <v>2581573.62</v>
      </c>
      <c r="C13" s="18">
        <v>34477.279999999999</v>
      </c>
      <c r="D13" s="17">
        <v>0</v>
      </c>
      <c r="E13" s="20">
        <v>978000</v>
      </c>
      <c r="F13" s="17">
        <v>0</v>
      </c>
      <c r="G13" s="18">
        <v>16118.5</v>
      </c>
      <c r="H13" s="17">
        <v>0</v>
      </c>
      <c r="I13" s="19">
        <f>B13+SUM(D13:H13)</f>
        <v>3575692.12</v>
      </c>
      <c r="J13" s="21"/>
    </row>
    <row r="14" spans="1:10" x14ac:dyDescent="0.2">
      <c r="A14" s="16" t="s">
        <v>18</v>
      </c>
      <c r="B14" s="17">
        <v>0</v>
      </c>
      <c r="C14" s="17">
        <v>0</v>
      </c>
      <c r="D14" s="18">
        <v>2019458.63</v>
      </c>
      <c r="E14" s="18">
        <v>8955579.4600000009</v>
      </c>
      <c r="F14" s="17">
        <v>0</v>
      </c>
      <c r="G14" s="18">
        <v>1018440</v>
      </c>
      <c r="H14" s="18">
        <v>-11993478.09</v>
      </c>
      <c r="I14" s="19">
        <f>B14+SUM(D14:H14)</f>
        <v>0</v>
      </c>
    </row>
    <row r="15" spans="1:10" x14ac:dyDescent="0.2">
      <c r="A15" s="14" t="s">
        <v>19</v>
      </c>
      <c r="B15" s="15">
        <f>SUM(B16:B17)</f>
        <v>541434.34</v>
      </c>
      <c r="C15" s="15">
        <f t="shared" ref="C15:I15" si="1">SUM(C16:C17)</f>
        <v>8136.34</v>
      </c>
      <c r="D15" s="15">
        <f t="shared" si="1"/>
        <v>0</v>
      </c>
      <c r="E15" s="15">
        <f t="shared" si="1"/>
        <v>7784982.71</v>
      </c>
      <c r="F15" s="15">
        <f t="shared" si="1"/>
        <v>857912.47</v>
      </c>
      <c r="G15" s="15">
        <f t="shared" si="1"/>
        <v>2495620.3199999998</v>
      </c>
      <c r="H15" s="15">
        <f t="shared" si="1"/>
        <v>12191919.279999999</v>
      </c>
      <c r="I15" s="13">
        <f t="shared" si="1"/>
        <v>23871869.119999997</v>
      </c>
    </row>
    <row r="16" spans="1:10" x14ac:dyDescent="0.2">
      <c r="A16" s="16" t="s">
        <v>20</v>
      </c>
      <c r="B16" s="18">
        <v>533298</v>
      </c>
      <c r="C16" s="17">
        <v>0</v>
      </c>
      <c r="D16" s="17">
        <v>0</v>
      </c>
      <c r="E16" s="18">
        <v>2018574.51</v>
      </c>
      <c r="F16" s="18">
        <v>809351.47</v>
      </c>
      <c r="G16" s="18">
        <v>1940003.97</v>
      </c>
      <c r="H16" s="17">
        <v>0</v>
      </c>
      <c r="I16" s="19">
        <f>B16+SUM(D16:H16)</f>
        <v>5301227.95</v>
      </c>
    </row>
    <row r="17" spans="1:9" x14ac:dyDescent="0.2">
      <c r="A17" s="16" t="s">
        <v>17</v>
      </c>
      <c r="B17" s="18">
        <v>8136.34</v>
      </c>
      <c r="C17" s="18">
        <v>8136.34</v>
      </c>
      <c r="D17" s="17">
        <v>0</v>
      </c>
      <c r="E17" s="18">
        <v>5766408.2000000002</v>
      </c>
      <c r="F17" s="18">
        <v>48561</v>
      </c>
      <c r="G17" s="18">
        <v>555616.35</v>
      </c>
      <c r="H17" s="18">
        <v>12191919.279999999</v>
      </c>
      <c r="I17" s="19">
        <f>B17+SUM(D17:H17)</f>
        <v>18570641.169999998</v>
      </c>
    </row>
    <row r="18" spans="1:9" x14ac:dyDescent="0.2">
      <c r="A18" s="11" t="s">
        <v>21</v>
      </c>
      <c r="B18" s="15">
        <f t="shared" ref="B18:I18" si="2">B10+B11-B15</f>
        <v>31777562</v>
      </c>
      <c r="C18" s="15">
        <f t="shared" si="2"/>
        <v>6569605.4900000002</v>
      </c>
      <c r="D18" s="15">
        <f t="shared" si="2"/>
        <v>227721838.81</v>
      </c>
      <c r="E18" s="15">
        <f t="shared" si="2"/>
        <v>158182358.34</v>
      </c>
      <c r="F18" s="15">
        <f t="shared" si="2"/>
        <v>3205468.38</v>
      </c>
      <c r="G18" s="15">
        <f t="shared" si="2"/>
        <v>60485526.009999998</v>
      </c>
      <c r="H18" s="15">
        <f t="shared" si="2"/>
        <v>30188908.789999999</v>
      </c>
      <c r="I18" s="13">
        <f t="shared" si="2"/>
        <v>511561662.33000004</v>
      </c>
    </row>
    <row r="19" spans="1:9" x14ac:dyDescent="0.2">
      <c r="A19" s="485" t="s">
        <v>22</v>
      </c>
      <c r="B19" s="486"/>
      <c r="C19" s="486"/>
      <c r="D19" s="486"/>
      <c r="E19" s="486"/>
      <c r="F19" s="486"/>
      <c r="G19" s="486"/>
      <c r="H19" s="486"/>
      <c r="I19" s="489"/>
    </row>
    <row r="20" spans="1:9" x14ac:dyDescent="0.2">
      <c r="A20" s="11" t="s">
        <v>14</v>
      </c>
      <c r="B20" s="12">
        <v>509632.14</v>
      </c>
      <c r="C20" s="22">
        <v>0</v>
      </c>
      <c r="D20" s="12">
        <v>61245409.409999996</v>
      </c>
      <c r="E20" s="12">
        <v>125290076.34</v>
      </c>
      <c r="F20" s="12">
        <v>3366039.22</v>
      </c>
      <c r="G20" s="12">
        <v>58142536.939999998</v>
      </c>
      <c r="H20" s="22">
        <v>0</v>
      </c>
      <c r="I20" s="23">
        <f>B20+SUM(D20:H20)</f>
        <v>248553694.04999998</v>
      </c>
    </row>
    <row r="21" spans="1:9" x14ac:dyDescent="0.2">
      <c r="A21" s="14" t="s">
        <v>15</v>
      </c>
      <c r="B21" s="15">
        <f>SUM(B22:B24)</f>
        <v>63704</v>
      </c>
      <c r="C21" s="15">
        <f t="shared" ref="C21:I21" si="3">SUM(C22:C24)</f>
        <v>0</v>
      </c>
      <c r="D21" s="15">
        <f t="shared" si="3"/>
        <v>5206009.62</v>
      </c>
      <c r="E21" s="15">
        <f t="shared" si="3"/>
        <v>13204380.970000001</v>
      </c>
      <c r="F21" s="15">
        <f t="shared" si="3"/>
        <v>162180.32</v>
      </c>
      <c r="G21" s="15">
        <f t="shared" si="3"/>
        <v>2390886.37</v>
      </c>
      <c r="H21" s="15">
        <f t="shared" si="3"/>
        <v>0</v>
      </c>
      <c r="I21" s="23">
        <f t="shared" si="3"/>
        <v>21027161.279999997</v>
      </c>
    </row>
    <row r="22" spans="1:9" x14ac:dyDescent="0.2">
      <c r="A22" s="16" t="s">
        <v>23</v>
      </c>
      <c r="B22" s="18">
        <v>63704</v>
      </c>
      <c r="C22" s="17">
        <v>0</v>
      </c>
      <c r="D22" s="18">
        <v>5198821.46</v>
      </c>
      <c r="E22" s="18">
        <v>13204380.970000001</v>
      </c>
      <c r="F22" s="18">
        <v>162180.32</v>
      </c>
      <c r="G22" s="18">
        <v>778349.4</v>
      </c>
      <c r="H22" s="17">
        <v>0</v>
      </c>
      <c r="I22" s="24">
        <f>B22+SUM(D22:H22)</f>
        <v>19407436.149999999</v>
      </c>
    </row>
    <row r="23" spans="1:9" x14ac:dyDescent="0.2">
      <c r="A23" s="16" t="s">
        <v>17</v>
      </c>
      <c r="B23" s="17">
        <v>0</v>
      </c>
      <c r="C23" s="17">
        <v>0</v>
      </c>
      <c r="D23" s="18">
        <v>7188.16</v>
      </c>
      <c r="E23" s="17">
        <v>0</v>
      </c>
      <c r="F23" s="17">
        <v>0</v>
      </c>
      <c r="G23" s="18">
        <v>1612536.97</v>
      </c>
      <c r="H23" s="17">
        <v>0</v>
      </c>
      <c r="I23" s="24">
        <f>B23+SUM(D23:H23)</f>
        <v>1619725.13</v>
      </c>
    </row>
    <row r="24" spans="1:9" x14ac:dyDescent="0.2">
      <c r="A24" s="16" t="s">
        <v>18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4">
        <f>B24+SUM(D24:H24)</f>
        <v>0</v>
      </c>
    </row>
    <row r="25" spans="1:9" x14ac:dyDescent="0.2">
      <c r="A25" s="14" t="s">
        <v>19</v>
      </c>
      <c r="B25" s="15">
        <f>SUM(B26:B27)</f>
        <v>0</v>
      </c>
      <c r="C25" s="15">
        <f t="shared" ref="C25:I25" si="4">SUM(C26:C27)</f>
        <v>0</v>
      </c>
      <c r="D25" s="15">
        <f t="shared" si="4"/>
        <v>0</v>
      </c>
      <c r="E25" s="15">
        <f t="shared" si="4"/>
        <v>7772545.9199999999</v>
      </c>
      <c r="F25" s="15">
        <f t="shared" si="4"/>
        <v>857912.47</v>
      </c>
      <c r="G25" s="15">
        <f t="shared" si="4"/>
        <v>2495620.3200000003</v>
      </c>
      <c r="H25" s="15">
        <f t="shared" si="4"/>
        <v>0</v>
      </c>
      <c r="I25" s="23">
        <f t="shared" si="4"/>
        <v>11126078.710000001</v>
      </c>
    </row>
    <row r="26" spans="1:9" x14ac:dyDescent="0.2">
      <c r="A26" s="16" t="s">
        <v>20</v>
      </c>
      <c r="B26" s="17">
        <v>0</v>
      </c>
      <c r="C26" s="17">
        <v>0</v>
      </c>
      <c r="D26" s="17">
        <v>0</v>
      </c>
      <c r="E26" s="18">
        <v>7519973.4000000004</v>
      </c>
      <c r="F26" s="18">
        <v>809351.47</v>
      </c>
      <c r="G26" s="18">
        <v>1970981.35</v>
      </c>
      <c r="H26" s="17">
        <v>0</v>
      </c>
      <c r="I26" s="24">
        <f>B26+SUM(D26:H26)</f>
        <v>10300306.220000001</v>
      </c>
    </row>
    <row r="27" spans="1:9" x14ac:dyDescent="0.2">
      <c r="A27" s="16" t="s">
        <v>17</v>
      </c>
      <c r="B27" s="17">
        <v>0</v>
      </c>
      <c r="C27" s="17">
        <v>0</v>
      </c>
      <c r="D27" s="17">
        <v>0</v>
      </c>
      <c r="E27" s="18">
        <v>252572.52</v>
      </c>
      <c r="F27" s="18">
        <v>48561</v>
      </c>
      <c r="G27" s="18">
        <v>524638.97</v>
      </c>
      <c r="H27" s="17">
        <v>0</v>
      </c>
      <c r="I27" s="24">
        <f>B27+SUM(D27:H27)</f>
        <v>825772.49</v>
      </c>
    </row>
    <row r="28" spans="1:9" x14ac:dyDescent="0.2">
      <c r="A28" s="11" t="s">
        <v>21</v>
      </c>
      <c r="B28" s="15">
        <f>B20+B21-B25</f>
        <v>573336.14</v>
      </c>
      <c r="C28" s="15">
        <f t="shared" ref="C28:I28" si="5">C20+C21-C25</f>
        <v>0</v>
      </c>
      <c r="D28" s="15">
        <f t="shared" si="5"/>
        <v>66451419.029999994</v>
      </c>
      <c r="E28" s="15">
        <f t="shared" si="5"/>
        <v>130721911.39</v>
      </c>
      <c r="F28" s="15">
        <f t="shared" si="5"/>
        <v>2670307.0700000003</v>
      </c>
      <c r="G28" s="15">
        <f t="shared" si="5"/>
        <v>58037802.989999995</v>
      </c>
      <c r="H28" s="15">
        <f t="shared" si="5"/>
        <v>0</v>
      </c>
      <c r="I28" s="23">
        <f t="shared" si="5"/>
        <v>258454776.61999997</v>
      </c>
    </row>
    <row r="29" spans="1:9" x14ac:dyDescent="0.2">
      <c r="A29" s="485" t="s">
        <v>24</v>
      </c>
      <c r="B29" s="490"/>
      <c r="C29" s="490"/>
      <c r="D29" s="490"/>
      <c r="E29" s="490"/>
      <c r="F29" s="490"/>
      <c r="G29" s="490"/>
      <c r="H29" s="490"/>
      <c r="I29" s="491"/>
    </row>
    <row r="30" spans="1:9" x14ac:dyDescent="0.2">
      <c r="A30" s="25" t="s">
        <v>14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7">
        <f>B30+SUM(D30:H30)</f>
        <v>0</v>
      </c>
    </row>
    <row r="31" spans="1:9" x14ac:dyDescent="0.2">
      <c r="A31" s="28" t="s">
        <v>25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9">
        <f>B31+SUM(D31:H31)</f>
        <v>0</v>
      </c>
    </row>
    <row r="32" spans="1:9" x14ac:dyDescent="0.2">
      <c r="A32" s="28" t="s">
        <v>26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9">
        <f>B32+SUM(D32:H32)</f>
        <v>0</v>
      </c>
    </row>
    <row r="33" spans="1:9" x14ac:dyDescent="0.2">
      <c r="A33" s="25" t="s">
        <v>21</v>
      </c>
      <c r="B33" s="15">
        <f>B30+B31-B32</f>
        <v>0</v>
      </c>
      <c r="C33" s="15">
        <f t="shared" ref="C33:I33" si="6">C30+C31-C32</f>
        <v>0</v>
      </c>
      <c r="D33" s="15">
        <f t="shared" si="6"/>
        <v>0</v>
      </c>
      <c r="E33" s="15">
        <f t="shared" si="6"/>
        <v>0</v>
      </c>
      <c r="F33" s="15">
        <f t="shared" si="6"/>
        <v>0</v>
      </c>
      <c r="G33" s="15">
        <f t="shared" si="6"/>
        <v>0</v>
      </c>
      <c r="H33" s="15">
        <f t="shared" si="6"/>
        <v>0</v>
      </c>
      <c r="I33" s="23">
        <f t="shared" si="6"/>
        <v>0</v>
      </c>
    </row>
    <row r="34" spans="1:9" x14ac:dyDescent="0.2">
      <c r="A34" s="485" t="s">
        <v>27</v>
      </c>
      <c r="B34" s="490"/>
      <c r="C34" s="490"/>
      <c r="D34" s="490"/>
      <c r="E34" s="490"/>
      <c r="F34" s="490"/>
      <c r="G34" s="490"/>
      <c r="H34" s="490"/>
      <c r="I34" s="491"/>
    </row>
    <row r="35" spans="1:9" x14ac:dyDescent="0.2">
      <c r="A35" s="30" t="s">
        <v>14</v>
      </c>
      <c r="B35" s="31">
        <f t="shared" ref="B35:I35" si="7">B10-B20-B30</f>
        <v>29227790.579999998</v>
      </c>
      <c r="C35" s="31">
        <f t="shared" si="7"/>
        <v>6543264.5499999998</v>
      </c>
      <c r="D35" s="31">
        <f t="shared" si="7"/>
        <v>164456970.77000001</v>
      </c>
      <c r="E35" s="31">
        <f t="shared" si="7"/>
        <v>30743685.25</v>
      </c>
      <c r="F35" s="31">
        <f t="shared" si="7"/>
        <v>697341.62999999989</v>
      </c>
      <c r="G35" s="31">
        <f t="shared" si="7"/>
        <v>2207811.7899999991</v>
      </c>
      <c r="H35" s="31">
        <f t="shared" si="7"/>
        <v>26247063.73</v>
      </c>
      <c r="I35" s="32">
        <f t="shared" si="7"/>
        <v>253580663.75000009</v>
      </c>
    </row>
    <row r="36" spans="1:9" ht="13.5" thickBot="1" x14ac:dyDescent="0.25">
      <c r="A36" s="33" t="s">
        <v>21</v>
      </c>
      <c r="B36" s="34">
        <f>B18-B28-B33</f>
        <v>31204225.859999999</v>
      </c>
      <c r="C36" s="34">
        <f t="shared" ref="C36:I36" si="8">C18-C28-C33</f>
        <v>6569605.4900000002</v>
      </c>
      <c r="D36" s="34">
        <f t="shared" si="8"/>
        <v>161270419.78</v>
      </c>
      <c r="E36" s="34">
        <f t="shared" si="8"/>
        <v>27460446.950000003</v>
      </c>
      <c r="F36" s="34">
        <f t="shared" si="8"/>
        <v>535161.30999999959</v>
      </c>
      <c r="G36" s="34">
        <f t="shared" si="8"/>
        <v>2447723.0200000033</v>
      </c>
      <c r="H36" s="34">
        <f t="shared" si="8"/>
        <v>30188908.789999999</v>
      </c>
      <c r="I36" s="35">
        <f t="shared" si="8"/>
        <v>253106885.71000007</v>
      </c>
    </row>
    <row r="37" spans="1:9" x14ac:dyDescent="0.2">
      <c r="A37" s="36"/>
      <c r="B37" s="37"/>
      <c r="C37" s="37"/>
      <c r="D37" s="37"/>
      <c r="E37" s="37"/>
      <c r="F37" s="37"/>
      <c r="G37" s="37"/>
      <c r="H37" s="37"/>
      <c r="I37" s="37"/>
    </row>
    <row r="38" spans="1:9" ht="15" x14ac:dyDescent="0.25">
      <c r="A38" s="38" t="s">
        <v>28</v>
      </c>
      <c r="B38" s="39"/>
    </row>
    <row r="39" spans="1:9" ht="13.5" thickBot="1" x14ac:dyDescent="0.25">
      <c r="A39" s="40"/>
      <c r="B39" s="40"/>
    </row>
    <row r="40" spans="1:9" ht="21.75" customHeight="1" x14ac:dyDescent="0.25">
      <c r="A40" s="515" t="s">
        <v>29</v>
      </c>
      <c r="B40" s="516"/>
      <c r="C40" s="519" t="s">
        <v>30</v>
      </c>
    </row>
    <row r="41" spans="1:9" ht="13.5" customHeight="1" x14ac:dyDescent="0.25">
      <c r="A41" s="517"/>
      <c r="B41" s="518"/>
      <c r="C41" s="520"/>
    </row>
    <row r="42" spans="1:9" ht="29.25" customHeight="1" thickBot="1" x14ac:dyDescent="0.3">
      <c r="A42" s="517"/>
      <c r="B42" s="518"/>
      <c r="C42" s="520"/>
    </row>
    <row r="43" spans="1:9" x14ac:dyDescent="0.2">
      <c r="A43" s="521" t="s">
        <v>31</v>
      </c>
      <c r="B43" s="522"/>
      <c r="C43" s="523"/>
    </row>
    <row r="44" spans="1:9" x14ac:dyDescent="0.2">
      <c r="A44" s="524" t="s">
        <v>14</v>
      </c>
      <c r="B44" s="525"/>
      <c r="C44" s="41">
        <v>152164512.08000001</v>
      </c>
    </row>
    <row r="45" spans="1:9" x14ac:dyDescent="0.2">
      <c r="A45" s="510" t="s">
        <v>15</v>
      </c>
      <c r="B45" s="511"/>
      <c r="C45" s="42">
        <f>SUM(C46:C47)</f>
        <v>10950663.470000001</v>
      </c>
    </row>
    <row r="46" spans="1:9" x14ac:dyDescent="0.2">
      <c r="A46" s="508" t="s">
        <v>16</v>
      </c>
      <c r="B46" s="509"/>
      <c r="C46" s="43">
        <v>10029763.16</v>
      </c>
    </row>
    <row r="47" spans="1:9" x14ac:dyDescent="0.2">
      <c r="A47" s="508" t="s">
        <v>17</v>
      </c>
      <c r="B47" s="509"/>
      <c r="C47" s="43">
        <v>920900.31</v>
      </c>
    </row>
    <row r="48" spans="1:9" x14ac:dyDescent="0.2">
      <c r="A48" s="510" t="s">
        <v>19</v>
      </c>
      <c r="B48" s="511"/>
      <c r="C48" s="44">
        <f>SUM(C49:C50)</f>
        <v>920900.31</v>
      </c>
    </row>
    <row r="49" spans="1:3" x14ac:dyDescent="0.2">
      <c r="A49" s="508" t="s">
        <v>20</v>
      </c>
      <c r="B49" s="512"/>
      <c r="C49" s="45">
        <v>0</v>
      </c>
    </row>
    <row r="50" spans="1:3" x14ac:dyDescent="0.2">
      <c r="A50" s="508" t="s">
        <v>17</v>
      </c>
      <c r="B50" s="512"/>
      <c r="C50" s="46">
        <v>920900.31</v>
      </c>
    </row>
    <row r="51" spans="1:3" x14ac:dyDescent="0.2">
      <c r="A51" s="513" t="s">
        <v>21</v>
      </c>
      <c r="B51" s="514"/>
      <c r="C51" s="47">
        <f>C44+C45-C48</f>
        <v>162194275.24000001</v>
      </c>
    </row>
    <row r="52" spans="1:3" x14ac:dyDescent="0.2">
      <c r="A52" s="534" t="s">
        <v>22</v>
      </c>
      <c r="B52" s="535"/>
      <c r="C52" s="536"/>
    </row>
    <row r="53" spans="1:3" x14ac:dyDescent="0.2">
      <c r="A53" s="524" t="s">
        <v>14</v>
      </c>
      <c r="B53" s="525"/>
      <c r="C53" s="41">
        <v>117457160.42</v>
      </c>
    </row>
    <row r="54" spans="1:3" x14ac:dyDescent="0.2">
      <c r="A54" s="510" t="s">
        <v>15</v>
      </c>
      <c r="B54" s="511"/>
      <c r="C54" s="47">
        <f>SUM(C55:C56)</f>
        <v>11862586.899999999</v>
      </c>
    </row>
    <row r="55" spans="1:3" x14ac:dyDescent="0.2">
      <c r="A55" s="508" t="s">
        <v>23</v>
      </c>
      <c r="B55" s="512"/>
      <c r="C55" s="46">
        <v>11664505.119999999</v>
      </c>
    </row>
    <row r="56" spans="1:3" x14ac:dyDescent="0.2">
      <c r="A56" s="508" t="s">
        <v>17</v>
      </c>
      <c r="B56" s="512"/>
      <c r="C56" s="46">
        <v>198081.78</v>
      </c>
    </row>
    <row r="57" spans="1:3" x14ac:dyDescent="0.2">
      <c r="A57" s="510" t="s">
        <v>19</v>
      </c>
      <c r="B57" s="511"/>
      <c r="C57" s="47">
        <f>SUM(C58:C59)</f>
        <v>0</v>
      </c>
    </row>
    <row r="58" spans="1:3" x14ac:dyDescent="0.2">
      <c r="A58" s="508" t="s">
        <v>20</v>
      </c>
      <c r="B58" s="512"/>
      <c r="C58" s="45">
        <v>0</v>
      </c>
    </row>
    <row r="59" spans="1:3" x14ac:dyDescent="0.2">
      <c r="A59" s="526" t="s">
        <v>17</v>
      </c>
      <c r="B59" s="527"/>
      <c r="C59" s="48">
        <v>0</v>
      </c>
    </row>
    <row r="60" spans="1:3" x14ac:dyDescent="0.2">
      <c r="A60" s="528" t="s">
        <v>21</v>
      </c>
      <c r="B60" s="491"/>
      <c r="C60" s="44">
        <f>C53+C54-C57</f>
        <v>129319747.31999999</v>
      </c>
    </row>
    <row r="61" spans="1:3" x14ac:dyDescent="0.2">
      <c r="A61" s="529" t="s">
        <v>24</v>
      </c>
      <c r="B61" s="530"/>
      <c r="C61" s="531"/>
    </row>
    <row r="62" spans="1:3" x14ac:dyDescent="0.2">
      <c r="A62" s="524" t="s">
        <v>14</v>
      </c>
      <c r="B62" s="525"/>
      <c r="C62" s="49">
        <v>0</v>
      </c>
    </row>
    <row r="63" spans="1:3" x14ac:dyDescent="0.2">
      <c r="A63" s="532" t="s">
        <v>25</v>
      </c>
      <c r="B63" s="533"/>
      <c r="C63" s="50">
        <v>0</v>
      </c>
    </row>
    <row r="64" spans="1:3" x14ac:dyDescent="0.2">
      <c r="A64" s="532" t="s">
        <v>26</v>
      </c>
      <c r="B64" s="533"/>
      <c r="C64" s="50">
        <v>0</v>
      </c>
    </row>
    <row r="65" spans="1:5" x14ac:dyDescent="0.2">
      <c r="A65" s="528" t="s">
        <v>21</v>
      </c>
      <c r="B65" s="491"/>
      <c r="C65" s="51">
        <f>C62+C63-C64</f>
        <v>0</v>
      </c>
    </row>
    <row r="66" spans="1:5" x14ac:dyDescent="0.2">
      <c r="A66" s="534" t="s">
        <v>27</v>
      </c>
      <c r="B66" s="535"/>
      <c r="C66" s="536"/>
    </row>
    <row r="67" spans="1:5" x14ac:dyDescent="0.2">
      <c r="A67" s="549" t="s">
        <v>14</v>
      </c>
      <c r="B67" s="525"/>
      <c r="C67" s="49">
        <f>C44-C53-C62</f>
        <v>34707351.660000011</v>
      </c>
    </row>
    <row r="68" spans="1:5" ht="13.5" thickBot="1" x14ac:dyDescent="0.25">
      <c r="A68" s="550" t="s">
        <v>21</v>
      </c>
      <c r="B68" s="551"/>
      <c r="C68" s="52">
        <f>C51-C60-C65</f>
        <v>32874527.920000017</v>
      </c>
    </row>
    <row r="69" spans="1:5" x14ac:dyDescent="0.25">
      <c r="A69" s="53"/>
      <c r="B69" s="53"/>
      <c r="C69" s="53"/>
    </row>
    <row r="70" spans="1:5" x14ac:dyDescent="0.25">
      <c r="A70" s="53"/>
      <c r="B70" s="53"/>
      <c r="C70" s="53"/>
    </row>
    <row r="76" spans="1:5" ht="15" x14ac:dyDescent="0.25">
      <c r="A76" s="552" t="s">
        <v>32</v>
      </c>
      <c r="B76" s="553"/>
      <c r="C76" s="553"/>
      <c r="D76" s="553"/>
      <c r="E76" s="553"/>
    </row>
    <row r="77" spans="1:5" ht="13.5" thickBot="1" x14ac:dyDescent="0.3">
      <c r="A77" s="54"/>
      <c r="B77" s="55"/>
      <c r="C77" s="55"/>
      <c r="D77" s="55"/>
      <c r="E77" s="55"/>
    </row>
    <row r="78" spans="1:5" ht="153.75" thickBot="1" x14ac:dyDescent="0.3">
      <c r="A78" s="56" t="s">
        <v>33</v>
      </c>
      <c r="B78" s="57" t="s">
        <v>34</v>
      </c>
      <c r="C78" s="57" t="s">
        <v>35</v>
      </c>
      <c r="D78" s="57" t="s">
        <v>36</v>
      </c>
      <c r="E78" s="58" t="s">
        <v>37</v>
      </c>
    </row>
    <row r="79" spans="1:5" ht="13.5" thickBot="1" x14ac:dyDescent="0.3">
      <c r="A79" s="59" t="s">
        <v>31</v>
      </c>
      <c r="B79" s="60"/>
      <c r="C79" s="60"/>
      <c r="D79" s="60"/>
      <c r="E79" s="61"/>
    </row>
    <row r="80" spans="1:5" ht="25.5" x14ac:dyDescent="0.25">
      <c r="A80" s="62" t="s">
        <v>38</v>
      </c>
      <c r="B80" s="63">
        <v>432912.54</v>
      </c>
      <c r="C80" s="64">
        <v>0</v>
      </c>
      <c r="D80" s="64">
        <v>0</v>
      </c>
      <c r="E80" s="65">
        <f>B80+C80+D80</f>
        <v>432912.54</v>
      </c>
    </row>
    <row r="81" spans="1:5" x14ac:dyDescent="0.25">
      <c r="A81" s="66" t="s">
        <v>25</v>
      </c>
      <c r="B81" s="67">
        <f>SUM(B82:B83)</f>
        <v>0</v>
      </c>
      <c r="C81" s="67">
        <f>SUM(C82:C83)</f>
        <v>0</v>
      </c>
      <c r="D81" s="67">
        <f>SUM(D82:D83)</f>
        <v>0</v>
      </c>
      <c r="E81" s="68">
        <f>SUM(E82:E83)</f>
        <v>0</v>
      </c>
    </row>
    <row r="82" spans="1:5" x14ac:dyDescent="0.25">
      <c r="A82" s="69" t="s">
        <v>39</v>
      </c>
      <c r="B82" s="70">
        <v>0</v>
      </c>
      <c r="C82" s="70">
        <v>0</v>
      </c>
      <c r="D82" s="70">
        <v>0</v>
      </c>
      <c r="E82" s="71">
        <f>B82+C82+D82</f>
        <v>0</v>
      </c>
    </row>
    <row r="83" spans="1:5" x14ac:dyDescent="0.25">
      <c r="A83" s="69" t="s">
        <v>40</v>
      </c>
      <c r="B83" s="70">
        <v>0</v>
      </c>
      <c r="C83" s="70">
        <v>0</v>
      </c>
      <c r="D83" s="70">
        <v>0</v>
      </c>
      <c r="E83" s="71">
        <f>B83+C83+D83</f>
        <v>0</v>
      </c>
    </row>
    <row r="84" spans="1:5" x14ac:dyDescent="0.25">
      <c r="A84" s="66" t="s">
        <v>26</v>
      </c>
      <c r="B84" s="67">
        <f>SUM(B85:B87)</f>
        <v>0</v>
      </c>
      <c r="C84" s="67">
        <f>SUM(C85:C87)</f>
        <v>0</v>
      </c>
      <c r="D84" s="67">
        <f>SUM(D85:D87)</f>
        <v>0</v>
      </c>
      <c r="E84" s="68">
        <f>SUM(E85:E87)</f>
        <v>0</v>
      </c>
    </row>
    <row r="85" spans="1:5" x14ac:dyDescent="0.25">
      <c r="A85" s="69" t="s">
        <v>41</v>
      </c>
      <c r="B85" s="70">
        <v>0</v>
      </c>
      <c r="C85" s="70">
        <v>0</v>
      </c>
      <c r="D85" s="70">
        <v>0</v>
      </c>
      <c r="E85" s="71">
        <f>B85+C85+D85</f>
        <v>0</v>
      </c>
    </row>
    <row r="86" spans="1:5" x14ac:dyDescent="0.25">
      <c r="A86" s="69" t="s">
        <v>42</v>
      </c>
      <c r="B86" s="70">
        <v>0</v>
      </c>
      <c r="C86" s="70">
        <v>0</v>
      </c>
      <c r="D86" s="70">
        <v>0</v>
      </c>
      <c r="E86" s="71">
        <f>B86+C86+D86</f>
        <v>0</v>
      </c>
    </row>
    <row r="87" spans="1:5" x14ac:dyDescent="0.25">
      <c r="A87" s="72" t="s">
        <v>43</v>
      </c>
      <c r="B87" s="70">
        <v>0</v>
      </c>
      <c r="C87" s="70">
        <v>0</v>
      </c>
      <c r="D87" s="70">
        <v>0</v>
      </c>
      <c r="E87" s="71">
        <f>B87+C87+D87</f>
        <v>0</v>
      </c>
    </row>
    <row r="88" spans="1:5" ht="26.25" thickBot="1" x14ac:dyDescent="0.3">
      <c r="A88" s="73" t="s">
        <v>44</v>
      </c>
      <c r="B88" s="74">
        <f>B80+B81-B84</f>
        <v>432912.54</v>
      </c>
      <c r="C88" s="74">
        <f>C80+C81-C84</f>
        <v>0</v>
      </c>
      <c r="D88" s="74">
        <f>D80+D81-D84</f>
        <v>0</v>
      </c>
      <c r="E88" s="75">
        <f>E80+E81-E84</f>
        <v>432912.54</v>
      </c>
    </row>
    <row r="89" spans="1:5" ht="13.5" thickBot="1" x14ac:dyDescent="0.3">
      <c r="A89" s="76" t="s">
        <v>45</v>
      </c>
      <c r="B89" s="77"/>
      <c r="C89" s="77"/>
      <c r="D89" s="77"/>
      <c r="E89" s="78"/>
    </row>
    <row r="90" spans="1:5" x14ac:dyDescent="0.25">
      <c r="A90" s="62" t="s">
        <v>46</v>
      </c>
      <c r="B90" s="64">
        <v>0</v>
      </c>
      <c r="C90" s="64">
        <v>0</v>
      </c>
      <c r="D90" s="64">
        <v>0</v>
      </c>
      <c r="E90" s="65">
        <f>B90+C90+D90</f>
        <v>0</v>
      </c>
    </row>
    <row r="91" spans="1:5" x14ac:dyDescent="0.25">
      <c r="A91" s="66" t="s">
        <v>25</v>
      </c>
      <c r="B91" s="70">
        <v>0</v>
      </c>
      <c r="C91" s="70">
        <v>0</v>
      </c>
      <c r="D91" s="70">
        <v>0</v>
      </c>
      <c r="E91" s="68">
        <f>SUM(B91:D91)</f>
        <v>0</v>
      </c>
    </row>
    <row r="92" spans="1:5" x14ac:dyDescent="0.25">
      <c r="A92" s="66" t="s">
        <v>26</v>
      </c>
      <c r="B92" s="70">
        <v>0</v>
      </c>
      <c r="C92" s="70">
        <v>0</v>
      </c>
      <c r="D92" s="70">
        <v>0</v>
      </c>
      <c r="E92" s="68">
        <f>SUM(B92:D92)</f>
        <v>0</v>
      </c>
    </row>
    <row r="93" spans="1:5" ht="13.5" thickBot="1" x14ac:dyDescent="0.3">
      <c r="A93" s="73" t="s">
        <v>47</v>
      </c>
      <c r="B93" s="74">
        <f>B90+B91-B92</f>
        <v>0</v>
      </c>
      <c r="C93" s="74">
        <f>C90+C91-C92</f>
        <v>0</v>
      </c>
      <c r="D93" s="74">
        <f>D90+D91-D92</f>
        <v>0</v>
      </c>
      <c r="E93" s="75">
        <f>E90+E91-E92</f>
        <v>0</v>
      </c>
    </row>
    <row r="94" spans="1:5" ht="13.5" thickBot="1" x14ac:dyDescent="0.3">
      <c r="A94" s="537" t="s">
        <v>27</v>
      </c>
      <c r="B94" s="538"/>
      <c r="C94" s="538"/>
      <c r="D94" s="538"/>
      <c r="E94" s="539"/>
    </row>
    <row r="95" spans="1:5" x14ac:dyDescent="0.2">
      <c r="A95" s="79" t="s">
        <v>14</v>
      </c>
      <c r="B95" s="80">
        <f>B80-B90</f>
        <v>432912.54</v>
      </c>
      <c r="C95" s="80">
        <f>C80-C90</f>
        <v>0</v>
      </c>
      <c r="D95" s="80">
        <f>D80-D90</f>
        <v>0</v>
      </c>
      <c r="E95" s="80">
        <f>E80-E90</f>
        <v>432912.54</v>
      </c>
    </row>
    <row r="96" spans="1:5" ht="13.5" thickBot="1" x14ac:dyDescent="0.25">
      <c r="A96" s="81" t="s">
        <v>21</v>
      </c>
      <c r="B96" s="82">
        <f>B88-B93</f>
        <v>432912.54</v>
      </c>
      <c r="C96" s="82">
        <f>C88-C93</f>
        <v>0</v>
      </c>
      <c r="D96" s="82">
        <f>D88-D93</f>
        <v>0</v>
      </c>
      <c r="E96" s="82">
        <f>E88-E93</f>
        <v>432912.54</v>
      </c>
    </row>
    <row r="101" spans="1:9" ht="48" customHeight="1" x14ac:dyDescent="0.25">
      <c r="A101" s="494" t="s">
        <v>48</v>
      </c>
      <c r="B101" s="494"/>
      <c r="C101" s="494"/>
      <c r="D101" s="494"/>
    </row>
    <row r="102" spans="1:9" ht="13.5" thickBot="1" x14ac:dyDescent="0.25">
      <c r="A102" s="540"/>
      <c r="B102" s="541"/>
      <c r="C102" s="541"/>
    </row>
    <row r="103" spans="1:9" x14ac:dyDescent="0.2">
      <c r="A103" s="83" t="s">
        <v>49</v>
      </c>
      <c r="B103" s="84" t="s">
        <v>14</v>
      </c>
      <c r="C103" s="84" t="s">
        <v>21</v>
      </c>
      <c r="D103" s="85" t="s">
        <v>50</v>
      </c>
    </row>
    <row r="104" spans="1:9" x14ac:dyDescent="0.2">
      <c r="A104" s="86" t="s">
        <v>51</v>
      </c>
      <c r="B104" s="87">
        <v>0</v>
      </c>
      <c r="C104" s="87">
        <v>0</v>
      </c>
      <c r="D104" s="88"/>
    </row>
    <row r="105" spans="1:9" x14ac:dyDescent="0.2">
      <c r="A105" s="89" t="s">
        <v>52</v>
      </c>
      <c r="B105" s="90"/>
      <c r="C105" s="90"/>
      <c r="D105" s="91"/>
    </row>
    <row r="106" spans="1:9" ht="13.5" thickBot="1" x14ac:dyDescent="0.25">
      <c r="A106" s="92" t="s">
        <v>53</v>
      </c>
      <c r="B106" s="93">
        <v>0</v>
      </c>
      <c r="C106" s="94">
        <v>0</v>
      </c>
      <c r="D106" s="95"/>
    </row>
    <row r="109" spans="1:9" ht="15" x14ac:dyDescent="0.25">
      <c r="A109" s="494" t="s">
        <v>54</v>
      </c>
      <c r="B109" s="542"/>
      <c r="C109" s="542"/>
      <c r="D109" s="543"/>
      <c r="E109" s="543"/>
      <c r="F109" s="543"/>
      <c r="G109" s="543"/>
    </row>
    <row r="110" spans="1:9" ht="13.5" thickBot="1" x14ac:dyDescent="0.25">
      <c r="A110" s="540"/>
      <c r="B110" s="541"/>
      <c r="C110" s="541"/>
    </row>
    <row r="111" spans="1:9" ht="13.5" customHeight="1" x14ac:dyDescent="0.2">
      <c r="A111" s="544"/>
      <c r="B111" s="546" t="s">
        <v>55</v>
      </c>
      <c r="C111" s="547"/>
      <c r="D111" s="547"/>
      <c r="E111" s="547"/>
      <c r="F111" s="548"/>
      <c r="G111" s="546" t="s">
        <v>56</v>
      </c>
      <c r="H111" s="547"/>
      <c r="I111" s="548"/>
    </row>
    <row r="112" spans="1:9" ht="38.25" x14ac:dyDescent="0.2">
      <c r="A112" s="545"/>
      <c r="B112" s="96" t="s">
        <v>57</v>
      </c>
      <c r="C112" s="97" t="s">
        <v>58</v>
      </c>
      <c r="D112" s="97" t="s">
        <v>59</v>
      </c>
      <c r="E112" s="97" t="s">
        <v>60</v>
      </c>
      <c r="F112" s="98" t="s">
        <v>61</v>
      </c>
      <c r="G112" s="99" t="s">
        <v>62</v>
      </c>
      <c r="H112" s="100" t="s">
        <v>63</v>
      </c>
      <c r="I112" s="101" t="s">
        <v>64</v>
      </c>
    </row>
    <row r="113" spans="1:10" x14ac:dyDescent="0.2">
      <c r="A113" s="102" t="s">
        <v>14</v>
      </c>
      <c r="B113" s="103">
        <v>0</v>
      </c>
      <c r="C113" s="103">
        <v>0</v>
      </c>
      <c r="D113" s="103">
        <v>0</v>
      </c>
      <c r="E113" s="104">
        <v>13719344.26</v>
      </c>
      <c r="F113" s="103">
        <v>0</v>
      </c>
      <c r="G113" s="104">
        <v>64980829.140000001</v>
      </c>
      <c r="H113" s="103">
        <v>0</v>
      </c>
      <c r="I113" s="105">
        <v>0</v>
      </c>
    </row>
    <row r="114" spans="1:10" ht="38.25" x14ac:dyDescent="0.2">
      <c r="A114" s="106" t="s">
        <v>65</v>
      </c>
      <c r="B114" s="107">
        <v>0</v>
      </c>
      <c r="C114" s="107">
        <v>0</v>
      </c>
      <c r="D114" s="107">
        <v>0</v>
      </c>
      <c r="E114" s="18">
        <v>1270277.8500000001</v>
      </c>
      <c r="F114" s="107">
        <v>0</v>
      </c>
      <c r="G114" s="18">
        <v>9221695.9100000001</v>
      </c>
      <c r="H114" s="107">
        <v>0</v>
      </c>
      <c r="I114" s="108">
        <v>0</v>
      </c>
    </row>
    <row r="115" spans="1:10" ht="39" thickBot="1" x14ac:dyDescent="0.25">
      <c r="A115" s="109" t="s">
        <v>66</v>
      </c>
      <c r="B115" s="107">
        <v>0</v>
      </c>
      <c r="C115" s="107">
        <v>0</v>
      </c>
      <c r="D115" s="107">
        <v>0</v>
      </c>
      <c r="E115" s="110">
        <v>0</v>
      </c>
      <c r="F115" s="107">
        <v>0</v>
      </c>
      <c r="G115" s="18">
        <v>18361098.550000001</v>
      </c>
      <c r="H115" s="107">
        <v>0</v>
      </c>
      <c r="I115" s="108">
        <v>0</v>
      </c>
      <c r="J115" s="21"/>
    </row>
    <row r="116" spans="1:10" ht="13.5" thickBot="1" x14ac:dyDescent="0.25">
      <c r="A116" s="111" t="s">
        <v>21</v>
      </c>
      <c r="B116" s="112">
        <f t="shared" ref="B116:I116" si="9">B113+B114-B115</f>
        <v>0</v>
      </c>
      <c r="C116" s="113">
        <f t="shared" si="9"/>
        <v>0</v>
      </c>
      <c r="D116" s="113">
        <f t="shared" si="9"/>
        <v>0</v>
      </c>
      <c r="E116" s="114">
        <f t="shared" si="9"/>
        <v>14989622.109999999</v>
      </c>
      <c r="F116" s="115">
        <f t="shared" si="9"/>
        <v>0</v>
      </c>
      <c r="G116" s="116">
        <f t="shared" si="9"/>
        <v>55841426.5</v>
      </c>
      <c r="H116" s="114">
        <f t="shared" si="9"/>
        <v>0</v>
      </c>
      <c r="I116" s="115">
        <f t="shared" si="9"/>
        <v>0</v>
      </c>
    </row>
    <row r="119" spans="1:10" ht="15" x14ac:dyDescent="0.25">
      <c r="A119" s="494" t="s">
        <v>67</v>
      </c>
      <c r="B119" s="542"/>
      <c r="C119" s="542"/>
    </row>
    <row r="120" spans="1:10" ht="13.5" thickBot="1" x14ac:dyDescent="0.25">
      <c r="A120" s="540"/>
      <c r="B120" s="541"/>
      <c r="C120" s="541"/>
    </row>
    <row r="121" spans="1:10" x14ac:dyDescent="0.2">
      <c r="A121" s="117" t="s">
        <v>49</v>
      </c>
      <c r="B121" s="84" t="s">
        <v>14</v>
      </c>
      <c r="C121" s="85" t="s">
        <v>21</v>
      </c>
    </row>
    <row r="122" spans="1:10" ht="26.25" thickBot="1" x14ac:dyDescent="0.25">
      <c r="A122" s="118" t="s">
        <v>68</v>
      </c>
      <c r="B122" s="119">
        <v>2038527.86</v>
      </c>
      <c r="C122" s="120">
        <v>1974823.86</v>
      </c>
    </row>
    <row r="126" spans="1:10" ht="50.25" customHeight="1" x14ac:dyDescent="0.25">
      <c r="A126" s="494" t="s">
        <v>69</v>
      </c>
      <c r="B126" s="542"/>
      <c r="C126" s="542"/>
      <c r="D126" s="543"/>
    </row>
    <row r="127" spans="1:10" ht="13.5" thickBot="1" x14ac:dyDescent="0.25">
      <c r="A127" s="540"/>
      <c r="B127" s="541"/>
      <c r="C127" s="541"/>
    </row>
    <row r="128" spans="1:10" x14ac:dyDescent="0.2">
      <c r="A128" s="562" t="s">
        <v>33</v>
      </c>
      <c r="B128" s="563"/>
      <c r="C128" s="84" t="s">
        <v>14</v>
      </c>
      <c r="D128" s="85" t="s">
        <v>21</v>
      </c>
    </row>
    <row r="129" spans="1:4" ht="66" customHeight="1" x14ac:dyDescent="0.2">
      <c r="A129" s="564" t="s">
        <v>70</v>
      </c>
      <c r="B129" s="565"/>
      <c r="C129" s="87">
        <f>SUM(C131:C135)</f>
        <v>0</v>
      </c>
      <c r="D129" s="121">
        <f>SUM(D131:D135)</f>
        <v>0</v>
      </c>
    </row>
    <row r="130" spans="1:4" x14ac:dyDescent="0.2">
      <c r="A130" s="554" t="s">
        <v>52</v>
      </c>
      <c r="B130" s="555"/>
      <c r="C130" s="122"/>
      <c r="D130" s="123"/>
    </row>
    <row r="131" spans="1:4" x14ac:dyDescent="0.2">
      <c r="A131" s="556" t="s">
        <v>5</v>
      </c>
      <c r="B131" s="557"/>
      <c r="C131" s="124">
        <v>0</v>
      </c>
      <c r="D131" s="125">
        <v>0</v>
      </c>
    </row>
    <row r="132" spans="1:4" x14ac:dyDescent="0.2">
      <c r="A132" s="558" t="s">
        <v>7</v>
      </c>
      <c r="B132" s="559"/>
      <c r="C132" s="126">
        <v>0</v>
      </c>
      <c r="D132" s="88">
        <v>0</v>
      </c>
    </row>
    <row r="133" spans="1:4" x14ac:dyDescent="0.2">
      <c r="A133" s="558" t="s">
        <v>8</v>
      </c>
      <c r="B133" s="559"/>
      <c r="C133" s="126">
        <v>0</v>
      </c>
      <c r="D133" s="88">
        <v>0</v>
      </c>
    </row>
    <row r="134" spans="1:4" x14ac:dyDescent="0.2">
      <c r="A134" s="558" t="s">
        <v>9</v>
      </c>
      <c r="B134" s="559"/>
      <c r="C134" s="126">
        <v>0</v>
      </c>
      <c r="D134" s="88">
        <v>0</v>
      </c>
    </row>
    <row r="135" spans="1:4" ht="13.5" thickBot="1" x14ac:dyDescent="0.25">
      <c r="A135" s="560" t="s">
        <v>10</v>
      </c>
      <c r="B135" s="561"/>
      <c r="C135" s="127">
        <v>0</v>
      </c>
      <c r="D135" s="128">
        <v>0</v>
      </c>
    </row>
    <row r="153" spans="1:9" ht="15" x14ac:dyDescent="0.25">
      <c r="A153" s="585" t="s">
        <v>71</v>
      </c>
      <c r="B153" s="586"/>
      <c r="C153" s="586"/>
      <c r="D153" s="586"/>
      <c r="E153" s="586"/>
      <c r="F153" s="586"/>
      <c r="G153" s="586"/>
      <c r="H153" s="586"/>
      <c r="I153" s="586"/>
    </row>
    <row r="154" spans="1:9" ht="13.5" thickBot="1" x14ac:dyDescent="0.3">
      <c r="B154" s="129"/>
      <c r="C154" s="129"/>
      <c r="D154" s="129"/>
      <c r="E154" s="129" t="s">
        <v>72</v>
      </c>
      <c r="F154" s="130"/>
      <c r="G154" s="130"/>
      <c r="H154" s="130"/>
      <c r="I154" s="130"/>
    </row>
    <row r="155" spans="1:9" ht="109.15" customHeight="1" thickBot="1" x14ac:dyDescent="0.3">
      <c r="A155" s="587"/>
      <c r="B155" s="588"/>
      <c r="C155" s="131" t="s">
        <v>73</v>
      </c>
      <c r="D155" s="132" t="s">
        <v>74</v>
      </c>
      <c r="E155" s="131" t="s">
        <v>75</v>
      </c>
      <c r="F155" s="133" t="s">
        <v>76</v>
      </c>
      <c r="G155" s="131" t="s">
        <v>77</v>
      </c>
      <c r="H155" s="134" t="s">
        <v>78</v>
      </c>
      <c r="I155" s="135" t="s">
        <v>79</v>
      </c>
    </row>
    <row r="156" spans="1:9" x14ac:dyDescent="0.25">
      <c r="A156" s="589" t="s">
        <v>80</v>
      </c>
      <c r="B156" s="590"/>
      <c r="C156" s="136"/>
      <c r="D156" s="137"/>
      <c r="E156" s="138"/>
      <c r="F156" s="137"/>
      <c r="G156" s="138"/>
      <c r="H156" s="138"/>
      <c r="I156" s="139"/>
    </row>
    <row r="157" spans="1:9" x14ac:dyDescent="0.25">
      <c r="A157" s="140"/>
      <c r="B157" s="141" t="s">
        <v>81</v>
      </c>
      <c r="C157" s="142"/>
      <c r="D157" s="143"/>
      <c r="E157" s="144"/>
      <c r="F157" s="143"/>
      <c r="G157" s="144"/>
      <c r="H157" s="144"/>
      <c r="I157" s="145"/>
    </row>
    <row r="158" spans="1:9" x14ac:dyDescent="0.25">
      <c r="A158" s="146" t="s">
        <v>82</v>
      </c>
      <c r="B158" s="147"/>
      <c r="C158" s="148"/>
      <c r="D158" s="149"/>
      <c r="E158" s="150"/>
      <c r="F158" s="149"/>
      <c r="G158" s="150"/>
      <c r="H158" s="150"/>
      <c r="I158" s="151"/>
    </row>
    <row r="159" spans="1:9" x14ac:dyDescent="0.25">
      <c r="A159" s="146" t="s">
        <v>83</v>
      </c>
      <c r="B159" s="147"/>
      <c r="C159" s="148"/>
      <c r="D159" s="149"/>
      <c r="E159" s="150"/>
      <c r="F159" s="149"/>
      <c r="G159" s="150"/>
      <c r="H159" s="150"/>
      <c r="I159" s="151"/>
    </row>
    <row r="160" spans="1:9" ht="13.5" thickBot="1" x14ac:dyDescent="0.3">
      <c r="A160" s="152" t="s">
        <v>84</v>
      </c>
      <c r="B160" s="153"/>
      <c r="C160" s="154"/>
      <c r="D160" s="155"/>
      <c r="E160" s="156"/>
      <c r="F160" s="155"/>
      <c r="G160" s="156"/>
      <c r="H160" s="156"/>
      <c r="I160" s="157"/>
    </row>
    <row r="161" spans="1:9" ht="13.5" thickBot="1" x14ac:dyDescent="0.3">
      <c r="A161" s="158"/>
      <c r="B161" s="159" t="s">
        <v>85</v>
      </c>
      <c r="C161" s="160"/>
      <c r="D161" s="160"/>
      <c r="E161" s="160">
        <f>SUM(E158:E160)</f>
        <v>0</v>
      </c>
      <c r="F161" s="160">
        <f>SUM(F158:F160)</f>
        <v>0</v>
      </c>
      <c r="G161" s="160">
        <f>SUM(G158:G160)</f>
        <v>0</v>
      </c>
      <c r="H161" s="160"/>
      <c r="I161" s="160"/>
    </row>
    <row r="162" spans="1:9" ht="105.6" customHeight="1" thickBot="1" x14ac:dyDescent="0.3">
      <c r="A162" s="587"/>
      <c r="B162" s="591"/>
      <c r="C162" s="131" t="s">
        <v>73</v>
      </c>
      <c r="D162" s="132" t="s">
        <v>74</v>
      </c>
      <c r="E162" s="131" t="s">
        <v>75</v>
      </c>
      <c r="F162" s="133" t="s">
        <v>76</v>
      </c>
      <c r="G162" s="131" t="s">
        <v>77</v>
      </c>
      <c r="H162" s="131" t="s">
        <v>86</v>
      </c>
      <c r="I162" s="131" t="s">
        <v>87</v>
      </c>
    </row>
    <row r="163" spans="1:9" x14ac:dyDescent="0.25">
      <c r="A163" s="589" t="s">
        <v>14</v>
      </c>
      <c r="B163" s="592"/>
      <c r="C163" s="161"/>
      <c r="D163" s="162"/>
      <c r="E163" s="163"/>
      <c r="F163" s="162"/>
      <c r="G163" s="163"/>
      <c r="H163" s="163"/>
      <c r="I163" s="164"/>
    </row>
    <row r="164" spans="1:9" x14ac:dyDescent="0.25">
      <c r="A164" s="165"/>
      <c r="B164" s="166" t="s">
        <v>81</v>
      </c>
      <c r="C164" s="142"/>
      <c r="D164" s="143"/>
      <c r="E164" s="144"/>
      <c r="F164" s="143"/>
      <c r="G164" s="144"/>
      <c r="H164" s="144"/>
      <c r="I164" s="145"/>
    </row>
    <row r="165" spans="1:9" x14ac:dyDescent="0.25">
      <c r="A165" s="146" t="s">
        <v>82</v>
      </c>
      <c r="B165" s="147"/>
      <c r="C165" s="148"/>
      <c r="D165" s="149"/>
      <c r="E165" s="150"/>
      <c r="F165" s="149"/>
      <c r="G165" s="150"/>
      <c r="H165" s="150"/>
      <c r="I165" s="151"/>
    </row>
    <row r="166" spans="1:9" x14ac:dyDescent="0.25">
      <c r="A166" s="146" t="s">
        <v>83</v>
      </c>
      <c r="B166" s="147"/>
      <c r="C166" s="148"/>
      <c r="D166" s="149"/>
      <c r="E166" s="150"/>
      <c r="F166" s="149"/>
      <c r="G166" s="150"/>
      <c r="H166" s="150"/>
      <c r="I166" s="151"/>
    </row>
    <row r="167" spans="1:9" ht="13.5" thickBot="1" x14ac:dyDescent="0.3">
      <c r="A167" s="152" t="s">
        <v>84</v>
      </c>
      <c r="B167" s="153"/>
      <c r="C167" s="154"/>
      <c r="D167" s="155"/>
      <c r="E167" s="156"/>
      <c r="F167" s="155"/>
      <c r="G167" s="156"/>
      <c r="H167" s="156"/>
      <c r="I167" s="157"/>
    </row>
    <row r="168" spans="1:9" ht="13.5" thickBot="1" x14ac:dyDescent="0.3">
      <c r="A168" s="158"/>
      <c r="B168" s="159" t="s">
        <v>85</v>
      </c>
      <c r="C168" s="160"/>
      <c r="D168" s="167"/>
      <c r="E168" s="160">
        <f>SUM(E165:E167)</f>
        <v>0</v>
      </c>
      <c r="F168" s="160">
        <f>SUM(F165:F167)</f>
        <v>0</v>
      </c>
      <c r="G168" s="160">
        <f>SUM(G165:G167)</f>
        <v>0</v>
      </c>
      <c r="H168" s="160"/>
      <c r="I168" s="168"/>
    </row>
    <row r="171" spans="1:9" x14ac:dyDescent="0.25">
      <c r="A171" s="593" t="s">
        <v>88</v>
      </c>
      <c r="B171" s="594"/>
      <c r="C171" s="594"/>
      <c r="D171" s="594"/>
      <c r="E171" s="594"/>
      <c r="F171" s="594"/>
      <c r="G171" s="594"/>
      <c r="H171" s="594"/>
      <c r="I171" s="594"/>
    </row>
    <row r="172" spans="1:9" ht="13.5" thickBot="1" x14ac:dyDescent="0.3">
      <c r="A172" s="169"/>
      <c r="B172" s="169"/>
      <c r="C172" s="169"/>
      <c r="D172" s="169"/>
      <c r="E172" s="169"/>
      <c r="F172" s="169"/>
      <c r="G172" s="169"/>
      <c r="H172" s="169"/>
      <c r="I172" s="169"/>
    </row>
    <row r="173" spans="1:9" ht="13.5" thickBot="1" x14ac:dyDescent="0.3">
      <c r="A173" s="566" t="s">
        <v>89</v>
      </c>
      <c r="B173" s="567"/>
      <c r="C173" s="567"/>
      <c r="D173" s="568"/>
      <c r="E173" s="572" t="s">
        <v>14</v>
      </c>
      <c r="F173" s="574" t="s">
        <v>90</v>
      </c>
      <c r="G173" s="575"/>
      <c r="H173" s="576"/>
      <c r="I173" s="577" t="s">
        <v>21</v>
      </c>
    </row>
    <row r="174" spans="1:9" ht="13.5" thickBot="1" x14ac:dyDescent="0.3">
      <c r="A174" s="569"/>
      <c r="B174" s="570"/>
      <c r="C174" s="570"/>
      <c r="D174" s="571"/>
      <c r="E174" s="573"/>
      <c r="F174" s="170" t="s">
        <v>25</v>
      </c>
      <c r="G174" s="171" t="s">
        <v>91</v>
      </c>
      <c r="H174" s="170" t="s">
        <v>92</v>
      </c>
      <c r="I174" s="578"/>
    </row>
    <row r="175" spans="1:9" x14ac:dyDescent="0.25">
      <c r="A175" s="172">
        <v>1</v>
      </c>
      <c r="B175" s="579" t="s">
        <v>93</v>
      </c>
      <c r="C175" s="580"/>
      <c r="D175" s="581"/>
      <c r="E175" s="173">
        <v>0</v>
      </c>
      <c r="F175" s="174">
        <v>0</v>
      </c>
      <c r="G175" s="174">
        <v>0</v>
      </c>
      <c r="H175" s="174">
        <v>0</v>
      </c>
      <c r="I175" s="175">
        <f>E175+F175-G175-H175</f>
        <v>0</v>
      </c>
    </row>
    <row r="176" spans="1:9" x14ac:dyDescent="0.25">
      <c r="A176" s="176"/>
      <c r="B176" s="582" t="s">
        <v>94</v>
      </c>
      <c r="C176" s="583"/>
      <c r="D176" s="584"/>
      <c r="E176" s="177">
        <v>0</v>
      </c>
      <c r="F176" s="178">
        <v>0</v>
      </c>
      <c r="G176" s="178">
        <v>0</v>
      </c>
      <c r="H176" s="178">
        <v>0</v>
      </c>
      <c r="I176" s="179">
        <f>E176+F176-G176-H176</f>
        <v>0</v>
      </c>
    </row>
    <row r="177" spans="1:9" x14ac:dyDescent="0.2">
      <c r="A177" s="180" t="s">
        <v>95</v>
      </c>
      <c r="B177" s="600" t="s">
        <v>96</v>
      </c>
      <c r="C177" s="601"/>
      <c r="D177" s="602"/>
      <c r="E177" s="181">
        <v>426215542.20999998</v>
      </c>
      <c r="F177" s="182">
        <v>285787124.07999998</v>
      </c>
      <c r="G177" s="182">
        <v>4692351.5</v>
      </c>
      <c r="H177" s="182">
        <v>252112735.66999999</v>
      </c>
      <c r="I177" s="183">
        <v>455197579.12</v>
      </c>
    </row>
    <row r="178" spans="1:9" x14ac:dyDescent="0.25">
      <c r="A178" s="180"/>
      <c r="B178" s="582" t="s">
        <v>97</v>
      </c>
      <c r="C178" s="583"/>
      <c r="D178" s="584"/>
      <c r="E178" s="184">
        <v>0</v>
      </c>
      <c r="F178" s="185">
        <v>0</v>
      </c>
      <c r="G178" s="185">
        <v>0</v>
      </c>
      <c r="H178" s="185">
        <v>0</v>
      </c>
      <c r="I178" s="185">
        <f>E178+F178-G178-H178</f>
        <v>0</v>
      </c>
    </row>
    <row r="179" spans="1:9" ht="13.5" thickBot="1" x14ac:dyDescent="0.3">
      <c r="A179" s="186" t="s">
        <v>98</v>
      </c>
      <c r="B179" s="600" t="s">
        <v>99</v>
      </c>
      <c r="C179" s="601"/>
      <c r="D179" s="602"/>
      <c r="E179" s="187">
        <v>0</v>
      </c>
      <c r="F179" s="185">
        <v>0</v>
      </c>
      <c r="G179" s="185">
        <v>0</v>
      </c>
      <c r="H179" s="185">
        <v>0</v>
      </c>
      <c r="I179" s="188">
        <f>E179+F179-G179-H179</f>
        <v>0</v>
      </c>
    </row>
    <row r="180" spans="1:9" ht="13.5" thickBot="1" x14ac:dyDescent="0.3">
      <c r="A180" s="603" t="s">
        <v>100</v>
      </c>
      <c r="B180" s="604"/>
      <c r="C180" s="604"/>
      <c r="D180" s="605"/>
      <c r="E180" s="189">
        <f>E175+E177+E179</f>
        <v>426215542.20999998</v>
      </c>
      <c r="F180" s="189">
        <f>F175+F177+F179</f>
        <v>285787124.07999998</v>
      </c>
      <c r="G180" s="189">
        <f>G175+G177+G179</f>
        <v>4692351.5</v>
      </c>
      <c r="H180" s="189">
        <f>H175+H177+H179</f>
        <v>252112735.66999999</v>
      </c>
      <c r="I180" s="190">
        <f>I175+I177+I179</f>
        <v>455197579.12</v>
      </c>
    </row>
    <row r="181" spans="1:9" x14ac:dyDescent="0.2">
      <c r="A181" s="40"/>
      <c r="B181" s="40"/>
      <c r="C181" s="40"/>
      <c r="D181" s="40"/>
      <c r="E181" s="40"/>
      <c r="F181" s="40"/>
      <c r="G181" s="40"/>
      <c r="H181" s="40"/>
      <c r="I181" s="40"/>
    </row>
    <row r="182" spans="1:9" x14ac:dyDescent="0.2">
      <c r="A182" s="191" t="s">
        <v>101</v>
      </c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A183" s="191" t="s">
        <v>102</v>
      </c>
      <c r="B183" s="40"/>
      <c r="C183" s="40"/>
      <c r="D183" s="40"/>
      <c r="E183" s="40"/>
      <c r="F183" s="40"/>
      <c r="G183" s="40"/>
      <c r="H183" s="40"/>
      <c r="I183" s="40"/>
    </row>
    <row r="185" spans="1:9" ht="15" x14ac:dyDescent="0.25">
      <c r="A185" s="606" t="s">
        <v>103</v>
      </c>
      <c r="B185" s="606"/>
      <c r="C185" s="606"/>
      <c r="D185" s="606"/>
      <c r="E185" s="606"/>
      <c r="F185" s="606"/>
      <c r="G185" s="606"/>
    </row>
    <row r="186" spans="1:9" ht="13.5" thickBot="1" x14ac:dyDescent="0.3">
      <c r="A186" s="192"/>
      <c r="B186" s="193"/>
      <c r="C186" s="194"/>
      <c r="D186" s="194"/>
      <c r="E186" s="194"/>
      <c r="F186" s="194"/>
      <c r="G186" s="194"/>
    </row>
    <row r="187" spans="1:9" ht="13.5" thickBot="1" x14ac:dyDescent="0.3">
      <c r="A187" s="607" t="s">
        <v>104</v>
      </c>
      <c r="B187" s="608"/>
      <c r="C187" s="195" t="s">
        <v>105</v>
      </c>
      <c r="D187" s="196" t="s">
        <v>106</v>
      </c>
      <c r="E187" s="197" t="s">
        <v>107</v>
      </c>
      <c r="F187" s="196" t="s">
        <v>108</v>
      </c>
      <c r="G187" s="198" t="s">
        <v>109</v>
      </c>
    </row>
    <row r="188" spans="1:9" ht="26.25" customHeight="1" x14ac:dyDescent="0.25">
      <c r="A188" s="595" t="s">
        <v>110</v>
      </c>
      <c r="B188" s="596"/>
      <c r="C188" s="199">
        <v>0</v>
      </c>
      <c r="D188" s="199">
        <v>0</v>
      </c>
      <c r="E188" s="199">
        <v>0</v>
      </c>
      <c r="F188" s="199">
        <v>0</v>
      </c>
      <c r="G188" s="200">
        <f>C188+D188-E188-F188</f>
        <v>0</v>
      </c>
    </row>
    <row r="189" spans="1:9" ht="25.5" customHeight="1" x14ac:dyDescent="0.25">
      <c r="A189" s="597" t="s">
        <v>111</v>
      </c>
      <c r="B189" s="598"/>
      <c r="C189" s="201">
        <v>5790000</v>
      </c>
      <c r="D189" s="201">
        <v>0</v>
      </c>
      <c r="E189" s="201">
        <v>0</v>
      </c>
      <c r="F189" s="201">
        <v>5790000</v>
      </c>
      <c r="G189" s="202">
        <f t="shared" ref="G189:G196" si="10">C189+D189-E189-F189</f>
        <v>0</v>
      </c>
    </row>
    <row r="190" spans="1:9" x14ac:dyDescent="0.25">
      <c r="A190" s="597" t="s">
        <v>112</v>
      </c>
      <c r="B190" s="598"/>
      <c r="C190" s="201">
        <v>199946725</v>
      </c>
      <c r="D190" s="201">
        <v>21653262.5</v>
      </c>
      <c r="E190" s="201">
        <v>9581384.5</v>
      </c>
      <c r="F190" s="201">
        <v>1206115</v>
      </c>
      <c r="G190" s="202">
        <f t="shared" si="10"/>
        <v>210812488</v>
      </c>
    </row>
    <row r="191" spans="1:9" x14ac:dyDescent="0.25">
      <c r="A191" s="597" t="s">
        <v>113</v>
      </c>
      <c r="B191" s="598"/>
      <c r="C191" s="201">
        <v>1498057</v>
      </c>
      <c r="D191" s="201">
        <v>0</v>
      </c>
      <c r="E191" s="201">
        <v>0</v>
      </c>
      <c r="F191" s="201">
        <v>0</v>
      </c>
      <c r="G191" s="202">
        <f t="shared" si="10"/>
        <v>1498057</v>
      </c>
    </row>
    <row r="192" spans="1:9" ht="38.25" customHeight="1" x14ac:dyDescent="0.25">
      <c r="A192" s="597" t="s">
        <v>114</v>
      </c>
      <c r="B192" s="598"/>
      <c r="C192" s="201">
        <v>2249580</v>
      </c>
      <c r="D192" s="201">
        <v>0</v>
      </c>
      <c r="E192" s="201">
        <v>978860</v>
      </c>
      <c r="F192" s="201">
        <v>731362</v>
      </c>
      <c r="G192" s="202">
        <f t="shared" si="10"/>
        <v>539358</v>
      </c>
    </row>
    <row r="193" spans="1:7" ht="32.25" customHeight="1" x14ac:dyDescent="0.25">
      <c r="A193" s="599" t="s">
        <v>115</v>
      </c>
      <c r="B193" s="598"/>
      <c r="C193" s="201">
        <v>0</v>
      </c>
      <c r="D193" s="201">
        <v>0</v>
      </c>
      <c r="E193" s="201">
        <v>0</v>
      </c>
      <c r="F193" s="201">
        <v>0</v>
      </c>
      <c r="G193" s="202">
        <f t="shared" si="10"/>
        <v>0</v>
      </c>
    </row>
    <row r="194" spans="1:7" x14ac:dyDescent="0.25">
      <c r="A194" s="599" t="s">
        <v>116</v>
      </c>
      <c r="B194" s="598"/>
      <c r="C194" s="201">
        <v>23765397.210000001</v>
      </c>
      <c r="D194" s="201">
        <v>8141860.8499999996</v>
      </c>
      <c r="E194" s="201">
        <v>5186762.08</v>
      </c>
      <c r="F194" s="201">
        <v>1079666.51</v>
      </c>
      <c r="G194" s="202">
        <f t="shared" si="10"/>
        <v>25640829.470000003</v>
      </c>
    </row>
    <row r="195" spans="1:7" ht="24.75" customHeight="1" thickBot="1" x14ac:dyDescent="0.3">
      <c r="A195" s="599" t="s">
        <v>117</v>
      </c>
      <c r="B195" s="598"/>
      <c r="C195" s="201">
        <v>0</v>
      </c>
      <c r="D195" s="201">
        <v>0</v>
      </c>
      <c r="E195" s="201">
        <v>0</v>
      </c>
      <c r="F195" s="201">
        <v>0</v>
      </c>
      <c r="G195" s="202">
        <f t="shared" si="10"/>
        <v>0</v>
      </c>
    </row>
    <row r="196" spans="1:7" ht="27.75" customHeight="1" thickBot="1" x14ac:dyDescent="0.3">
      <c r="A196" s="613" t="s">
        <v>118</v>
      </c>
      <c r="B196" s="614"/>
      <c r="C196" s="203">
        <v>2106124.66</v>
      </c>
      <c r="D196" s="203">
        <v>7404943.2199999997</v>
      </c>
      <c r="E196" s="203">
        <v>0</v>
      </c>
      <c r="F196" s="203">
        <v>0</v>
      </c>
      <c r="G196" s="204">
        <f t="shared" si="10"/>
        <v>9511067.879999999</v>
      </c>
    </row>
    <row r="197" spans="1:7" x14ac:dyDescent="0.25">
      <c r="A197" s="615" t="s">
        <v>119</v>
      </c>
      <c r="B197" s="616"/>
      <c r="C197" s="205">
        <f>SUM(C198:C217)</f>
        <v>374265219.46000004</v>
      </c>
      <c r="D197" s="205">
        <f>SUM(D198:D217)</f>
        <v>120868903.95</v>
      </c>
      <c r="E197" s="205">
        <f>SUM(E198:E217)</f>
        <v>2118110.14</v>
      </c>
      <c r="F197" s="205">
        <f>SUM(F198:F217)</f>
        <v>48479428.030000001</v>
      </c>
      <c r="G197" s="206">
        <f>SUM(G198:G217)</f>
        <v>444536585.24000001</v>
      </c>
    </row>
    <row r="198" spans="1:7" x14ac:dyDescent="0.25">
      <c r="A198" s="609" t="s">
        <v>120</v>
      </c>
      <c r="B198" s="610"/>
      <c r="C198" s="207">
        <v>0</v>
      </c>
      <c r="D198" s="207">
        <v>0</v>
      </c>
      <c r="E198" s="207">
        <v>0</v>
      </c>
      <c r="F198" s="207">
        <v>0</v>
      </c>
      <c r="G198" s="208">
        <f t="shared" ref="G198:G217" si="11">C198+D198-E198-F198</f>
        <v>0</v>
      </c>
    </row>
    <row r="199" spans="1:7" x14ac:dyDescent="0.25">
      <c r="A199" s="609" t="s">
        <v>121</v>
      </c>
      <c r="B199" s="610"/>
      <c r="C199" s="207">
        <v>0</v>
      </c>
      <c r="D199" s="207">
        <v>0</v>
      </c>
      <c r="E199" s="207">
        <v>0</v>
      </c>
      <c r="F199" s="207">
        <v>0</v>
      </c>
      <c r="G199" s="208">
        <f t="shared" si="11"/>
        <v>0</v>
      </c>
    </row>
    <row r="200" spans="1:7" ht="13.5" customHeight="1" x14ac:dyDescent="0.25">
      <c r="A200" s="609" t="s">
        <v>122</v>
      </c>
      <c r="B200" s="610"/>
      <c r="C200" s="207">
        <v>0</v>
      </c>
      <c r="D200" s="207">
        <v>0</v>
      </c>
      <c r="E200" s="207">
        <v>0</v>
      </c>
      <c r="F200" s="207">
        <v>0</v>
      </c>
      <c r="G200" s="208">
        <f t="shared" si="11"/>
        <v>0</v>
      </c>
    </row>
    <row r="201" spans="1:7" ht="43.5" customHeight="1" x14ac:dyDescent="0.25">
      <c r="A201" s="611" t="s">
        <v>123</v>
      </c>
      <c r="B201" s="610"/>
      <c r="C201" s="207">
        <v>0</v>
      </c>
      <c r="D201" s="207">
        <v>0</v>
      </c>
      <c r="E201" s="207">
        <v>0</v>
      </c>
      <c r="F201" s="207">
        <v>0</v>
      </c>
      <c r="G201" s="208">
        <f t="shared" si="11"/>
        <v>0</v>
      </c>
    </row>
    <row r="202" spans="1:7" x14ac:dyDescent="0.25">
      <c r="A202" s="612" t="s">
        <v>124</v>
      </c>
      <c r="B202" s="610"/>
      <c r="C202" s="207">
        <v>0</v>
      </c>
      <c r="D202" s="207">
        <v>0</v>
      </c>
      <c r="E202" s="207">
        <v>0</v>
      </c>
      <c r="F202" s="207">
        <v>0</v>
      </c>
      <c r="G202" s="208">
        <f t="shared" si="11"/>
        <v>0</v>
      </c>
    </row>
    <row r="203" spans="1:7" x14ac:dyDescent="0.25">
      <c r="A203" s="612" t="s">
        <v>125</v>
      </c>
      <c r="B203" s="610"/>
      <c r="C203" s="207">
        <v>0</v>
      </c>
      <c r="D203" s="207">
        <v>0</v>
      </c>
      <c r="E203" s="207">
        <v>0</v>
      </c>
      <c r="F203" s="207">
        <v>0</v>
      </c>
      <c r="G203" s="208">
        <f t="shared" si="11"/>
        <v>0</v>
      </c>
    </row>
    <row r="204" spans="1:7" x14ac:dyDescent="0.25">
      <c r="A204" s="612" t="s">
        <v>126</v>
      </c>
      <c r="B204" s="610"/>
      <c r="C204" s="207">
        <v>2021856</v>
      </c>
      <c r="D204" s="207">
        <v>110000</v>
      </c>
      <c r="E204" s="207">
        <v>0</v>
      </c>
      <c r="F204" s="207">
        <v>0</v>
      </c>
      <c r="G204" s="208">
        <f t="shared" si="11"/>
        <v>2131856</v>
      </c>
    </row>
    <row r="205" spans="1:7" ht="27" customHeight="1" x14ac:dyDescent="0.25">
      <c r="A205" s="612" t="s">
        <v>127</v>
      </c>
      <c r="B205" s="610"/>
      <c r="C205" s="207">
        <v>58218690</v>
      </c>
      <c r="D205" s="207">
        <v>0</v>
      </c>
      <c r="E205" s="207">
        <v>0</v>
      </c>
      <c r="F205" s="209">
        <v>1458750.5</v>
      </c>
      <c r="G205" s="208">
        <f t="shared" si="11"/>
        <v>56759939.5</v>
      </c>
    </row>
    <row r="206" spans="1:7" x14ac:dyDescent="0.25">
      <c r="A206" s="612" t="s">
        <v>128</v>
      </c>
      <c r="B206" s="610"/>
      <c r="C206" s="207">
        <v>14901902</v>
      </c>
      <c r="D206" s="207">
        <v>0</v>
      </c>
      <c r="E206" s="207">
        <v>0</v>
      </c>
      <c r="F206" s="207">
        <v>0</v>
      </c>
      <c r="G206" s="208">
        <f t="shared" si="11"/>
        <v>14901902</v>
      </c>
    </row>
    <row r="207" spans="1:7" x14ac:dyDescent="0.25">
      <c r="A207" s="612" t="s">
        <v>129</v>
      </c>
      <c r="B207" s="610"/>
      <c r="C207" s="207">
        <v>0</v>
      </c>
      <c r="D207" s="207">
        <v>0</v>
      </c>
      <c r="E207" s="207">
        <v>0</v>
      </c>
      <c r="F207" s="207">
        <v>0</v>
      </c>
      <c r="G207" s="208">
        <f t="shared" si="11"/>
        <v>0</v>
      </c>
    </row>
    <row r="208" spans="1:7" x14ac:dyDescent="0.25">
      <c r="A208" s="612" t="s">
        <v>130</v>
      </c>
      <c r="B208" s="610"/>
      <c r="C208" s="207">
        <v>16616967.5</v>
      </c>
      <c r="D208" s="207">
        <v>0</v>
      </c>
      <c r="E208" s="207">
        <v>0</v>
      </c>
      <c r="F208" s="209">
        <v>3872400</v>
      </c>
      <c r="G208" s="208">
        <f t="shared" si="11"/>
        <v>12744567.5</v>
      </c>
    </row>
    <row r="209" spans="1:8" x14ac:dyDescent="0.25">
      <c r="A209" s="612" t="s">
        <v>131</v>
      </c>
      <c r="B209" s="610"/>
      <c r="C209" s="207">
        <v>90000</v>
      </c>
      <c r="D209" s="207">
        <v>0</v>
      </c>
      <c r="E209" s="207">
        <v>0</v>
      </c>
      <c r="F209" s="207">
        <v>0</v>
      </c>
      <c r="G209" s="208">
        <f t="shared" si="11"/>
        <v>90000</v>
      </c>
    </row>
    <row r="210" spans="1:8" x14ac:dyDescent="0.25">
      <c r="A210" s="612" t="s">
        <v>132</v>
      </c>
      <c r="B210" s="610"/>
      <c r="C210" s="207">
        <v>0</v>
      </c>
      <c r="D210" s="207">
        <v>0</v>
      </c>
      <c r="E210" s="207">
        <v>0</v>
      </c>
      <c r="F210" s="207">
        <v>0</v>
      </c>
      <c r="G210" s="208">
        <f t="shared" si="11"/>
        <v>0</v>
      </c>
    </row>
    <row r="211" spans="1:8" x14ac:dyDescent="0.25">
      <c r="A211" s="617" t="s">
        <v>133</v>
      </c>
      <c r="B211" s="610"/>
      <c r="C211" s="207">
        <v>16847.560000000001</v>
      </c>
      <c r="D211" s="207">
        <v>0</v>
      </c>
      <c r="E211" s="207">
        <v>0</v>
      </c>
      <c r="F211" s="207">
        <v>0</v>
      </c>
      <c r="G211" s="208">
        <f>C211+D211-E211-F211</f>
        <v>16847.560000000001</v>
      </c>
    </row>
    <row r="212" spans="1:8" x14ac:dyDescent="0.25">
      <c r="A212" s="617" t="s">
        <v>134</v>
      </c>
      <c r="B212" s="610"/>
      <c r="C212" s="207">
        <v>48628.15</v>
      </c>
      <c r="D212" s="207">
        <v>144000</v>
      </c>
      <c r="E212" s="209">
        <v>41389.65</v>
      </c>
      <c r="F212" s="209">
        <v>-38389.65</v>
      </c>
      <c r="G212" s="208">
        <f>C212+D212-E212-F212</f>
        <v>189628.15</v>
      </c>
    </row>
    <row r="213" spans="1:8" ht="27.75" customHeight="1" x14ac:dyDescent="0.25">
      <c r="A213" s="618" t="s">
        <v>135</v>
      </c>
      <c r="B213" s="610"/>
      <c r="C213" s="207">
        <v>0</v>
      </c>
      <c r="D213" s="207">
        <v>0</v>
      </c>
      <c r="E213" s="207">
        <v>0</v>
      </c>
      <c r="F213" s="207">
        <v>0</v>
      </c>
      <c r="G213" s="208">
        <f t="shared" si="11"/>
        <v>0</v>
      </c>
    </row>
    <row r="214" spans="1:8" ht="26.25" customHeight="1" x14ac:dyDescent="0.25">
      <c r="A214" s="618" t="s">
        <v>136</v>
      </c>
      <c r="B214" s="610"/>
      <c r="C214" s="207">
        <v>1222699.5</v>
      </c>
      <c r="D214" s="207">
        <v>0</v>
      </c>
      <c r="E214" s="207">
        <v>0</v>
      </c>
      <c r="F214" s="207">
        <v>0</v>
      </c>
      <c r="G214" s="208">
        <f t="shared" si="11"/>
        <v>1222699.5</v>
      </c>
    </row>
    <row r="215" spans="1:8" x14ac:dyDescent="0.25">
      <c r="A215" s="617" t="s">
        <v>137</v>
      </c>
      <c r="B215" s="610"/>
      <c r="C215" s="207">
        <v>0</v>
      </c>
      <c r="D215" s="207">
        <v>0</v>
      </c>
      <c r="E215" s="207">
        <v>0</v>
      </c>
      <c r="F215" s="207">
        <v>0</v>
      </c>
      <c r="G215" s="208">
        <f t="shared" si="11"/>
        <v>0</v>
      </c>
    </row>
    <row r="216" spans="1:8" x14ac:dyDescent="0.25">
      <c r="A216" s="617" t="s">
        <v>138</v>
      </c>
      <c r="B216" s="610"/>
      <c r="C216" s="207">
        <v>0</v>
      </c>
      <c r="D216" s="207">
        <v>0</v>
      </c>
      <c r="E216" s="207">
        <v>0</v>
      </c>
      <c r="F216" s="207">
        <v>0</v>
      </c>
      <c r="G216" s="208">
        <f t="shared" si="11"/>
        <v>0</v>
      </c>
    </row>
    <row r="217" spans="1:8" ht="13.5" thickBot="1" x14ac:dyDescent="0.3">
      <c r="A217" s="619" t="s">
        <v>139</v>
      </c>
      <c r="B217" s="620"/>
      <c r="C217" s="210">
        <v>281127628.75</v>
      </c>
      <c r="D217" s="210">
        <v>120614903.95</v>
      </c>
      <c r="E217" s="211">
        <v>2076720.49</v>
      </c>
      <c r="F217" s="211">
        <v>43186667.18</v>
      </c>
      <c r="G217" s="212">
        <f t="shared" si="11"/>
        <v>356479145.02999997</v>
      </c>
      <c r="H217" s="21"/>
    </row>
    <row r="218" spans="1:8" ht="13.5" thickBot="1" x14ac:dyDescent="0.3">
      <c r="A218" s="623" t="s">
        <v>140</v>
      </c>
      <c r="B218" s="629"/>
      <c r="C218" s="213">
        <f>SUM(C188:C197)</f>
        <v>609621103.33000004</v>
      </c>
      <c r="D218" s="213">
        <f>SUM(D188:D197)</f>
        <v>158068970.52000001</v>
      </c>
      <c r="E218" s="213">
        <f>SUM(E188:E197)</f>
        <v>17865116.719999999</v>
      </c>
      <c r="F218" s="213">
        <f>SUM(F188:F197)</f>
        <v>57286571.539999999</v>
      </c>
      <c r="G218" s="214">
        <f>SUM(G188:G197)</f>
        <v>692538385.59000003</v>
      </c>
    </row>
    <row r="219" spans="1:8" x14ac:dyDescent="0.2">
      <c r="A219" s="40"/>
      <c r="B219" s="40"/>
      <c r="C219" s="40"/>
      <c r="D219" s="40"/>
      <c r="E219" s="40"/>
      <c r="F219" s="40"/>
      <c r="G219" s="40"/>
    </row>
    <row r="220" spans="1:8" x14ac:dyDescent="0.25">
      <c r="A220" s="215"/>
      <c r="B220" s="215"/>
      <c r="C220" s="215"/>
      <c r="D220" s="215"/>
      <c r="E220" s="215"/>
      <c r="F220" s="215"/>
      <c r="G220" s="215"/>
    </row>
    <row r="221" spans="1:8" ht="15" x14ac:dyDescent="0.25">
      <c r="A221" s="630" t="s">
        <v>141</v>
      </c>
      <c r="B221" s="630"/>
      <c r="C221" s="630"/>
      <c r="D221" s="631"/>
      <c r="E221" s="632"/>
    </row>
    <row r="222" spans="1:8" ht="13.5" thickBot="1" x14ac:dyDescent="0.25">
      <c r="A222" s="216"/>
      <c r="B222" s="216"/>
      <c r="C222" s="216"/>
    </row>
    <row r="223" spans="1:8" ht="13.5" thickBot="1" x14ac:dyDescent="0.3">
      <c r="A223" s="623" t="s">
        <v>33</v>
      </c>
      <c r="B223" s="624"/>
      <c r="C223" s="217" t="s">
        <v>14</v>
      </c>
      <c r="D223" s="218" t="s">
        <v>21</v>
      </c>
    </row>
    <row r="224" spans="1:8" ht="13.5" thickBot="1" x14ac:dyDescent="0.3">
      <c r="A224" s="623" t="s">
        <v>142</v>
      </c>
      <c r="B224" s="624"/>
      <c r="C224" s="219">
        <f>SUM(C225:C227)</f>
        <v>0</v>
      </c>
      <c r="D224" s="219">
        <f>SUM(D225:D227)</f>
        <v>0</v>
      </c>
    </row>
    <row r="225" spans="1:5" x14ac:dyDescent="0.25">
      <c r="A225" s="625" t="s">
        <v>143</v>
      </c>
      <c r="B225" s="626"/>
      <c r="C225" s="220">
        <v>0</v>
      </c>
      <c r="D225" s="221">
        <v>0</v>
      </c>
    </row>
    <row r="226" spans="1:5" x14ac:dyDescent="0.25">
      <c r="A226" s="627" t="s">
        <v>144</v>
      </c>
      <c r="B226" s="628"/>
      <c r="C226" s="222">
        <v>0</v>
      </c>
      <c r="D226" s="223">
        <v>0</v>
      </c>
    </row>
    <row r="227" spans="1:5" ht="13.5" thickBot="1" x14ac:dyDescent="0.3">
      <c r="A227" s="621" t="s">
        <v>145</v>
      </c>
      <c r="B227" s="622"/>
      <c r="C227" s="222">
        <v>0</v>
      </c>
      <c r="D227" s="223">
        <v>0</v>
      </c>
    </row>
    <row r="228" spans="1:5" ht="26.25" customHeight="1" thickBot="1" x14ac:dyDescent="0.3">
      <c r="A228" s="623" t="s">
        <v>146</v>
      </c>
      <c r="B228" s="624"/>
      <c r="C228" s="224">
        <f>SUM(C229:C231)</f>
        <v>91690.25</v>
      </c>
      <c r="D228" s="219">
        <f>SUM(D229:D231)</f>
        <v>84420.5</v>
      </c>
    </row>
    <row r="229" spans="1:5" x14ac:dyDescent="0.25">
      <c r="A229" s="625" t="s">
        <v>143</v>
      </c>
      <c r="B229" s="626"/>
      <c r="C229" s="182">
        <v>14539.5</v>
      </c>
      <c r="D229" s="183">
        <v>14539.5</v>
      </c>
    </row>
    <row r="230" spans="1:5" x14ac:dyDescent="0.25">
      <c r="A230" s="627" t="s">
        <v>144</v>
      </c>
      <c r="B230" s="628"/>
      <c r="C230" s="182">
        <v>14539.5</v>
      </c>
      <c r="D230" s="183">
        <v>14539.5</v>
      </c>
    </row>
    <row r="231" spans="1:5" ht="13.5" thickBot="1" x14ac:dyDescent="0.3">
      <c r="A231" s="621" t="s">
        <v>145</v>
      </c>
      <c r="B231" s="622"/>
      <c r="C231" s="182">
        <v>62611.25</v>
      </c>
      <c r="D231" s="183">
        <v>55341.5</v>
      </c>
      <c r="E231" s="21"/>
    </row>
    <row r="232" spans="1:5" ht="26.25" customHeight="1" thickBot="1" x14ac:dyDescent="0.3">
      <c r="A232" s="623" t="s">
        <v>147</v>
      </c>
      <c r="B232" s="624"/>
      <c r="C232" s="225">
        <f>SUM(C233:C235)</f>
        <v>0</v>
      </c>
      <c r="D232" s="226">
        <f>SUM(D233:D235)</f>
        <v>0</v>
      </c>
    </row>
    <row r="233" spans="1:5" x14ac:dyDescent="0.25">
      <c r="A233" s="625" t="s">
        <v>143</v>
      </c>
      <c r="B233" s="626"/>
      <c r="C233" s="220">
        <v>0</v>
      </c>
      <c r="D233" s="221">
        <v>0</v>
      </c>
    </row>
    <row r="234" spans="1:5" x14ac:dyDescent="0.25">
      <c r="A234" s="627" t="s">
        <v>144</v>
      </c>
      <c r="B234" s="628"/>
      <c r="C234" s="222">
        <v>0</v>
      </c>
      <c r="D234" s="223">
        <v>0</v>
      </c>
    </row>
    <row r="235" spans="1:5" ht="13.5" thickBot="1" x14ac:dyDescent="0.3">
      <c r="A235" s="621" t="s">
        <v>145</v>
      </c>
      <c r="B235" s="622"/>
      <c r="C235" s="222">
        <v>0</v>
      </c>
      <c r="D235" s="223">
        <v>0</v>
      </c>
    </row>
    <row r="236" spans="1:5" ht="13.5" thickBot="1" x14ac:dyDescent="0.3">
      <c r="A236" s="623" t="s">
        <v>148</v>
      </c>
      <c r="B236" s="624"/>
      <c r="C236" s="227">
        <f>C228+C232+C224</f>
        <v>91690.25</v>
      </c>
      <c r="D236" s="227">
        <f>D228+D232+D224</f>
        <v>84420.5</v>
      </c>
    </row>
    <row r="239" spans="1:5" ht="60.75" customHeight="1" x14ac:dyDescent="0.25">
      <c r="A239" s="585" t="s">
        <v>149</v>
      </c>
      <c r="B239" s="585"/>
      <c r="C239" s="585"/>
      <c r="D239" s="586"/>
    </row>
    <row r="240" spans="1:5" ht="13.5" thickBot="1" x14ac:dyDescent="0.3">
      <c r="A240" s="130"/>
      <c r="B240" s="130"/>
      <c r="C240" s="130"/>
    </row>
    <row r="241" spans="1:5" ht="13.5" thickBot="1" x14ac:dyDescent="0.3">
      <c r="A241" s="642" t="s">
        <v>150</v>
      </c>
      <c r="B241" s="643"/>
      <c r="C241" s="133" t="s">
        <v>105</v>
      </c>
      <c r="D241" s="228" t="s">
        <v>109</v>
      </c>
    </row>
    <row r="242" spans="1:5" ht="25.5" customHeight="1" x14ac:dyDescent="0.25">
      <c r="A242" s="633" t="s">
        <v>151</v>
      </c>
      <c r="B242" s="634"/>
      <c r="C242" s="229">
        <v>0</v>
      </c>
      <c r="D242" s="230">
        <v>0</v>
      </c>
    </row>
    <row r="243" spans="1:5" ht="26.25" customHeight="1" thickBot="1" x14ac:dyDescent="0.3">
      <c r="A243" s="635" t="s">
        <v>152</v>
      </c>
      <c r="B243" s="636"/>
      <c r="C243" s="231">
        <v>0</v>
      </c>
      <c r="D243" s="232">
        <v>0</v>
      </c>
    </row>
    <row r="244" spans="1:5" ht="13.5" thickBot="1" x14ac:dyDescent="0.3">
      <c r="A244" s="637" t="s">
        <v>140</v>
      </c>
      <c r="B244" s="638"/>
      <c r="C244" s="233">
        <f>SUM(C242:C243)</f>
        <v>0</v>
      </c>
      <c r="D244" s="234">
        <f>SUM(D242:D243)</f>
        <v>0</v>
      </c>
    </row>
    <row r="250" spans="1:5" ht="15" x14ac:dyDescent="0.25">
      <c r="A250" s="639" t="s">
        <v>153</v>
      </c>
      <c r="B250" s="639"/>
      <c r="C250" s="639"/>
      <c r="D250" s="639"/>
      <c r="E250" s="639"/>
    </row>
    <row r="251" spans="1:5" ht="13.5" thickBot="1" x14ac:dyDescent="0.3">
      <c r="A251" s="235"/>
      <c r="B251" s="235"/>
      <c r="C251" s="235"/>
      <c r="D251" s="235"/>
      <c r="E251" s="235"/>
    </row>
    <row r="252" spans="1:5" ht="26.25" thickBot="1" x14ac:dyDescent="0.3">
      <c r="A252" s="131" t="s">
        <v>154</v>
      </c>
      <c r="B252" s="640" t="s">
        <v>155</v>
      </c>
      <c r="C252" s="641"/>
      <c r="D252" s="640" t="s">
        <v>156</v>
      </c>
      <c r="E252" s="641"/>
    </row>
    <row r="253" spans="1:5" ht="13.5" thickBot="1" x14ac:dyDescent="0.3">
      <c r="A253" s="236"/>
      <c r="B253" s="134" t="s">
        <v>157</v>
      </c>
      <c r="C253" s="237" t="s">
        <v>158</v>
      </c>
      <c r="D253" s="238" t="s">
        <v>159</v>
      </c>
      <c r="E253" s="237" t="s">
        <v>160</v>
      </c>
    </row>
    <row r="254" spans="1:5" ht="13.5" thickBot="1" x14ac:dyDescent="0.3">
      <c r="A254" s="239" t="s">
        <v>161</v>
      </c>
      <c r="B254" s="640"/>
      <c r="C254" s="650"/>
      <c r="D254" s="650"/>
      <c r="E254" s="651"/>
    </row>
    <row r="255" spans="1:5" x14ac:dyDescent="0.25">
      <c r="A255" s="240" t="s">
        <v>162</v>
      </c>
      <c r="B255" s="241">
        <v>0</v>
      </c>
      <c r="C255" s="241">
        <v>0</v>
      </c>
      <c r="D255" s="242">
        <v>0</v>
      </c>
      <c r="E255" s="241">
        <v>0</v>
      </c>
    </row>
    <row r="256" spans="1:5" ht="25.5" x14ac:dyDescent="0.25">
      <c r="A256" s="240" t="s">
        <v>163</v>
      </c>
      <c r="B256" s="241">
        <v>0</v>
      </c>
      <c r="C256" s="241">
        <v>0</v>
      </c>
      <c r="D256" s="242">
        <v>0</v>
      </c>
      <c r="E256" s="241">
        <v>0</v>
      </c>
    </row>
    <row r="257" spans="1:5" x14ac:dyDescent="0.25">
      <c r="A257" s="240" t="s">
        <v>164</v>
      </c>
      <c r="B257" s="241"/>
      <c r="C257" s="241"/>
      <c r="D257" s="242"/>
      <c r="E257" s="241"/>
    </row>
    <row r="258" spans="1:5" x14ac:dyDescent="0.25">
      <c r="A258" s="240" t="s">
        <v>165</v>
      </c>
      <c r="B258" s="243">
        <f>SUM(B259:B260)</f>
        <v>0</v>
      </c>
      <c r="C258" s="243">
        <f>SUM(C259:C260)</f>
        <v>0</v>
      </c>
      <c r="D258" s="243">
        <f>SUM(D259:D260)</f>
        <v>0</v>
      </c>
      <c r="E258" s="243">
        <f>SUM(E259:E260)</f>
        <v>0</v>
      </c>
    </row>
    <row r="259" spans="1:5" x14ac:dyDescent="0.25">
      <c r="A259" s="244" t="s">
        <v>84</v>
      </c>
      <c r="B259" s="243"/>
      <c r="C259" s="243"/>
      <c r="D259" s="245"/>
      <c r="E259" s="243"/>
    </row>
    <row r="260" spans="1:5" ht="13.5" thickBot="1" x14ac:dyDescent="0.3">
      <c r="A260" s="246" t="s">
        <v>84</v>
      </c>
      <c r="B260" s="247"/>
      <c r="C260" s="247"/>
      <c r="D260" s="235"/>
      <c r="E260" s="247"/>
    </row>
    <row r="261" spans="1:5" ht="13.5" thickBot="1" x14ac:dyDescent="0.3">
      <c r="A261" s="248" t="s">
        <v>140</v>
      </c>
      <c r="B261" s="160">
        <f>SUM(B255:B258)</f>
        <v>0</v>
      </c>
      <c r="C261" s="160">
        <f>SUM(C255:C258)</f>
        <v>0</v>
      </c>
      <c r="D261" s="160">
        <f>SUM(D255:D258)</f>
        <v>0</v>
      </c>
      <c r="E261" s="160">
        <f>SUM(E255:E258)</f>
        <v>0</v>
      </c>
    </row>
    <row r="262" spans="1:5" ht="13.5" thickBot="1" x14ac:dyDescent="0.3">
      <c r="A262" s="239" t="s">
        <v>166</v>
      </c>
      <c r="B262" s="640"/>
      <c r="C262" s="650"/>
      <c r="D262" s="650"/>
      <c r="E262" s="651"/>
    </row>
    <row r="263" spans="1:5" x14ac:dyDescent="0.25">
      <c r="A263" s="240" t="s">
        <v>162</v>
      </c>
      <c r="B263" s="241">
        <v>0</v>
      </c>
      <c r="C263" s="241">
        <v>0</v>
      </c>
      <c r="D263" s="242">
        <v>0</v>
      </c>
      <c r="E263" s="241">
        <v>0</v>
      </c>
    </row>
    <row r="264" spans="1:5" ht="25.5" x14ac:dyDescent="0.25">
      <c r="A264" s="240" t="s">
        <v>163</v>
      </c>
      <c r="B264" s="241">
        <v>0</v>
      </c>
      <c r="C264" s="241">
        <v>0</v>
      </c>
      <c r="D264" s="242">
        <v>0</v>
      </c>
      <c r="E264" s="241">
        <v>0</v>
      </c>
    </row>
    <row r="265" spans="1:5" x14ac:dyDescent="0.25">
      <c r="A265" s="240" t="s">
        <v>164</v>
      </c>
      <c r="B265" s="241"/>
      <c r="C265" s="241"/>
      <c r="D265" s="242"/>
      <c r="E265" s="241"/>
    </row>
    <row r="266" spans="1:5" x14ac:dyDescent="0.25">
      <c r="A266" s="240" t="s">
        <v>165</v>
      </c>
      <c r="B266" s="243">
        <f>SUM(B267:B268)</f>
        <v>0</v>
      </c>
      <c r="C266" s="243">
        <f>SUM(C267:C268)</f>
        <v>0</v>
      </c>
      <c r="D266" s="243">
        <f>SUM(D267:D268)</f>
        <v>0</v>
      </c>
      <c r="E266" s="243">
        <f>SUM(E267:E268)</f>
        <v>0</v>
      </c>
    </row>
    <row r="267" spans="1:5" x14ac:dyDescent="0.25">
      <c r="A267" s="244" t="s">
        <v>84</v>
      </c>
      <c r="B267" s="243"/>
      <c r="C267" s="243"/>
      <c r="D267" s="245"/>
      <c r="E267" s="243"/>
    </row>
    <row r="268" spans="1:5" ht="13.5" thickBot="1" x14ac:dyDescent="0.3">
      <c r="A268" s="246" t="s">
        <v>84</v>
      </c>
      <c r="B268" s="247"/>
      <c r="C268" s="247"/>
      <c r="D268" s="235"/>
      <c r="E268" s="247"/>
    </row>
    <row r="269" spans="1:5" ht="13.5" thickBot="1" x14ac:dyDescent="0.3">
      <c r="A269" s="249" t="s">
        <v>140</v>
      </c>
      <c r="B269" s="160">
        <f>SUM(B263:B266)</f>
        <v>0</v>
      </c>
      <c r="C269" s="160">
        <f>SUM(C263:C266)</f>
        <v>0</v>
      </c>
      <c r="D269" s="160">
        <f>SUM(D263:D266)</f>
        <v>0</v>
      </c>
      <c r="E269" s="160">
        <f>SUM(E263:E266)</f>
        <v>0</v>
      </c>
    </row>
    <row r="273" spans="1:7" ht="29.25" customHeight="1" x14ac:dyDescent="0.25">
      <c r="A273" s="585" t="s">
        <v>167</v>
      </c>
      <c r="B273" s="585"/>
      <c r="C273" s="585"/>
      <c r="D273" s="585"/>
      <c r="E273" s="585"/>
      <c r="G273" s="53"/>
    </row>
    <row r="274" spans="1:7" ht="13.5" thickBot="1" x14ac:dyDescent="0.3">
      <c r="A274" s="250"/>
      <c r="G274" s="53"/>
    </row>
    <row r="275" spans="1:7" ht="64.5" thickBot="1" x14ac:dyDescent="0.25">
      <c r="A275" s="587" t="s">
        <v>168</v>
      </c>
      <c r="B275" s="591"/>
      <c r="C275" s="133" t="s">
        <v>105</v>
      </c>
      <c r="D275" s="228" t="s">
        <v>21</v>
      </c>
      <c r="E275" s="228" t="s">
        <v>169</v>
      </c>
      <c r="G275" s="251"/>
    </row>
    <row r="276" spans="1:7" ht="393.75" x14ac:dyDescent="0.2">
      <c r="A276" s="652" t="s">
        <v>170</v>
      </c>
      <c r="B276" s="653"/>
      <c r="C276" s="252">
        <v>540476267.74000001</v>
      </c>
      <c r="D276" s="252">
        <v>50341194.82</v>
      </c>
      <c r="E276" s="253" t="s">
        <v>171</v>
      </c>
      <c r="F276" s="21"/>
      <c r="G276" s="251"/>
    </row>
    <row r="277" spans="1:7" x14ac:dyDescent="0.2">
      <c r="A277" s="648" t="s">
        <v>172</v>
      </c>
      <c r="B277" s="649"/>
      <c r="C277" s="254">
        <v>0</v>
      </c>
      <c r="D277" s="223">
        <v>0</v>
      </c>
      <c r="E277" s="223"/>
      <c r="G277" s="251"/>
    </row>
    <row r="278" spans="1:7" ht="12.75" customHeight="1" x14ac:dyDescent="0.2">
      <c r="A278" s="644" t="s">
        <v>173</v>
      </c>
      <c r="B278" s="645"/>
      <c r="C278" s="254">
        <v>0</v>
      </c>
      <c r="D278" s="223">
        <v>0</v>
      </c>
      <c r="E278" s="223"/>
      <c r="G278" s="255"/>
    </row>
    <row r="279" spans="1:7" x14ac:dyDescent="0.2">
      <c r="A279" s="646" t="s">
        <v>174</v>
      </c>
      <c r="B279" s="647"/>
      <c r="C279" s="254">
        <v>0</v>
      </c>
      <c r="D279" s="223">
        <v>0</v>
      </c>
      <c r="E279" s="223"/>
      <c r="G279" s="251"/>
    </row>
    <row r="280" spans="1:7" x14ac:dyDescent="0.2">
      <c r="A280" s="648" t="s">
        <v>175</v>
      </c>
      <c r="B280" s="649"/>
      <c r="C280" s="256">
        <v>0</v>
      </c>
      <c r="D280" s="257">
        <v>0</v>
      </c>
      <c r="E280" s="257"/>
      <c r="G280" s="251"/>
    </row>
    <row r="281" spans="1:7" x14ac:dyDescent="0.2">
      <c r="A281" s="648" t="s">
        <v>176</v>
      </c>
      <c r="B281" s="649"/>
      <c r="C281" s="256">
        <v>0</v>
      </c>
      <c r="D281" s="257">
        <v>0</v>
      </c>
      <c r="E281" s="257"/>
      <c r="G281" s="251"/>
    </row>
    <row r="282" spans="1:7" x14ac:dyDescent="0.2">
      <c r="A282" s="648" t="s">
        <v>177</v>
      </c>
      <c r="B282" s="649"/>
      <c r="C282" s="258">
        <v>0</v>
      </c>
      <c r="D282" s="257">
        <v>0</v>
      </c>
      <c r="E282" s="257"/>
      <c r="G282" s="251"/>
    </row>
    <row r="283" spans="1:7" x14ac:dyDescent="0.25">
      <c r="A283" s="648" t="s">
        <v>178</v>
      </c>
      <c r="B283" s="649"/>
      <c r="C283" s="259">
        <v>0</v>
      </c>
      <c r="D283" s="223">
        <v>0</v>
      </c>
      <c r="E283" s="223"/>
    </row>
    <row r="284" spans="1:7" ht="13.5" thickBot="1" x14ac:dyDescent="0.3">
      <c r="A284" s="655" t="s">
        <v>17</v>
      </c>
      <c r="B284" s="656"/>
      <c r="C284" s="260">
        <v>0</v>
      </c>
      <c r="D284" s="261">
        <v>0</v>
      </c>
      <c r="E284" s="261"/>
    </row>
    <row r="285" spans="1:7" ht="13.5" thickBot="1" x14ac:dyDescent="0.3">
      <c r="A285" s="657" t="s">
        <v>100</v>
      </c>
      <c r="B285" s="658"/>
      <c r="C285" s="262">
        <f>C276+C277+C279+C283+C280+C281+C282+C284</f>
        <v>540476267.74000001</v>
      </c>
      <c r="D285" s="262">
        <f>D276+D277+D279+D283+D280+D281+D282+D284</f>
        <v>50341194.82</v>
      </c>
      <c r="E285" s="263"/>
    </row>
    <row r="286" spans="1:7" ht="15" x14ac:dyDescent="0.25">
      <c r="A286" s="606" t="s">
        <v>179</v>
      </c>
      <c r="B286" s="606"/>
      <c r="C286" s="606"/>
      <c r="D286" s="606"/>
    </row>
    <row r="287" spans="1:7" ht="13.5" thickBot="1" x14ac:dyDescent="0.3">
      <c r="A287" s="192"/>
      <c r="B287" s="193"/>
      <c r="C287" s="194"/>
      <c r="D287" s="194"/>
    </row>
    <row r="288" spans="1:7" ht="13.5" thickBot="1" x14ac:dyDescent="0.3">
      <c r="A288" s="659" t="s">
        <v>180</v>
      </c>
      <c r="B288" s="660"/>
      <c r="C288" s="195" t="s">
        <v>105</v>
      </c>
      <c r="D288" s="198" t="s">
        <v>109</v>
      </c>
    </row>
    <row r="289" spans="1:4" ht="32.25" customHeight="1" thickBot="1" x14ac:dyDescent="0.3">
      <c r="A289" s="613" t="s">
        <v>181</v>
      </c>
      <c r="B289" s="641"/>
      <c r="C289" s="264">
        <v>0</v>
      </c>
      <c r="D289" s="265">
        <v>0</v>
      </c>
    </row>
    <row r="290" spans="1:4" ht="13.5" thickBot="1" x14ac:dyDescent="0.3">
      <c r="A290" s="613" t="s">
        <v>182</v>
      </c>
      <c r="B290" s="641"/>
      <c r="C290" s="264">
        <v>0</v>
      </c>
      <c r="D290" s="265">
        <v>0</v>
      </c>
    </row>
    <row r="291" spans="1:4" ht="13.5" thickBot="1" x14ac:dyDescent="0.3">
      <c r="A291" s="613" t="s">
        <v>183</v>
      </c>
      <c r="B291" s="641"/>
      <c r="C291" s="264">
        <v>0</v>
      </c>
      <c r="D291" s="265">
        <v>0</v>
      </c>
    </row>
    <row r="292" spans="1:4" ht="25.5" customHeight="1" thickBot="1" x14ac:dyDescent="0.3">
      <c r="A292" s="613" t="s">
        <v>184</v>
      </c>
      <c r="B292" s="641"/>
      <c r="C292" s="264">
        <v>2861073498</v>
      </c>
      <c r="D292" s="265">
        <v>2861001820</v>
      </c>
    </row>
    <row r="293" spans="1:4" ht="27" customHeight="1" thickBot="1" x14ac:dyDescent="0.3">
      <c r="A293" s="613" t="s">
        <v>185</v>
      </c>
      <c r="B293" s="641"/>
      <c r="C293" s="264">
        <v>0</v>
      </c>
      <c r="D293" s="264">
        <v>0</v>
      </c>
    </row>
    <row r="294" spans="1:4" ht="13.5" thickBot="1" x14ac:dyDescent="0.3">
      <c r="A294" s="654" t="s">
        <v>186</v>
      </c>
      <c r="B294" s="641"/>
      <c r="C294" s="264">
        <v>0</v>
      </c>
      <c r="D294" s="264">
        <v>0</v>
      </c>
    </row>
    <row r="295" spans="1:4" ht="29.25" customHeight="1" thickBot="1" x14ac:dyDescent="0.3">
      <c r="A295" s="654" t="s">
        <v>187</v>
      </c>
      <c r="B295" s="641"/>
      <c r="C295" s="264">
        <v>0</v>
      </c>
      <c r="D295" s="264">
        <v>0</v>
      </c>
    </row>
    <row r="296" spans="1:4" ht="25.5" customHeight="1" thickBot="1" x14ac:dyDescent="0.3">
      <c r="A296" s="613" t="s">
        <v>118</v>
      </c>
      <c r="B296" s="614"/>
      <c r="C296" s="264">
        <v>0</v>
      </c>
      <c r="D296" s="264">
        <v>0</v>
      </c>
    </row>
    <row r="297" spans="1:4" ht="13.5" thickBot="1" x14ac:dyDescent="0.3">
      <c r="A297" s="654" t="s">
        <v>188</v>
      </c>
      <c r="B297" s="614"/>
      <c r="C297" s="266">
        <f>SUM(C298:C317)</f>
        <v>293687766.23000002</v>
      </c>
      <c r="D297" s="267">
        <f>SUM(D298:D317)</f>
        <v>229703168.81</v>
      </c>
    </row>
    <row r="298" spans="1:4" ht="13.5" customHeight="1" x14ac:dyDescent="0.25">
      <c r="A298" s="661" t="s">
        <v>120</v>
      </c>
      <c r="B298" s="662"/>
      <c r="C298" s="268">
        <v>0</v>
      </c>
      <c r="D298" s="269">
        <v>0</v>
      </c>
    </row>
    <row r="299" spans="1:4" x14ac:dyDescent="0.25">
      <c r="A299" s="609" t="s">
        <v>121</v>
      </c>
      <c r="B299" s="610"/>
      <c r="C299" s="270">
        <v>0</v>
      </c>
      <c r="D299" s="271">
        <v>0</v>
      </c>
    </row>
    <row r="300" spans="1:4" x14ac:dyDescent="0.25">
      <c r="A300" s="612" t="s">
        <v>122</v>
      </c>
      <c r="B300" s="610"/>
      <c r="C300" s="270">
        <v>0</v>
      </c>
      <c r="D300" s="271">
        <v>0</v>
      </c>
    </row>
    <row r="301" spans="1:4" ht="39.75" customHeight="1" x14ac:dyDescent="0.25">
      <c r="A301" s="611" t="s">
        <v>123</v>
      </c>
      <c r="B301" s="610"/>
      <c r="C301" s="270">
        <v>3500000</v>
      </c>
      <c r="D301" s="271">
        <v>3500000</v>
      </c>
    </row>
    <row r="302" spans="1:4" x14ac:dyDescent="0.25">
      <c r="A302" s="612" t="s">
        <v>124</v>
      </c>
      <c r="B302" s="610"/>
      <c r="C302" s="270">
        <v>126569.8</v>
      </c>
      <c r="D302" s="271">
        <v>0</v>
      </c>
    </row>
    <row r="303" spans="1:4" x14ac:dyDescent="0.25">
      <c r="A303" s="612" t="s">
        <v>125</v>
      </c>
      <c r="B303" s="610"/>
      <c r="C303" s="270">
        <v>0</v>
      </c>
      <c r="D303" s="271">
        <v>0</v>
      </c>
    </row>
    <row r="304" spans="1:4" x14ac:dyDescent="0.25">
      <c r="A304" s="612" t="s">
        <v>126</v>
      </c>
      <c r="B304" s="610"/>
      <c r="C304" s="270">
        <v>0</v>
      </c>
      <c r="D304" s="271">
        <v>0</v>
      </c>
    </row>
    <row r="305" spans="1:4" ht="26.25" customHeight="1" x14ac:dyDescent="0.25">
      <c r="A305" s="612" t="s">
        <v>127</v>
      </c>
      <c r="B305" s="610"/>
      <c r="C305" s="270">
        <v>87913629.790000007</v>
      </c>
      <c r="D305" s="271">
        <v>62230976.789999999</v>
      </c>
    </row>
    <row r="306" spans="1:4" x14ac:dyDescent="0.25">
      <c r="A306" s="612" t="s">
        <v>128</v>
      </c>
      <c r="B306" s="610"/>
      <c r="C306" s="270">
        <v>0</v>
      </c>
      <c r="D306" s="271">
        <v>0</v>
      </c>
    </row>
    <row r="307" spans="1:4" x14ac:dyDescent="0.25">
      <c r="A307" s="612" t="s">
        <v>129</v>
      </c>
      <c r="B307" s="610"/>
      <c r="C307" s="270">
        <v>132209925.7</v>
      </c>
      <c r="D307" s="271">
        <v>132209925.7</v>
      </c>
    </row>
    <row r="308" spans="1:4" x14ac:dyDescent="0.25">
      <c r="A308" s="612" t="s">
        <v>130</v>
      </c>
      <c r="B308" s="610"/>
      <c r="C308" s="270">
        <v>0</v>
      </c>
      <c r="D308" s="271">
        <v>0</v>
      </c>
    </row>
    <row r="309" spans="1:4" x14ac:dyDescent="0.25">
      <c r="A309" s="612" t="s">
        <v>131</v>
      </c>
      <c r="B309" s="610"/>
      <c r="C309" s="270">
        <v>0</v>
      </c>
      <c r="D309" s="271">
        <v>0</v>
      </c>
    </row>
    <row r="310" spans="1:4" x14ac:dyDescent="0.25">
      <c r="A310" s="612" t="s">
        <v>132</v>
      </c>
      <c r="B310" s="610"/>
      <c r="C310" s="270">
        <v>0</v>
      </c>
      <c r="D310" s="271">
        <v>0</v>
      </c>
    </row>
    <row r="311" spans="1:4" x14ac:dyDescent="0.25">
      <c r="A311" s="617" t="s">
        <v>133</v>
      </c>
      <c r="B311" s="610"/>
      <c r="C311" s="270">
        <v>5000</v>
      </c>
      <c r="D311" s="271">
        <v>105000</v>
      </c>
    </row>
    <row r="312" spans="1:4" x14ac:dyDescent="0.25">
      <c r="A312" s="617" t="s">
        <v>134</v>
      </c>
      <c r="B312" s="610"/>
      <c r="C312" s="270">
        <v>360000</v>
      </c>
      <c r="D312" s="271">
        <v>431924</v>
      </c>
    </row>
    <row r="313" spans="1:4" ht="27" customHeight="1" x14ac:dyDescent="0.25">
      <c r="A313" s="618" t="s">
        <v>135</v>
      </c>
      <c r="B313" s="610"/>
      <c r="C313" s="270">
        <v>0</v>
      </c>
      <c r="D313" s="271">
        <v>0</v>
      </c>
    </row>
    <row r="314" spans="1:4" ht="27" customHeight="1" x14ac:dyDescent="0.25">
      <c r="A314" s="618" t="s">
        <v>136</v>
      </c>
      <c r="B314" s="610"/>
      <c r="C314" s="270">
        <v>0</v>
      </c>
      <c r="D314" s="271">
        <v>0</v>
      </c>
    </row>
    <row r="315" spans="1:4" x14ac:dyDescent="0.25">
      <c r="A315" s="617" t="s">
        <v>137</v>
      </c>
      <c r="B315" s="610"/>
      <c r="C315" s="270">
        <v>0</v>
      </c>
      <c r="D315" s="271">
        <v>0</v>
      </c>
    </row>
    <row r="316" spans="1:4" x14ac:dyDescent="0.25">
      <c r="A316" s="617" t="s">
        <v>138</v>
      </c>
      <c r="B316" s="610"/>
      <c r="C316" s="270">
        <v>0</v>
      </c>
      <c r="D316" s="271">
        <v>0</v>
      </c>
    </row>
    <row r="317" spans="1:4" ht="13.5" thickBot="1" x14ac:dyDescent="0.3">
      <c r="A317" s="619" t="s">
        <v>139</v>
      </c>
      <c r="B317" s="620"/>
      <c r="C317" s="272">
        <v>69572640.939999998</v>
      </c>
      <c r="D317" s="273">
        <v>31225342.32</v>
      </c>
    </row>
    <row r="318" spans="1:4" ht="13.5" thickBot="1" x14ac:dyDescent="0.3">
      <c r="A318" s="623" t="s">
        <v>140</v>
      </c>
      <c r="B318" s="641"/>
      <c r="C318" s="226">
        <f>SUM(C289:C297)</f>
        <v>3154761264.23</v>
      </c>
      <c r="D318" s="226">
        <f>SUM(D289:D297)</f>
        <v>3090704988.8099999</v>
      </c>
    </row>
    <row r="319" spans="1:4" x14ac:dyDescent="0.2">
      <c r="A319" s="40"/>
      <c r="B319" s="40"/>
      <c r="C319" s="40"/>
      <c r="D319" s="40"/>
    </row>
    <row r="320" spans="1:4" x14ac:dyDescent="0.2">
      <c r="A320" s="40"/>
      <c r="B320" s="40"/>
      <c r="C320" s="40"/>
      <c r="D320" s="40"/>
    </row>
    <row r="321" spans="1:8" x14ac:dyDescent="0.2">
      <c r="A321" s="663"/>
      <c r="B321" s="664"/>
      <c r="C321" s="664"/>
      <c r="D321" s="40"/>
    </row>
    <row r="324" spans="1:8" ht="15" x14ac:dyDescent="0.25">
      <c r="A324" s="665" t="s">
        <v>189</v>
      </c>
      <c r="B324" s="665"/>
      <c r="C324" s="665"/>
    </row>
    <row r="325" spans="1:8" ht="13.5" thickBot="1" x14ac:dyDescent="0.3">
      <c r="A325" s="274"/>
      <c r="B325" s="194"/>
      <c r="C325" s="194"/>
    </row>
    <row r="326" spans="1:8" ht="13.5" thickBot="1" x14ac:dyDescent="0.3">
      <c r="A326" s="623" t="s">
        <v>190</v>
      </c>
      <c r="B326" s="673"/>
      <c r="C326" s="275" t="s">
        <v>14</v>
      </c>
      <c r="D326" s="198" t="s">
        <v>21</v>
      </c>
      <c r="G326" s="674"/>
      <c r="H326" s="674"/>
    </row>
    <row r="327" spans="1:8" ht="13.5" thickBot="1" x14ac:dyDescent="0.3">
      <c r="A327" s="675" t="s">
        <v>191</v>
      </c>
      <c r="B327" s="676"/>
      <c r="C327" s="262">
        <f>SUM(C328:C337)</f>
        <v>506929.82</v>
      </c>
      <c r="D327" s="276">
        <f>SUM(D328:D337)</f>
        <v>4201767.13</v>
      </c>
      <c r="G327" s="674"/>
      <c r="H327" s="674"/>
    </row>
    <row r="328" spans="1:8" ht="55.5" customHeight="1" x14ac:dyDescent="0.25">
      <c r="A328" s="579" t="s">
        <v>192</v>
      </c>
      <c r="B328" s="581"/>
      <c r="C328" s="277">
        <v>0</v>
      </c>
      <c r="D328" s="278">
        <v>0</v>
      </c>
      <c r="G328" s="674"/>
      <c r="H328" s="674"/>
    </row>
    <row r="329" spans="1:8" x14ac:dyDescent="0.25">
      <c r="A329" s="666" t="s">
        <v>193</v>
      </c>
      <c r="B329" s="667"/>
      <c r="C329" s="279">
        <v>0</v>
      </c>
      <c r="D329" s="280">
        <v>0</v>
      </c>
    </row>
    <row r="330" spans="1:8" x14ac:dyDescent="0.25">
      <c r="A330" s="668" t="s">
        <v>194</v>
      </c>
      <c r="B330" s="669"/>
      <c r="C330" s="279">
        <v>0</v>
      </c>
      <c r="D330" s="280">
        <v>0</v>
      </c>
      <c r="F330" s="53"/>
    </row>
    <row r="331" spans="1:8" ht="28.5" customHeight="1" thickBot="1" x14ac:dyDescent="0.3">
      <c r="A331" s="609" t="s">
        <v>195</v>
      </c>
      <c r="B331" s="670"/>
      <c r="C331" s="281">
        <v>0</v>
      </c>
      <c r="D331" s="280">
        <v>0</v>
      </c>
      <c r="F331" s="53"/>
    </row>
    <row r="332" spans="1:8" ht="32.25" customHeight="1" thickBot="1" x14ac:dyDescent="0.3">
      <c r="A332" s="609" t="s">
        <v>196</v>
      </c>
      <c r="B332" s="670"/>
      <c r="C332" s="282">
        <v>415239.57</v>
      </c>
      <c r="D332" s="283">
        <v>3984659.06</v>
      </c>
      <c r="E332" s="21"/>
    </row>
    <row r="333" spans="1:8" x14ac:dyDescent="0.25">
      <c r="A333" s="671" t="s">
        <v>197</v>
      </c>
      <c r="B333" s="672"/>
      <c r="C333" s="279">
        <v>0</v>
      </c>
      <c r="D333" s="280">
        <v>0</v>
      </c>
    </row>
    <row r="334" spans="1:8" x14ac:dyDescent="0.25">
      <c r="A334" s="671" t="s">
        <v>198</v>
      </c>
      <c r="B334" s="672"/>
      <c r="C334" s="279">
        <v>0</v>
      </c>
      <c r="D334" s="280">
        <v>0</v>
      </c>
    </row>
    <row r="335" spans="1:8" x14ac:dyDescent="0.25">
      <c r="A335" s="668" t="s">
        <v>199</v>
      </c>
      <c r="B335" s="669"/>
      <c r="C335" s="279">
        <v>0</v>
      </c>
      <c r="D335" s="280">
        <v>0</v>
      </c>
    </row>
    <row r="336" spans="1:8" x14ac:dyDescent="0.25">
      <c r="A336" s="671" t="s">
        <v>200</v>
      </c>
      <c r="B336" s="672"/>
      <c r="C336" s="279">
        <v>0</v>
      </c>
      <c r="D336" s="280">
        <v>0</v>
      </c>
    </row>
    <row r="337" spans="1:5" ht="13.5" thickBot="1" x14ac:dyDescent="0.3">
      <c r="A337" s="677" t="s">
        <v>17</v>
      </c>
      <c r="B337" s="678"/>
      <c r="C337" s="182">
        <v>91690.25</v>
      </c>
      <c r="D337" s="183">
        <v>217108.07</v>
      </c>
    </row>
    <row r="338" spans="1:5" ht="13.5" thickBot="1" x14ac:dyDescent="0.3">
      <c r="A338" s="675" t="s">
        <v>201</v>
      </c>
      <c r="B338" s="676"/>
      <c r="C338" s="284">
        <f>SUM(C339:C348)</f>
        <v>38367513.629999995</v>
      </c>
      <c r="D338" s="285">
        <f>SUM(D339:D348)</f>
        <v>24910062.980000004</v>
      </c>
    </row>
    <row r="339" spans="1:5" ht="59.25" customHeight="1" x14ac:dyDescent="0.25">
      <c r="A339" s="579" t="s">
        <v>192</v>
      </c>
      <c r="B339" s="581"/>
      <c r="C339" s="279">
        <v>0</v>
      </c>
      <c r="D339" s="280">
        <v>0</v>
      </c>
    </row>
    <row r="340" spans="1:5" x14ac:dyDescent="0.25">
      <c r="A340" s="666" t="s">
        <v>193</v>
      </c>
      <c r="B340" s="667"/>
      <c r="C340" s="182">
        <v>4910258.95</v>
      </c>
      <c r="D340" s="183">
        <v>3152047.85</v>
      </c>
    </row>
    <row r="341" spans="1:5" x14ac:dyDescent="0.25">
      <c r="A341" s="668" t="s">
        <v>194</v>
      </c>
      <c r="B341" s="669"/>
      <c r="C341" s="279">
        <v>0</v>
      </c>
      <c r="D341" s="280">
        <v>0</v>
      </c>
    </row>
    <row r="342" spans="1:5" ht="27.75" customHeight="1" x14ac:dyDescent="0.25">
      <c r="A342" s="609" t="s">
        <v>195</v>
      </c>
      <c r="B342" s="670"/>
      <c r="C342" s="279">
        <v>0</v>
      </c>
      <c r="D342" s="280">
        <v>0</v>
      </c>
      <c r="E342" s="286"/>
    </row>
    <row r="343" spans="1:5" ht="24.75" customHeight="1" x14ac:dyDescent="0.25">
      <c r="A343" s="609" t="s">
        <v>196</v>
      </c>
      <c r="B343" s="670"/>
      <c r="C343" s="182">
        <v>19301415.239999998</v>
      </c>
      <c r="D343" s="183">
        <v>21629658.620000001</v>
      </c>
      <c r="E343" s="21"/>
    </row>
    <row r="344" spans="1:5" x14ac:dyDescent="0.25">
      <c r="A344" s="609" t="s">
        <v>197</v>
      </c>
      <c r="B344" s="670"/>
      <c r="C344" s="279">
        <v>0</v>
      </c>
      <c r="D344" s="280">
        <v>0</v>
      </c>
    </row>
    <row r="345" spans="1:5" x14ac:dyDescent="0.25">
      <c r="A345" s="671" t="s">
        <v>198</v>
      </c>
      <c r="B345" s="672"/>
      <c r="C345" s="182">
        <v>13998729.52</v>
      </c>
      <c r="D345" s="183">
        <v>8683.4</v>
      </c>
    </row>
    <row r="346" spans="1:5" x14ac:dyDescent="0.25">
      <c r="A346" s="671" t="s">
        <v>202</v>
      </c>
      <c r="B346" s="672"/>
      <c r="C346" s="279">
        <v>0</v>
      </c>
      <c r="D346" s="280">
        <v>399.01</v>
      </c>
    </row>
    <row r="347" spans="1:5" x14ac:dyDescent="0.25">
      <c r="A347" s="671" t="s">
        <v>200</v>
      </c>
      <c r="B347" s="672"/>
      <c r="C347" s="279">
        <v>0</v>
      </c>
      <c r="D347" s="280">
        <v>0</v>
      </c>
    </row>
    <row r="348" spans="1:5" ht="13.5" thickBot="1" x14ac:dyDescent="0.3">
      <c r="A348" s="682" t="s">
        <v>203</v>
      </c>
      <c r="B348" s="683"/>
      <c r="C348" s="182">
        <v>157109.92000000001</v>
      </c>
      <c r="D348" s="183">
        <v>119274.1</v>
      </c>
    </row>
    <row r="349" spans="1:5" ht="13.5" thickBot="1" x14ac:dyDescent="0.3">
      <c r="A349" s="684" t="s">
        <v>12</v>
      </c>
      <c r="B349" s="685"/>
      <c r="C349" s="287">
        <f>C327+C338</f>
        <v>38874443.449999996</v>
      </c>
      <c r="D349" s="190">
        <f>D327+D338</f>
        <v>29111830.110000003</v>
      </c>
    </row>
    <row r="354" spans="1:5" ht="15" x14ac:dyDescent="0.25">
      <c r="A354" s="686" t="s">
        <v>204</v>
      </c>
      <c r="B354" s="686"/>
      <c r="C354" s="686"/>
      <c r="D354" s="543"/>
      <c r="E354" s="543"/>
    </row>
    <row r="355" spans="1:5" ht="13.5" thickBot="1" x14ac:dyDescent="0.25">
      <c r="A355" s="194"/>
      <c r="B355" s="194"/>
      <c r="C355" s="194"/>
      <c r="D355" s="40"/>
    </row>
    <row r="356" spans="1:5" ht="13.5" thickBot="1" x14ac:dyDescent="0.3">
      <c r="A356" s="687" t="s">
        <v>205</v>
      </c>
      <c r="B356" s="688"/>
      <c r="C356" s="288" t="s">
        <v>14</v>
      </c>
      <c r="D356" s="218" t="s">
        <v>109</v>
      </c>
    </row>
    <row r="357" spans="1:5" x14ac:dyDescent="0.25">
      <c r="A357" s="689" t="s">
        <v>206</v>
      </c>
      <c r="B357" s="690"/>
      <c r="C357" s="289">
        <f>SUM(C358:C364)</f>
        <v>0</v>
      </c>
      <c r="D357" s="289">
        <f>SUM(D358:D364)</f>
        <v>0</v>
      </c>
    </row>
    <row r="358" spans="1:5" x14ac:dyDescent="0.25">
      <c r="A358" s="679" t="s">
        <v>207</v>
      </c>
      <c r="B358" s="680"/>
      <c r="C358" s="290">
        <v>0</v>
      </c>
      <c r="D358" s="291">
        <v>0</v>
      </c>
    </row>
    <row r="359" spans="1:5" x14ac:dyDescent="0.25">
      <c r="A359" s="679" t="s">
        <v>208</v>
      </c>
      <c r="B359" s="680"/>
      <c r="C359" s="290">
        <v>0</v>
      </c>
      <c r="D359" s="291">
        <v>0</v>
      </c>
    </row>
    <row r="360" spans="1:5" ht="27.75" customHeight="1" x14ac:dyDescent="0.25">
      <c r="A360" s="612" t="s">
        <v>209</v>
      </c>
      <c r="B360" s="681"/>
      <c r="C360" s="290">
        <v>0</v>
      </c>
      <c r="D360" s="291">
        <v>0</v>
      </c>
    </row>
    <row r="361" spans="1:5" x14ac:dyDescent="0.25">
      <c r="A361" s="612" t="s">
        <v>210</v>
      </c>
      <c r="B361" s="681"/>
      <c r="C361" s="290">
        <v>0</v>
      </c>
      <c r="D361" s="291">
        <v>0</v>
      </c>
    </row>
    <row r="362" spans="1:5" x14ac:dyDescent="0.25">
      <c r="A362" s="612" t="s">
        <v>211</v>
      </c>
      <c r="B362" s="681"/>
      <c r="C362" s="290">
        <v>0</v>
      </c>
      <c r="D362" s="291">
        <v>0</v>
      </c>
    </row>
    <row r="363" spans="1:5" x14ac:dyDescent="0.25">
      <c r="A363" s="612" t="s">
        <v>212</v>
      </c>
      <c r="B363" s="681"/>
      <c r="C363" s="290">
        <v>0</v>
      </c>
      <c r="D363" s="291">
        <v>0</v>
      </c>
    </row>
    <row r="364" spans="1:5" x14ac:dyDescent="0.25">
      <c r="A364" s="612" t="s">
        <v>139</v>
      </c>
      <c r="B364" s="681"/>
      <c r="C364" s="290">
        <v>0</v>
      </c>
      <c r="D364" s="291">
        <v>0</v>
      </c>
    </row>
    <row r="365" spans="1:5" x14ac:dyDescent="0.25">
      <c r="A365" s="694" t="s">
        <v>213</v>
      </c>
      <c r="B365" s="695"/>
      <c r="C365" s="289">
        <f>C366+C367+C369</f>
        <v>0</v>
      </c>
      <c r="D365" s="292">
        <f>D366+D367+D369</f>
        <v>0</v>
      </c>
    </row>
    <row r="366" spans="1:5" x14ac:dyDescent="0.25">
      <c r="A366" s="671" t="s">
        <v>214</v>
      </c>
      <c r="B366" s="672"/>
      <c r="C366" s="293">
        <v>0</v>
      </c>
      <c r="D366" s="294">
        <v>0</v>
      </c>
    </row>
    <row r="367" spans="1:5" x14ac:dyDescent="0.25">
      <c r="A367" s="671" t="s">
        <v>215</v>
      </c>
      <c r="B367" s="672"/>
      <c r="C367" s="293">
        <v>0</v>
      </c>
      <c r="D367" s="294">
        <v>0</v>
      </c>
    </row>
    <row r="368" spans="1:5" x14ac:dyDescent="0.25">
      <c r="A368" s="696" t="s">
        <v>216</v>
      </c>
      <c r="B368" s="697"/>
      <c r="C368" s="293">
        <v>0</v>
      </c>
      <c r="D368" s="294">
        <v>0</v>
      </c>
    </row>
    <row r="369" spans="1:5" ht="13.5" thickBot="1" x14ac:dyDescent="0.3">
      <c r="A369" s="698" t="s">
        <v>139</v>
      </c>
      <c r="B369" s="699"/>
      <c r="C369" s="293">
        <v>0</v>
      </c>
      <c r="D369" s="294">
        <v>0</v>
      </c>
    </row>
    <row r="370" spans="1:5" ht="13.5" thickBot="1" x14ac:dyDescent="0.3">
      <c r="A370" s="684" t="s">
        <v>12</v>
      </c>
      <c r="B370" s="685"/>
      <c r="C370" s="295">
        <f>C357+C365</f>
        <v>0</v>
      </c>
      <c r="D370" s="295">
        <f>D357+D365</f>
        <v>0</v>
      </c>
    </row>
    <row r="373" spans="1:5" ht="26.25" customHeight="1" x14ac:dyDescent="0.25">
      <c r="A373" s="630" t="s">
        <v>217</v>
      </c>
      <c r="B373" s="691"/>
      <c r="C373" s="691"/>
      <c r="D373" s="691"/>
    </row>
    <row r="374" spans="1:5" ht="13.5" thickBot="1" x14ac:dyDescent="0.3">
      <c r="B374" s="250"/>
    </row>
    <row r="375" spans="1:5" ht="13.5" thickBot="1" x14ac:dyDescent="0.3">
      <c r="A375" s="692"/>
      <c r="B375" s="693"/>
      <c r="C375" s="296" t="s">
        <v>105</v>
      </c>
      <c r="D375" s="228" t="s">
        <v>21</v>
      </c>
    </row>
    <row r="376" spans="1:5" ht="13.5" thickBot="1" x14ac:dyDescent="0.3">
      <c r="A376" s="644" t="s">
        <v>218</v>
      </c>
      <c r="B376" s="645"/>
      <c r="C376" s="182">
        <v>81795962.409999996</v>
      </c>
      <c r="D376" s="183">
        <v>81642504.090000004</v>
      </c>
    </row>
    <row r="377" spans="1:5" ht="13.5" thickBot="1" x14ac:dyDescent="0.3">
      <c r="A377" s="675" t="s">
        <v>100</v>
      </c>
      <c r="B377" s="676"/>
      <c r="C377" s="263">
        <f>SUM(C376:C376)</f>
        <v>81795962.409999996</v>
      </c>
      <c r="D377" s="263">
        <f>SUM(D376:D376)</f>
        <v>81642504.090000004</v>
      </c>
    </row>
    <row r="380" spans="1:5" ht="14.45" customHeight="1" x14ac:dyDescent="0.25">
      <c r="A380" s="630" t="s">
        <v>219</v>
      </c>
      <c r="B380" s="630"/>
      <c r="C380" s="630"/>
      <c r="D380" s="630"/>
      <c r="E380" s="630"/>
    </row>
    <row r="381" spans="1:5" ht="13.5" thickBot="1" x14ac:dyDescent="0.25">
      <c r="E381" s="40"/>
    </row>
    <row r="382" spans="1:5" ht="26.25" thickBot="1" x14ac:dyDescent="0.25">
      <c r="A382" s="642" t="s">
        <v>33</v>
      </c>
      <c r="B382" s="651"/>
      <c r="C382" s="131" t="s">
        <v>220</v>
      </c>
      <c r="D382" s="131" t="s">
        <v>221</v>
      </c>
      <c r="E382" s="40"/>
    </row>
    <row r="383" spans="1:5" ht="13.5" thickBot="1" x14ac:dyDescent="0.25">
      <c r="A383" s="708" t="s">
        <v>222</v>
      </c>
      <c r="B383" s="709"/>
      <c r="C383" s="297">
        <v>12413814.470000001</v>
      </c>
      <c r="D383" s="298">
        <v>10781881.26</v>
      </c>
      <c r="E383" s="40"/>
    </row>
    <row r="384" spans="1:5" x14ac:dyDescent="0.2">
      <c r="A384" s="40"/>
      <c r="B384" s="40"/>
      <c r="C384" s="40"/>
      <c r="D384" s="40"/>
      <c r="E384" s="40"/>
    </row>
    <row r="385" spans="1:10" ht="29.25" customHeight="1" x14ac:dyDescent="0.2">
      <c r="A385" s="710" t="s">
        <v>223</v>
      </c>
      <c r="B385" s="710"/>
      <c r="C385" s="710"/>
      <c r="D385" s="711"/>
      <c r="E385" s="711"/>
    </row>
    <row r="390" spans="1:10" ht="15" x14ac:dyDescent="0.25">
      <c r="A390" s="712" t="s">
        <v>224</v>
      </c>
      <c r="B390" s="712"/>
      <c r="C390" s="712"/>
      <c r="D390" s="712"/>
      <c r="E390" s="712"/>
      <c r="F390" s="712"/>
      <c r="G390" s="712"/>
      <c r="H390" s="712"/>
      <c r="I390" s="712"/>
    </row>
    <row r="392" spans="1:10" ht="15" x14ac:dyDescent="0.25">
      <c r="A392" s="712" t="s">
        <v>225</v>
      </c>
      <c r="B392" s="712"/>
      <c r="C392" s="712"/>
      <c r="D392" s="712"/>
      <c r="E392" s="712"/>
      <c r="F392" s="712"/>
      <c r="G392" s="712"/>
      <c r="H392" s="712"/>
      <c r="I392" s="712"/>
    </row>
    <row r="393" spans="1:10" ht="13.5" thickBot="1" x14ac:dyDescent="0.3">
      <c r="A393" s="299"/>
      <c r="B393" s="299"/>
      <c r="C393" s="299"/>
      <c r="D393" s="299"/>
      <c r="E393" s="299"/>
      <c r="F393" s="299"/>
      <c r="G393" s="299"/>
      <c r="H393" s="299"/>
      <c r="I393" s="300"/>
    </row>
    <row r="394" spans="1:10" ht="26.25" thickBot="1" x14ac:dyDescent="0.3">
      <c r="A394" s="572" t="s">
        <v>226</v>
      </c>
      <c r="B394" s="607" t="s">
        <v>227</v>
      </c>
      <c r="C394" s="713"/>
      <c r="D394" s="701"/>
      <c r="E394" s="197" t="s">
        <v>60</v>
      </c>
      <c r="F394" s="607" t="s">
        <v>228</v>
      </c>
      <c r="G394" s="713"/>
      <c r="H394" s="701"/>
      <c r="I394" s="301" t="s">
        <v>85</v>
      </c>
    </row>
    <row r="395" spans="1:10" ht="64.5" thickBot="1" x14ac:dyDescent="0.3">
      <c r="A395" s="573"/>
      <c r="B395" s="302" t="s">
        <v>229</v>
      </c>
      <c r="C395" s="303" t="s">
        <v>230</v>
      </c>
      <c r="D395" s="304" t="s">
        <v>64</v>
      </c>
      <c r="E395" s="305" t="s">
        <v>231</v>
      </c>
      <c r="F395" s="302" t="s">
        <v>229</v>
      </c>
      <c r="G395" s="303" t="s">
        <v>232</v>
      </c>
      <c r="H395" s="304" t="s">
        <v>233</v>
      </c>
      <c r="I395" s="306"/>
    </row>
    <row r="396" spans="1:10" ht="26.25" thickBot="1" x14ac:dyDescent="0.3">
      <c r="A396" s="307" t="s">
        <v>234</v>
      </c>
      <c r="B396" s="104">
        <v>4898648246.6499996</v>
      </c>
      <c r="C396" s="308">
        <v>0</v>
      </c>
      <c r="D396" s="308">
        <v>0</v>
      </c>
      <c r="E396" s="104">
        <v>28244312.600000001</v>
      </c>
      <c r="F396" s="308">
        <v>0</v>
      </c>
      <c r="G396" s="308">
        <v>0</v>
      </c>
      <c r="H396" s="308">
        <v>0</v>
      </c>
      <c r="I396" s="309">
        <f>SUM(B396:H396)</f>
        <v>4926892559.25</v>
      </c>
    </row>
    <row r="397" spans="1:10" ht="13.5" thickBot="1" x14ac:dyDescent="0.3">
      <c r="A397" s="310" t="s">
        <v>25</v>
      </c>
      <c r="B397" s="311">
        <f t="shared" ref="B397:I397" si="12">SUM(B398:B400)</f>
        <v>242726900</v>
      </c>
      <c r="C397" s="312">
        <f t="shared" si="12"/>
        <v>0</v>
      </c>
      <c r="D397" s="313">
        <f t="shared" si="12"/>
        <v>0</v>
      </c>
      <c r="E397" s="314">
        <f t="shared" si="12"/>
        <v>138461</v>
      </c>
      <c r="F397" s="311">
        <f t="shared" si="12"/>
        <v>0</v>
      </c>
      <c r="G397" s="311">
        <f t="shared" si="12"/>
        <v>0</v>
      </c>
      <c r="H397" s="314">
        <f t="shared" si="12"/>
        <v>0</v>
      </c>
      <c r="I397" s="314">
        <f t="shared" si="12"/>
        <v>242865361</v>
      </c>
    </row>
    <row r="398" spans="1:10" x14ac:dyDescent="0.25">
      <c r="A398" s="315" t="s">
        <v>235</v>
      </c>
      <c r="B398" s="182">
        <v>242726900</v>
      </c>
      <c r="C398" s="316">
        <v>0</v>
      </c>
      <c r="D398" s="316">
        <v>0</v>
      </c>
      <c r="E398" s="316">
        <v>0</v>
      </c>
      <c r="F398" s="316">
        <v>0</v>
      </c>
      <c r="G398" s="316">
        <v>0</v>
      </c>
      <c r="H398" s="316">
        <v>0</v>
      </c>
      <c r="I398" s="317">
        <f>SUM(B398:H398)</f>
        <v>242726900</v>
      </c>
      <c r="J398" s="21"/>
    </row>
    <row r="399" spans="1:10" x14ac:dyDescent="0.25">
      <c r="A399" s="318" t="s">
        <v>236</v>
      </c>
      <c r="B399" s="316">
        <v>0</v>
      </c>
      <c r="C399" s="316">
        <v>0</v>
      </c>
      <c r="D399" s="316">
        <v>0</v>
      </c>
      <c r="E399" s="182">
        <v>138461</v>
      </c>
      <c r="F399" s="316">
        <v>0</v>
      </c>
      <c r="G399" s="316">
        <v>0</v>
      </c>
      <c r="H399" s="316">
        <v>0</v>
      </c>
      <c r="I399" s="317">
        <f>SUM(B399:H399)</f>
        <v>138461</v>
      </c>
    </row>
    <row r="400" spans="1:10" ht="13.5" thickBot="1" x14ac:dyDescent="0.3">
      <c r="A400" s="319" t="s">
        <v>237</v>
      </c>
      <c r="B400" s="316">
        <v>0</v>
      </c>
      <c r="C400" s="209">
        <v>0</v>
      </c>
      <c r="D400" s="320">
        <v>0</v>
      </c>
      <c r="E400" s="321">
        <v>0</v>
      </c>
      <c r="F400" s="316">
        <v>0</v>
      </c>
      <c r="G400" s="322">
        <v>0</v>
      </c>
      <c r="H400" s="320">
        <v>0</v>
      </c>
      <c r="I400" s="317">
        <f>SUM(B400:H400)</f>
        <v>0</v>
      </c>
    </row>
    <row r="401" spans="1:10" ht="13.5" thickBot="1" x14ac:dyDescent="0.3">
      <c r="A401" s="310" t="s">
        <v>26</v>
      </c>
      <c r="B401" s="323">
        <f t="shared" ref="B401:I401" si="13">SUM(B402:B405)</f>
        <v>61597900</v>
      </c>
      <c r="C401" s="324">
        <f t="shared" si="13"/>
        <v>0</v>
      </c>
      <c r="D401" s="325">
        <f t="shared" si="13"/>
        <v>0</v>
      </c>
      <c r="E401" s="309">
        <f t="shared" si="13"/>
        <v>0</v>
      </c>
      <c r="F401" s="323">
        <f t="shared" si="13"/>
        <v>0</v>
      </c>
      <c r="G401" s="323">
        <f t="shared" si="13"/>
        <v>0</v>
      </c>
      <c r="H401" s="309">
        <f t="shared" si="13"/>
        <v>0</v>
      </c>
      <c r="I401" s="309">
        <f t="shared" si="13"/>
        <v>61597900</v>
      </c>
    </row>
    <row r="402" spans="1:10" ht="13.5" customHeight="1" x14ac:dyDescent="0.2">
      <c r="A402" s="326" t="s">
        <v>238</v>
      </c>
      <c r="B402" s="327">
        <v>46100900</v>
      </c>
      <c r="C402" s="316">
        <v>0</v>
      </c>
      <c r="D402" s="316">
        <v>0</v>
      </c>
      <c r="E402" s="316">
        <v>0</v>
      </c>
      <c r="F402" s="316">
        <v>0</v>
      </c>
      <c r="G402" s="316">
        <v>0</v>
      </c>
      <c r="H402" s="316">
        <v>0</v>
      </c>
      <c r="I402" s="317">
        <f>SUM(B402:H402)</f>
        <v>46100900</v>
      </c>
    </row>
    <row r="403" spans="1:10" x14ac:dyDescent="0.25">
      <c r="A403" s="326" t="s">
        <v>239</v>
      </c>
      <c r="B403" s="316">
        <v>0</v>
      </c>
      <c r="C403" s="316">
        <v>0</v>
      </c>
      <c r="D403" s="316">
        <v>0</v>
      </c>
      <c r="E403" s="316">
        <v>0</v>
      </c>
      <c r="F403" s="316">
        <v>0</v>
      </c>
      <c r="G403" s="316">
        <v>0</v>
      </c>
      <c r="H403" s="316">
        <v>0</v>
      </c>
      <c r="I403" s="317">
        <f>SUM(B403:H403)</f>
        <v>0</v>
      </c>
    </row>
    <row r="404" spans="1:10" x14ac:dyDescent="0.25">
      <c r="A404" s="326" t="s">
        <v>240</v>
      </c>
      <c r="B404" s="316">
        <v>0</v>
      </c>
      <c r="C404" s="316">
        <v>0</v>
      </c>
      <c r="D404" s="316">
        <v>0</v>
      </c>
      <c r="E404" s="316">
        <v>0</v>
      </c>
      <c r="F404" s="316">
        <v>0</v>
      </c>
      <c r="G404" s="316">
        <v>0</v>
      </c>
      <c r="H404" s="316">
        <v>0</v>
      </c>
      <c r="I404" s="317">
        <f>SUM(B404:H404)</f>
        <v>0</v>
      </c>
    </row>
    <row r="405" spans="1:10" ht="13.5" thickBot="1" x14ac:dyDescent="0.25">
      <c r="A405" s="328" t="s">
        <v>241</v>
      </c>
      <c r="B405" s="327">
        <v>15497000</v>
      </c>
      <c r="C405" s="316">
        <v>0</v>
      </c>
      <c r="D405" s="316">
        <v>0</v>
      </c>
      <c r="E405" s="316">
        <v>0</v>
      </c>
      <c r="F405" s="316">
        <v>0</v>
      </c>
      <c r="G405" s="316">
        <v>0</v>
      </c>
      <c r="H405" s="316">
        <v>0</v>
      </c>
      <c r="I405" s="317">
        <f>SUM(B405:H405)</f>
        <v>15497000</v>
      </c>
    </row>
    <row r="406" spans="1:10" ht="26.25" customHeight="1" thickBot="1" x14ac:dyDescent="0.3">
      <c r="A406" s="329" t="s">
        <v>242</v>
      </c>
      <c r="B406" s="330">
        <f t="shared" ref="B406:I407" si="14">B396+B397-B401</f>
        <v>5079777246.6499996</v>
      </c>
      <c r="C406" s="330">
        <f t="shared" si="14"/>
        <v>0</v>
      </c>
      <c r="D406" s="330">
        <f t="shared" si="14"/>
        <v>0</v>
      </c>
      <c r="E406" s="331">
        <f t="shared" si="14"/>
        <v>28382773.600000001</v>
      </c>
      <c r="F406" s="330">
        <f t="shared" si="14"/>
        <v>0</v>
      </c>
      <c r="G406" s="330">
        <f t="shared" si="14"/>
        <v>0</v>
      </c>
      <c r="H406" s="331">
        <f t="shared" si="14"/>
        <v>0</v>
      </c>
      <c r="I406" s="331">
        <f t="shared" si="14"/>
        <v>5108160020.25</v>
      </c>
    </row>
    <row r="407" spans="1:10" ht="40.5" customHeight="1" thickBot="1" x14ac:dyDescent="0.3">
      <c r="A407" s="307" t="s">
        <v>243</v>
      </c>
      <c r="B407" s="332">
        <v>64980829.140000001</v>
      </c>
      <c r="C407" s="330">
        <f t="shared" si="14"/>
        <v>0</v>
      </c>
      <c r="D407" s="330">
        <f t="shared" si="14"/>
        <v>0</v>
      </c>
      <c r="E407" s="332">
        <v>13719344.26</v>
      </c>
      <c r="F407" s="330">
        <f t="shared" si="14"/>
        <v>0</v>
      </c>
      <c r="G407" s="330">
        <f t="shared" si="14"/>
        <v>0</v>
      </c>
      <c r="H407" s="330">
        <f t="shared" si="14"/>
        <v>0</v>
      </c>
      <c r="I407" s="333">
        <f>SUM(B407:H407)</f>
        <v>78700173.400000006</v>
      </c>
    </row>
    <row r="408" spans="1:10" x14ac:dyDescent="0.25">
      <c r="A408" s="334" t="s">
        <v>25</v>
      </c>
      <c r="B408" s="335">
        <v>9221695.9100000001</v>
      </c>
      <c r="C408" s="316">
        <v>0</v>
      </c>
      <c r="D408" s="316">
        <v>0</v>
      </c>
      <c r="E408" s="335">
        <v>1270277.8500000001</v>
      </c>
      <c r="F408" s="316">
        <v>0</v>
      </c>
      <c r="G408" s="316">
        <v>0</v>
      </c>
      <c r="H408" s="316">
        <v>0</v>
      </c>
      <c r="I408" s="336">
        <f>SUM(B408:H408)</f>
        <v>10491973.76</v>
      </c>
    </row>
    <row r="409" spans="1:10" ht="13.5" thickBot="1" x14ac:dyDescent="0.3">
      <c r="A409" s="337" t="s">
        <v>26</v>
      </c>
      <c r="B409" s="335">
        <v>18361098.550000001</v>
      </c>
      <c r="C409" s="316">
        <v>0</v>
      </c>
      <c r="D409" s="316">
        <v>0</v>
      </c>
      <c r="E409" s="316">
        <v>0</v>
      </c>
      <c r="F409" s="316">
        <v>0</v>
      </c>
      <c r="G409" s="316">
        <v>0</v>
      </c>
      <c r="H409" s="316">
        <v>0</v>
      </c>
      <c r="I409" s="338">
        <f>SUM(B409:H409)</f>
        <v>18361098.550000001</v>
      </c>
    </row>
    <row r="410" spans="1:10" ht="41.25" customHeight="1" thickBot="1" x14ac:dyDescent="0.3">
      <c r="A410" s="339" t="s">
        <v>244</v>
      </c>
      <c r="B410" s="340">
        <f>B407+B408-B409</f>
        <v>55841426.5</v>
      </c>
      <c r="C410" s="341">
        <f t="shared" ref="C410:I410" si="15">C407+C408-C409</f>
        <v>0</v>
      </c>
      <c r="D410" s="342">
        <f t="shared" si="15"/>
        <v>0</v>
      </c>
      <c r="E410" s="333">
        <f t="shared" si="15"/>
        <v>14989622.109999999</v>
      </c>
      <c r="F410" s="340">
        <f t="shared" si="15"/>
        <v>0</v>
      </c>
      <c r="G410" s="343">
        <f t="shared" si="15"/>
        <v>0</v>
      </c>
      <c r="H410" s="342">
        <f t="shared" si="15"/>
        <v>0</v>
      </c>
      <c r="I410" s="333">
        <f t="shared" si="15"/>
        <v>70831048.610000014</v>
      </c>
    </row>
    <row r="411" spans="1:10" ht="26.25" customHeight="1" thickBot="1" x14ac:dyDescent="0.3">
      <c r="A411" s="62" t="s">
        <v>245</v>
      </c>
      <c r="B411" s="344">
        <f t="shared" ref="B411:I411" si="16">B396-B407</f>
        <v>4833667417.5099993</v>
      </c>
      <c r="C411" s="344">
        <f t="shared" si="16"/>
        <v>0</v>
      </c>
      <c r="D411" s="344">
        <f t="shared" si="16"/>
        <v>0</v>
      </c>
      <c r="E411" s="344">
        <f t="shared" si="16"/>
        <v>14524968.340000002</v>
      </c>
      <c r="F411" s="344">
        <f t="shared" si="16"/>
        <v>0</v>
      </c>
      <c r="G411" s="344">
        <f t="shared" si="16"/>
        <v>0</v>
      </c>
      <c r="H411" s="344">
        <f t="shared" si="16"/>
        <v>0</v>
      </c>
      <c r="I411" s="344">
        <f t="shared" si="16"/>
        <v>4848192385.8500004</v>
      </c>
    </row>
    <row r="412" spans="1:10" ht="26.25" customHeight="1" thickBot="1" x14ac:dyDescent="0.3">
      <c r="A412" s="345" t="s">
        <v>246</v>
      </c>
      <c r="B412" s="344">
        <f>B406-B410</f>
        <v>5023935820.1499996</v>
      </c>
      <c r="C412" s="344">
        <f t="shared" ref="C412:I412" si="17">C406-C410</f>
        <v>0</v>
      </c>
      <c r="D412" s="344">
        <f t="shared" si="17"/>
        <v>0</v>
      </c>
      <c r="E412" s="344">
        <f t="shared" si="17"/>
        <v>13393151.490000002</v>
      </c>
      <c r="F412" s="344">
        <f t="shared" si="17"/>
        <v>0</v>
      </c>
      <c r="G412" s="344">
        <f t="shared" si="17"/>
        <v>0</v>
      </c>
      <c r="H412" s="344">
        <f t="shared" si="17"/>
        <v>0</v>
      </c>
      <c r="I412" s="344">
        <f t="shared" si="17"/>
        <v>5037328971.6400003</v>
      </c>
      <c r="J412" s="21"/>
    </row>
    <row r="413" spans="1:10" ht="26.25" customHeight="1" x14ac:dyDescent="0.25">
      <c r="A413" s="346"/>
      <c r="B413" s="347"/>
      <c r="C413" s="347"/>
      <c r="D413" s="347"/>
      <c r="E413" s="347"/>
      <c r="F413" s="347"/>
      <c r="G413" s="347"/>
      <c r="H413" s="347"/>
      <c r="I413" s="347"/>
    </row>
    <row r="415" spans="1:10" ht="15" x14ac:dyDescent="0.25">
      <c r="A415" s="585" t="s">
        <v>247</v>
      </c>
      <c r="B415" s="700"/>
      <c r="C415" s="700"/>
    </row>
    <row r="416" spans="1:10" ht="13.5" thickBot="1" x14ac:dyDescent="0.3">
      <c r="A416" s="194"/>
      <c r="B416" s="348"/>
      <c r="C416" s="348"/>
      <c r="E416" s="349"/>
      <c r="F416" s="349"/>
      <c r="G416" s="349"/>
      <c r="H416" s="349"/>
      <c r="I416" s="349"/>
    </row>
    <row r="417" spans="1:9" ht="13.5" thickBot="1" x14ac:dyDescent="0.3">
      <c r="A417" s="607" t="s">
        <v>104</v>
      </c>
      <c r="B417" s="701"/>
      <c r="C417" s="350" t="s">
        <v>14</v>
      </c>
      <c r="D417" s="198" t="s">
        <v>109</v>
      </c>
    </row>
    <row r="418" spans="1:9" x14ac:dyDescent="0.25">
      <c r="A418" s="702" t="s">
        <v>248</v>
      </c>
      <c r="B418" s="703"/>
      <c r="C418" s="104">
        <v>339962.7</v>
      </c>
      <c r="D418" s="351">
        <v>166058.26</v>
      </c>
      <c r="E418" s="352"/>
      <c r="F418" s="352"/>
      <c r="G418" s="352"/>
      <c r="H418" s="352"/>
      <c r="I418" s="352"/>
    </row>
    <row r="419" spans="1:9" x14ac:dyDescent="0.25">
      <c r="A419" s="704" t="s">
        <v>249</v>
      </c>
      <c r="B419" s="705"/>
      <c r="C419" s="104">
        <v>65182738.509999998</v>
      </c>
      <c r="D419" s="351">
        <v>52205705.920000002</v>
      </c>
      <c r="E419" s="353"/>
      <c r="F419" s="353"/>
      <c r="G419" s="353"/>
      <c r="H419" s="353"/>
      <c r="I419" s="353"/>
    </row>
    <row r="420" spans="1:9" x14ac:dyDescent="0.25">
      <c r="A420" s="704" t="s">
        <v>250</v>
      </c>
      <c r="B420" s="705"/>
      <c r="C420" s="354">
        <v>0</v>
      </c>
      <c r="D420" s="354">
        <v>0</v>
      </c>
      <c r="E420" s="355"/>
      <c r="F420" s="355"/>
      <c r="G420" s="355"/>
      <c r="H420" s="355"/>
      <c r="I420" s="355"/>
    </row>
    <row r="421" spans="1:9" x14ac:dyDescent="0.25">
      <c r="A421" s="706" t="s">
        <v>251</v>
      </c>
      <c r="B421" s="707"/>
      <c r="C421" s="356">
        <f>C422+C425+C426+C427+C428</f>
        <v>181850741.12</v>
      </c>
      <c r="D421" s="356">
        <f>D422+D425+D426+D427+D428</f>
        <v>176550472.31999999</v>
      </c>
    </row>
    <row r="422" spans="1:9" ht="27" customHeight="1" x14ac:dyDescent="0.25">
      <c r="A422" s="609" t="s">
        <v>252</v>
      </c>
      <c r="B422" s="670"/>
      <c r="C422" s="321">
        <f>C423-C424</f>
        <v>0</v>
      </c>
      <c r="D422" s="321">
        <f>D423-D424</f>
        <v>0</v>
      </c>
    </row>
    <row r="423" spans="1:9" x14ac:dyDescent="0.25">
      <c r="A423" s="726" t="s">
        <v>253</v>
      </c>
      <c r="B423" s="727"/>
      <c r="C423" s="182">
        <v>116384049.56999999</v>
      </c>
      <c r="D423" s="183">
        <v>8141111.7999999998</v>
      </c>
    </row>
    <row r="424" spans="1:9" ht="25.5" customHeight="1" x14ac:dyDescent="0.25">
      <c r="A424" s="726" t="s">
        <v>254</v>
      </c>
      <c r="B424" s="727"/>
      <c r="C424" s="182">
        <v>116384049.56999999</v>
      </c>
      <c r="D424" s="183">
        <v>8141111.7999999998</v>
      </c>
    </row>
    <row r="425" spans="1:9" x14ac:dyDescent="0.25">
      <c r="A425" s="714" t="s">
        <v>255</v>
      </c>
      <c r="B425" s="715"/>
      <c r="C425" s="182">
        <v>3353442.84</v>
      </c>
      <c r="D425" s="183">
        <v>2921619.29</v>
      </c>
    </row>
    <row r="426" spans="1:9" x14ac:dyDescent="0.25">
      <c r="A426" s="714" t="s">
        <v>256</v>
      </c>
      <c r="B426" s="715"/>
      <c r="C426" s="182">
        <v>133378456.59999999</v>
      </c>
      <c r="D426" s="183">
        <v>97027273.329999998</v>
      </c>
    </row>
    <row r="427" spans="1:9" x14ac:dyDescent="0.25">
      <c r="A427" s="714" t="s">
        <v>257</v>
      </c>
      <c r="B427" s="715"/>
      <c r="C427" s="357">
        <v>0</v>
      </c>
      <c r="D427" s="357">
        <v>0</v>
      </c>
    </row>
    <row r="428" spans="1:9" x14ac:dyDescent="0.25">
      <c r="A428" s="714" t="s">
        <v>258</v>
      </c>
      <c r="B428" s="715"/>
      <c r="C428" s="182">
        <v>45118841.68</v>
      </c>
      <c r="D428" s="183">
        <v>76601579.700000003</v>
      </c>
    </row>
    <row r="429" spans="1:9" ht="24.75" customHeight="1" thickBot="1" x14ac:dyDescent="0.3">
      <c r="A429" s="716" t="s">
        <v>259</v>
      </c>
      <c r="B429" s="717"/>
      <c r="C429" s="354">
        <v>0</v>
      </c>
      <c r="D429" s="354">
        <v>0</v>
      </c>
    </row>
    <row r="430" spans="1:9" ht="13.5" thickBot="1" x14ac:dyDescent="0.3">
      <c r="A430" s="718" t="s">
        <v>100</v>
      </c>
      <c r="B430" s="719"/>
      <c r="C430" s="344">
        <f>SUM(C418+C419+C420+C421+C429)</f>
        <v>247373442.33000001</v>
      </c>
      <c r="D430" s="344">
        <f>SUM(D418+D419+D420+D421+D429)</f>
        <v>228922236.5</v>
      </c>
    </row>
    <row r="433" spans="1:4" ht="15" x14ac:dyDescent="0.25">
      <c r="A433" s="358" t="s">
        <v>260</v>
      </c>
      <c r="B433" s="349"/>
      <c r="C433" s="349"/>
      <c r="D433" s="349"/>
    </row>
    <row r="434" spans="1:4" ht="13.5" thickBot="1" x14ac:dyDescent="0.3"/>
    <row r="435" spans="1:4" ht="13.5" thickBot="1" x14ac:dyDescent="0.3">
      <c r="A435" s="359" t="s">
        <v>261</v>
      </c>
      <c r="B435" s="360"/>
      <c r="C435" s="360"/>
      <c r="D435" s="361"/>
    </row>
    <row r="436" spans="1:4" ht="13.5" thickBot="1" x14ac:dyDescent="0.3">
      <c r="A436" s="720" t="s">
        <v>14</v>
      </c>
      <c r="B436" s="721"/>
      <c r="C436" s="722" t="s">
        <v>109</v>
      </c>
      <c r="D436" s="723"/>
    </row>
    <row r="437" spans="1:4" ht="13.5" thickBot="1" x14ac:dyDescent="0.3">
      <c r="A437" s="724">
        <v>0</v>
      </c>
      <c r="B437" s="725"/>
      <c r="C437" s="724">
        <v>0</v>
      </c>
      <c r="D437" s="725"/>
    </row>
    <row r="440" spans="1:4" ht="15" x14ac:dyDescent="0.25">
      <c r="A440" s="739" t="s">
        <v>262</v>
      </c>
      <c r="B440" s="739"/>
      <c r="C440" s="739"/>
      <c r="D440" s="632"/>
    </row>
    <row r="441" spans="1:4" ht="14.25" customHeight="1" x14ac:dyDescent="0.25">
      <c r="A441" s="740" t="s">
        <v>263</v>
      </c>
      <c r="B441" s="740"/>
      <c r="C441" s="740"/>
    </row>
    <row r="442" spans="1:4" ht="13.5" thickBot="1" x14ac:dyDescent="0.3">
      <c r="A442" s="362"/>
      <c r="B442" s="363"/>
      <c r="C442" s="363"/>
    </row>
    <row r="443" spans="1:4" ht="13.5" thickBot="1" x14ac:dyDescent="0.3">
      <c r="A443" s="640" t="s">
        <v>49</v>
      </c>
      <c r="B443" s="741"/>
      <c r="C443" s="134" t="s">
        <v>264</v>
      </c>
      <c r="D443" s="134" t="s">
        <v>265</v>
      </c>
    </row>
    <row r="444" spans="1:4" ht="28.15" customHeight="1" x14ac:dyDescent="0.25">
      <c r="A444" s="742" t="s">
        <v>266</v>
      </c>
      <c r="B444" s="743"/>
      <c r="C444" s="364">
        <v>0</v>
      </c>
      <c r="D444" s="365">
        <v>0</v>
      </c>
    </row>
    <row r="445" spans="1:4" x14ac:dyDescent="0.25">
      <c r="A445" s="744" t="s">
        <v>267</v>
      </c>
      <c r="B445" s="745"/>
      <c r="C445" s="366">
        <v>0</v>
      </c>
      <c r="D445" s="367">
        <v>0</v>
      </c>
    </row>
    <row r="446" spans="1:4" x14ac:dyDescent="0.25">
      <c r="A446" s="746" t="s">
        <v>268</v>
      </c>
      <c r="B446" s="747"/>
      <c r="C446" s="368">
        <v>0</v>
      </c>
      <c r="D446" s="369">
        <v>0</v>
      </c>
    </row>
    <row r="447" spans="1:4" x14ac:dyDescent="0.25">
      <c r="A447" s="728" t="s">
        <v>269</v>
      </c>
      <c r="B447" s="729"/>
      <c r="C447" s="366">
        <v>0</v>
      </c>
      <c r="D447" s="367">
        <v>0</v>
      </c>
    </row>
    <row r="448" spans="1:4" ht="13.5" customHeight="1" thickBot="1" x14ac:dyDescent="0.3">
      <c r="A448" s="730" t="s">
        <v>270</v>
      </c>
      <c r="B448" s="731"/>
      <c r="C448" s="370">
        <v>0</v>
      </c>
      <c r="D448" s="371">
        <v>0</v>
      </c>
    </row>
    <row r="452" spans="1:3" x14ac:dyDescent="0.25">
      <c r="A452" s="372" t="s">
        <v>271</v>
      </c>
      <c r="B452" s="372"/>
      <c r="C452" s="372"/>
    </row>
    <row r="453" spans="1:3" ht="13.5" thickBot="1" x14ac:dyDescent="0.3">
      <c r="A453" s="194"/>
      <c r="B453" s="194"/>
      <c r="C453" s="194"/>
    </row>
    <row r="454" spans="1:3" ht="26.25" thickBot="1" x14ac:dyDescent="0.3">
      <c r="A454" s="373"/>
      <c r="B454" s="350" t="s">
        <v>272</v>
      </c>
      <c r="C454" s="218" t="s">
        <v>273</v>
      </c>
    </row>
    <row r="455" spans="1:3" ht="13.5" thickBot="1" x14ac:dyDescent="0.3">
      <c r="A455" s="374" t="s">
        <v>274</v>
      </c>
      <c r="B455" s="375">
        <f>B456+B461</f>
        <v>109346355</v>
      </c>
      <c r="C455" s="375">
        <f>C456+C461</f>
        <v>43230795.969999999</v>
      </c>
    </row>
    <row r="456" spans="1:3" x14ac:dyDescent="0.25">
      <c r="A456" s="376" t="s">
        <v>275</v>
      </c>
      <c r="B456" s="377">
        <f>SUM(B458:B460)</f>
        <v>0</v>
      </c>
      <c r="C456" s="377">
        <f>SUM(C458:C460)</f>
        <v>0</v>
      </c>
    </row>
    <row r="457" spans="1:3" x14ac:dyDescent="0.25">
      <c r="A457" s="378" t="s">
        <v>52</v>
      </c>
      <c r="B457" s="379"/>
      <c r="C457" s="380"/>
    </row>
    <row r="458" spans="1:3" x14ac:dyDescent="0.25">
      <c r="A458" s="381"/>
      <c r="B458" s="379"/>
      <c r="C458" s="380"/>
    </row>
    <row r="459" spans="1:3" x14ac:dyDescent="0.25">
      <c r="A459" s="381"/>
      <c r="B459" s="379"/>
      <c r="C459" s="380"/>
    </row>
    <row r="460" spans="1:3" ht="13.5" thickBot="1" x14ac:dyDescent="0.3">
      <c r="A460" s="382"/>
      <c r="B460" s="383"/>
      <c r="C460" s="384"/>
    </row>
    <row r="461" spans="1:3" x14ac:dyDescent="0.25">
      <c r="A461" s="376" t="s">
        <v>276</v>
      </c>
      <c r="B461" s="377">
        <f>SUM(B463:B465)</f>
        <v>109346355</v>
      </c>
      <c r="C461" s="377">
        <f>SUM(C463:C465)</f>
        <v>43230795.969999999</v>
      </c>
    </row>
    <row r="462" spans="1:3" x14ac:dyDescent="0.25">
      <c r="A462" s="385" t="s">
        <v>52</v>
      </c>
      <c r="B462" s="386"/>
      <c r="C462" s="387"/>
    </row>
    <row r="463" spans="1:3" ht="25.5" x14ac:dyDescent="0.2">
      <c r="A463" s="388" t="s">
        <v>277</v>
      </c>
      <c r="B463" s="389">
        <v>109346355</v>
      </c>
      <c r="C463" s="183">
        <v>43230795.969999999</v>
      </c>
    </row>
    <row r="464" spans="1:3" x14ac:dyDescent="0.25">
      <c r="A464" s="390"/>
      <c r="B464" s="379"/>
      <c r="C464" s="380"/>
    </row>
    <row r="465" spans="1:9" ht="13.5" thickBot="1" x14ac:dyDescent="0.3">
      <c r="A465" s="391"/>
      <c r="B465" s="383"/>
      <c r="C465" s="384"/>
    </row>
    <row r="466" spans="1:9" ht="13.5" thickBot="1" x14ac:dyDescent="0.3">
      <c r="A466" s="374" t="s">
        <v>278</v>
      </c>
      <c r="B466" s="375">
        <f>B467+B472</f>
        <v>56136584.43</v>
      </c>
      <c r="C466" s="375">
        <f>C467+C472</f>
        <v>3436151.75</v>
      </c>
    </row>
    <row r="467" spans="1:9" x14ac:dyDescent="0.25">
      <c r="A467" s="392" t="s">
        <v>275</v>
      </c>
      <c r="B467" s="386">
        <f>SUM(B469:B471)</f>
        <v>0</v>
      </c>
      <c r="C467" s="386">
        <f>SUM(C469:C471)</f>
        <v>0</v>
      </c>
    </row>
    <row r="468" spans="1:9" x14ac:dyDescent="0.25">
      <c r="A468" s="393" t="s">
        <v>52</v>
      </c>
      <c r="B468" s="379"/>
      <c r="C468" s="380"/>
    </row>
    <row r="469" spans="1:9" x14ac:dyDescent="0.25">
      <c r="A469" s="394"/>
      <c r="B469" s="379"/>
      <c r="C469" s="380"/>
    </row>
    <row r="470" spans="1:9" x14ac:dyDescent="0.25">
      <c r="A470" s="394"/>
      <c r="B470" s="379"/>
      <c r="C470" s="380"/>
    </row>
    <row r="471" spans="1:9" ht="13.5" thickBot="1" x14ac:dyDescent="0.3">
      <c r="A471" s="391"/>
      <c r="B471" s="383"/>
      <c r="C471" s="384"/>
    </row>
    <row r="472" spans="1:9" x14ac:dyDescent="0.25">
      <c r="A472" s="395" t="s">
        <v>276</v>
      </c>
      <c r="B472" s="396">
        <f>SUM(B474:B476)</f>
        <v>56136584.43</v>
      </c>
      <c r="C472" s="396">
        <f>SUM(C474:C476)</f>
        <v>3436151.75</v>
      </c>
    </row>
    <row r="473" spans="1:9" x14ac:dyDescent="0.25">
      <c r="A473" s="393" t="s">
        <v>52</v>
      </c>
      <c r="B473" s="379"/>
      <c r="C473" s="379"/>
    </row>
    <row r="474" spans="1:9" ht="23.25" customHeight="1" x14ac:dyDescent="0.25">
      <c r="A474" s="397" t="s">
        <v>279</v>
      </c>
      <c r="B474" s="182">
        <v>56136584.43</v>
      </c>
      <c r="C474" s="183">
        <v>3436151.75</v>
      </c>
    </row>
    <row r="475" spans="1:9" x14ac:dyDescent="0.25">
      <c r="A475" s="394"/>
      <c r="B475" s="398"/>
      <c r="C475" s="398"/>
    </row>
    <row r="476" spans="1:9" ht="13.5" thickBot="1" x14ac:dyDescent="0.25">
      <c r="A476" s="399"/>
      <c r="B476" s="399"/>
      <c r="C476" s="399"/>
    </row>
    <row r="477" spans="1:9" x14ac:dyDescent="0.25">
      <c r="A477" s="372"/>
      <c r="B477" s="372"/>
      <c r="C477" s="372"/>
    </row>
    <row r="478" spans="1:9" x14ac:dyDescent="0.25">
      <c r="A478" s="372"/>
      <c r="B478" s="372"/>
      <c r="C478" s="372"/>
    </row>
    <row r="479" spans="1:9" ht="43.5" customHeight="1" x14ac:dyDescent="0.25">
      <c r="A479" s="732" t="s">
        <v>280</v>
      </c>
      <c r="B479" s="732"/>
      <c r="C479" s="732"/>
      <c r="D479" s="732"/>
      <c r="E479" s="733"/>
      <c r="F479" s="733"/>
      <c r="G479" s="733"/>
      <c r="H479" s="733"/>
      <c r="I479" s="733"/>
    </row>
    <row r="480" spans="1:9" ht="13.5" thickBot="1" x14ac:dyDescent="0.3">
      <c r="A480" s="400"/>
      <c r="B480" s="400"/>
      <c r="C480" s="400"/>
      <c r="D480" s="400"/>
      <c r="E480" s="10"/>
      <c r="F480" s="10"/>
      <c r="G480" s="10"/>
      <c r="H480" s="10"/>
      <c r="I480" s="10"/>
    </row>
    <row r="481" spans="1:7" ht="55.5" customHeight="1" thickBot="1" x14ac:dyDescent="0.3">
      <c r="A481" s="637" t="s">
        <v>281</v>
      </c>
      <c r="B481" s="734"/>
      <c r="C481" s="734"/>
      <c r="D481" s="734"/>
      <c r="E481" s="638"/>
    </row>
    <row r="482" spans="1:7" ht="24.75" customHeight="1" thickBot="1" x14ac:dyDescent="0.3">
      <c r="A482" s="735" t="s">
        <v>14</v>
      </c>
      <c r="B482" s="736"/>
      <c r="C482" s="737" t="s">
        <v>21</v>
      </c>
      <c r="D482" s="738"/>
      <c r="E482" s="401" t="s">
        <v>50</v>
      </c>
    </row>
    <row r="483" spans="1:7" ht="20.25" customHeight="1" thickBot="1" x14ac:dyDescent="0.3">
      <c r="A483" s="724">
        <v>0</v>
      </c>
      <c r="B483" s="753"/>
      <c r="C483" s="754">
        <v>0</v>
      </c>
      <c r="D483" s="755"/>
      <c r="E483" s="402"/>
    </row>
    <row r="484" spans="1:7" x14ac:dyDescent="0.25">
      <c r="A484" s="372"/>
      <c r="B484" s="372"/>
      <c r="C484" s="372"/>
    </row>
    <row r="485" spans="1:7" x14ac:dyDescent="0.25">
      <c r="A485" s="372"/>
      <c r="B485" s="372"/>
      <c r="C485" s="372"/>
    </row>
    <row r="486" spans="1:7" x14ac:dyDescent="0.25">
      <c r="A486" s="372"/>
      <c r="B486" s="372"/>
      <c r="C486" s="372"/>
    </row>
    <row r="487" spans="1:7" x14ac:dyDescent="0.25">
      <c r="A487" s="372"/>
      <c r="B487" s="372"/>
      <c r="C487" s="372"/>
    </row>
    <row r="488" spans="1:7" x14ac:dyDescent="0.25">
      <c r="A488" s="372"/>
      <c r="B488" s="372"/>
      <c r="C488" s="372"/>
    </row>
    <row r="489" spans="1:7" x14ac:dyDescent="0.25">
      <c r="A489" s="372"/>
      <c r="B489" s="372"/>
      <c r="C489" s="372"/>
    </row>
    <row r="490" spans="1:7" x14ac:dyDescent="0.25">
      <c r="A490" s="372"/>
      <c r="B490" s="372"/>
      <c r="C490" s="372"/>
    </row>
    <row r="491" spans="1:7" x14ac:dyDescent="0.25">
      <c r="A491" s="372"/>
      <c r="B491" s="372"/>
      <c r="C491" s="372"/>
    </row>
    <row r="492" spans="1:7" x14ac:dyDescent="0.25">
      <c r="A492" s="372"/>
      <c r="B492" s="372"/>
      <c r="C492" s="372"/>
    </row>
    <row r="493" spans="1:7" x14ac:dyDescent="0.25">
      <c r="A493" s="372" t="s">
        <v>282</v>
      </c>
      <c r="B493" s="372"/>
      <c r="C493" s="372"/>
    </row>
    <row r="494" spans="1:7" x14ac:dyDescent="0.25">
      <c r="A494" s="756" t="s">
        <v>283</v>
      </c>
      <c r="B494" s="756"/>
      <c r="C494" s="756"/>
    </row>
    <row r="495" spans="1:7" ht="13.5" thickBot="1" x14ac:dyDescent="0.3">
      <c r="A495" s="372"/>
      <c r="B495" s="372"/>
      <c r="C495" s="372"/>
    </row>
    <row r="496" spans="1:7" ht="26.25" thickBot="1" x14ac:dyDescent="0.3">
      <c r="A496" s="574" t="s">
        <v>284</v>
      </c>
      <c r="B496" s="575"/>
      <c r="C496" s="575"/>
      <c r="D496" s="576"/>
      <c r="E496" s="350" t="s">
        <v>272</v>
      </c>
      <c r="F496" s="218" t="s">
        <v>273</v>
      </c>
      <c r="G496" s="403"/>
    </row>
    <row r="497" spans="1:7" ht="14.25" customHeight="1" thickBot="1" x14ac:dyDescent="0.3">
      <c r="A497" s="613" t="s">
        <v>285</v>
      </c>
      <c r="B497" s="757"/>
      <c r="C497" s="757"/>
      <c r="D497" s="758"/>
      <c r="E497" s="375">
        <f>SUM(E498:E505)</f>
        <v>1472694.48</v>
      </c>
      <c r="F497" s="375">
        <f>SUM(F498:F505)</f>
        <v>893803.55000000016</v>
      </c>
      <c r="G497" s="404"/>
    </row>
    <row r="498" spans="1:7" x14ac:dyDescent="0.25">
      <c r="A498" s="759" t="s">
        <v>286</v>
      </c>
      <c r="B498" s="760"/>
      <c r="C498" s="760"/>
      <c r="D498" s="761"/>
      <c r="E498" s="182">
        <v>566878.96</v>
      </c>
      <c r="F498" s="183">
        <v>580090.54</v>
      </c>
      <c r="G498" s="169"/>
    </row>
    <row r="499" spans="1:7" x14ac:dyDescent="0.25">
      <c r="A499" s="679" t="s">
        <v>287</v>
      </c>
      <c r="B499" s="748"/>
      <c r="C499" s="748"/>
      <c r="D499" s="680"/>
      <c r="E499" s="182">
        <v>752011.06</v>
      </c>
      <c r="F499" s="183">
        <v>277817.83</v>
      </c>
      <c r="G499" s="169"/>
    </row>
    <row r="500" spans="1:7" x14ac:dyDescent="0.25">
      <c r="A500" s="679" t="s">
        <v>288</v>
      </c>
      <c r="B500" s="748"/>
      <c r="C500" s="748"/>
      <c r="D500" s="680"/>
      <c r="E500" s="379">
        <v>0</v>
      </c>
      <c r="F500" s="380">
        <v>0</v>
      </c>
      <c r="G500" s="169"/>
    </row>
    <row r="501" spans="1:7" x14ac:dyDescent="0.25">
      <c r="A501" s="749" t="s">
        <v>289</v>
      </c>
      <c r="B501" s="750"/>
      <c r="C501" s="750"/>
      <c r="D501" s="751"/>
      <c r="E501" s="379">
        <v>0</v>
      </c>
      <c r="F501" s="380">
        <v>0</v>
      </c>
      <c r="G501" s="169"/>
    </row>
    <row r="502" spans="1:7" x14ac:dyDescent="0.25">
      <c r="A502" s="679" t="s">
        <v>290</v>
      </c>
      <c r="B502" s="748"/>
      <c r="C502" s="748"/>
      <c r="D502" s="680"/>
      <c r="E502" s="182">
        <v>126029.29</v>
      </c>
      <c r="F502" s="183">
        <v>9266.7900000000009</v>
      </c>
      <c r="G502" s="169"/>
    </row>
    <row r="503" spans="1:7" ht="24.75" customHeight="1" x14ac:dyDescent="0.25">
      <c r="A503" s="612" t="s">
        <v>291</v>
      </c>
      <c r="B503" s="752"/>
      <c r="C503" s="752"/>
      <c r="D503" s="681"/>
      <c r="E503" s="379">
        <v>0</v>
      </c>
      <c r="F503" s="380">
        <v>0</v>
      </c>
      <c r="G503" s="169"/>
    </row>
    <row r="504" spans="1:7" x14ac:dyDescent="0.25">
      <c r="A504" s="612" t="s">
        <v>292</v>
      </c>
      <c r="B504" s="752"/>
      <c r="C504" s="752"/>
      <c r="D504" s="681"/>
      <c r="E504" s="379">
        <v>0</v>
      </c>
      <c r="F504" s="380">
        <v>0</v>
      </c>
      <c r="G504" s="169"/>
    </row>
    <row r="505" spans="1:7" ht="13.5" thickBot="1" x14ac:dyDescent="0.3">
      <c r="A505" s="619" t="s">
        <v>293</v>
      </c>
      <c r="B505" s="765"/>
      <c r="C505" s="765"/>
      <c r="D505" s="766"/>
      <c r="E505" s="182">
        <v>27775.17</v>
      </c>
      <c r="F505" s="183">
        <v>26628.39</v>
      </c>
      <c r="G505" s="169"/>
    </row>
    <row r="506" spans="1:7" ht="13.5" thickBot="1" x14ac:dyDescent="0.3">
      <c r="A506" s="613" t="s">
        <v>294</v>
      </c>
      <c r="B506" s="757"/>
      <c r="C506" s="757"/>
      <c r="D506" s="758"/>
      <c r="E506" s="405">
        <v>0</v>
      </c>
      <c r="F506" s="406">
        <v>0</v>
      </c>
      <c r="G506" s="407"/>
    </row>
    <row r="507" spans="1:7" ht="13.5" thickBot="1" x14ac:dyDescent="0.3">
      <c r="A507" s="767" t="s">
        <v>295</v>
      </c>
      <c r="B507" s="768"/>
      <c r="C507" s="768"/>
      <c r="D507" s="769"/>
      <c r="E507" s="408">
        <v>0</v>
      </c>
      <c r="F507" s="409">
        <v>0</v>
      </c>
      <c r="G507" s="407"/>
    </row>
    <row r="508" spans="1:7" ht="13.5" thickBot="1" x14ac:dyDescent="0.3">
      <c r="A508" s="767" t="s">
        <v>296</v>
      </c>
      <c r="B508" s="768"/>
      <c r="C508" s="768"/>
      <c r="D508" s="769"/>
      <c r="E508" s="405">
        <v>0</v>
      </c>
      <c r="F508" s="406">
        <v>0</v>
      </c>
      <c r="G508" s="407"/>
    </row>
    <row r="509" spans="1:7" ht="13.5" thickBot="1" x14ac:dyDescent="0.3">
      <c r="A509" s="770" t="s">
        <v>297</v>
      </c>
      <c r="B509" s="771"/>
      <c r="C509" s="771"/>
      <c r="D509" s="772"/>
      <c r="E509" s="405">
        <v>0</v>
      </c>
      <c r="F509" s="406">
        <v>0</v>
      </c>
      <c r="G509" s="407"/>
    </row>
    <row r="510" spans="1:7" ht="13.5" thickBot="1" x14ac:dyDescent="0.3">
      <c r="A510" s="770" t="s">
        <v>298</v>
      </c>
      <c r="B510" s="771"/>
      <c r="C510" s="771"/>
      <c r="D510" s="772"/>
      <c r="E510" s="375">
        <f>E511+E519+E522+E525</f>
        <v>16140310932.18</v>
      </c>
      <c r="F510" s="375">
        <f>SUM(F511+F519+F522+F525)</f>
        <v>18653896750.139999</v>
      </c>
      <c r="G510" s="404"/>
    </row>
    <row r="511" spans="1:7" x14ac:dyDescent="0.25">
      <c r="A511" s="759" t="s">
        <v>299</v>
      </c>
      <c r="B511" s="760"/>
      <c r="C511" s="760"/>
      <c r="D511" s="761"/>
      <c r="E511" s="410">
        <f>SUM(E512:E518)</f>
        <v>1918753560.0600002</v>
      </c>
      <c r="F511" s="410">
        <f>SUM(F512:F518)</f>
        <v>2673553520.4699998</v>
      </c>
      <c r="G511" s="411"/>
    </row>
    <row r="512" spans="1:7" x14ac:dyDescent="0.25">
      <c r="A512" s="762" t="s">
        <v>300</v>
      </c>
      <c r="B512" s="763"/>
      <c r="C512" s="763"/>
      <c r="D512" s="764"/>
      <c r="E512" s="182">
        <v>1181834828.5</v>
      </c>
      <c r="F512" s="183">
        <v>1394625866.6900001</v>
      </c>
      <c r="G512" s="412"/>
    </row>
    <row r="513" spans="1:7" x14ac:dyDescent="0.25">
      <c r="A513" s="762" t="s">
        <v>301</v>
      </c>
      <c r="B513" s="763"/>
      <c r="C513" s="763"/>
      <c r="D513" s="764"/>
      <c r="E513" s="182">
        <v>25218790.199999999</v>
      </c>
      <c r="F513" s="183">
        <v>26873397.719999999</v>
      </c>
      <c r="G513" s="412"/>
    </row>
    <row r="514" spans="1:7" x14ac:dyDescent="0.25">
      <c r="A514" s="762" t="s">
        <v>302</v>
      </c>
      <c r="B514" s="763"/>
      <c r="C514" s="763"/>
      <c r="D514" s="764"/>
      <c r="E514" s="182">
        <v>560067165.5</v>
      </c>
      <c r="F514" s="183">
        <v>1058480793.6799999</v>
      </c>
      <c r="G514" s="412"/>
    </row>
    <row r="515" spans="1:7" x14ac:dyDescent="0.25">
      <c r="A515" s="762" t="s">
        <v>303</v>
      </c>
      <c r="B515" s="763"/>
      <c r="C515" s="763"/>
      <c r="D515" s="764"/>
      <c r="E515" s="182">
        <v>374268</v>
      </c>
      <c r="F515" s="183">
        <v>1140468.3999999999</v>
      </c>
      <c r="G515" s="412"/>
    </row>
    <row r="516" spans="1:7" x14ac:dyDescent="0.25">
      <c r="A516" s="762" t="s">
        <v>304</v>
      </c>
      <c r="B516" s="763"/>
      <c r="C516" s="763"/>
      <c r="D516" s="764"/>
      <c r="E516" s="379">
        <v>0</v>
      </c>
      <c r="F516" s="380">
        <v>87.85</v>
      </c>
      <c r="G516" s="412"/>
    </row>
    <row r="517" spans="1:7" x14ac:dyDescent="0.25">
      <c r="A517" s="762" t="s">
        <v>305</v>
      </c>
      <c r="B517" s="763"/>
      <c r="C517" s="763"/>
      <c r="D517" s="764"/>
      <c r="E517" s="182">
        <v>91114046.390000001</v>
      </c>
      <c r="F517" s="183">
        <v>105139600.23999999</v>
      </c>
      <c r="G517" s="412"/>
    </row>
    <row r="518" spans="1:7" x14ac:dyDescent="0.25">
      <c r="A518" s="762" t="s">
        <v>258</v>
      </c>
      <c r="B518" s="763"/>
      <c r="C518" s="763"/>
      <c r="D518" s="764"/>
      <c r="E518" s="182">
        <v>60144461.469999999</v>
      </c>
      <c r="F518" s="183">
        <v>87293305.890000001</v>
      </c>
      <c r="G518" s="412"/>
    </row>
    <row r="519" spans="1:7" x14ac:dyDescent="0.25">
      <c r="A519" s="612" t="s">
        <v>306</v>
      </c>
      <c r="B519" s="752"/>
      <c r="C519" s="752"/>
      <c r="D519" s="681"/>
      <c r="E519" s="413">
        <f>SUM(E520:E521)</f>
        <v>7161518825.7399998</v>
      </c>
      <c r="F519" s="413">
        <f>SUM(F520:F521)</f>
        <v>7961956778.1499996</v>
      </c>
      <c r="G519" s="411"/>
    </row>
    <row r="520" spans="1:7" x14ac:dyDescent="0.25">
      <c r="A520" s="762" t="s">
        <v>307</v>
      </c>
      <c r="B520" s="763"/>
      <c r="C520" s="763"/>
      <c r="D520" s="764"/>
      <c r="E520" s="182">
        <v>6145805668</v>
      </c>
      <c r="F520" s="183">
        <v>6931913316</v>
      </c>
      <c r="G520" s="412"/>
    </row>
    <row r="521" spans="1:7" x14ac:dyDescent="0.25">
      <c r="A521" s="762" t="s">
        <v>308</v>
      </c>
      <c r="B521" s="763"/>
      <c r="C521" s="763"/>
      <c r="D521" s="764"/>
      <c r="E521" s="182">
        <v>1015713157.74</v>
      </c>
      <c r="F521" s="183">
        <v>1030043462.15</v>
      </c>
      <c r="G521" s="412"/>
    </row>
    <row r="522" spans="1:7" x14ac:dyDescent="0.25">
      <c r="A522" s="679" t="s">
        <v>309</v>
      </c>
      <c r="B522" s="748"/>
      <c r="C522" s="748"/>
      <c r="D522" s="680"/>
      <c r="E522" s="413">
        <f>SUM(E523:E524)</f>
        <v>5864439124.6700001</v>
      </c>
      <c r="F522" s="413">
        <f>SUM(F523:F524)</f>
        <v>6706295114.71</v>
      </c>
      <c r="G522" s="411"/>
    </row>
    <row r="523" spans="1:7" x14ac:dyDescent="0.25">
      <c r="A523" s="762" t="s">
        <v>310</v>
      </c>
      <c r="B523" s="763"/>
      <c r="C523" s="763"/>
      <c r="D523" s="764"/>
      <c r="E523" s="182">
        <v>3320773994.6700001</v>
      </c>
      <c r="F523" s="183">
        <v>3463937697.71</v>
      </c>
      <c r="G523" s="412"/>
    </row>
    <row r="524" spans="1:7" x14ac:dyDescent="0.25">
      <c r="A524" s="762" t="s">
        <v>311</v>
      </c>
      <c r="B524" s="763"/>
      <c r="C524" s="763"/>
      <c r="D524" s="764"/>
      <c r="E524" s="182">
        <v>2543665130</v>
      </c>
      <c r="F524" s="183">
        <v>3242357417</v>
      </c>
      <c r="G524" s="412"/>
    </row>
    <row r="525" spans="1:7" x14ac:dyDescent="0.25">
      <c r="A525" s="679" t="s">
        <v>312</v>
      </c>
      <c r="B525" s="748"/>
      <c r="C525" s="748"/>
      <c r="D525" s="680"/>
      <c r="E525" s="413">
        <f>SUM(E526:E539)</f>
        <v>1195599421.71</v>
      </c>
      <c r="F525" s="413">
        <f>SUM(F526:F539)</f>
        <v>1312091336.8100002</v>
      </c>
      <c r="G525" s="411"/>
    </row>
    <row r="526" spans="1:7" x14ac:dyDescent="0.25">
      <c r="A526" s="762" t="s">
        <v>313</v>
      </c>
      <c r="B526" s="763"/>
      <c r="C526" s="763"/>
      <c r="D526" s="764"/>
      <c r="E526" s="182">
        <v>96389968.019999996</v>
      </c>
      <c r="F526" s="183">
        <v>116146626.73</v>
      </c>
      <c r="G526" s="169"/>
    </row>
    <row r="527" spans="1:7" x14ac:dyDescent="0.25">
      <c r="A527" s="762" t="s">
        <v>314</v>
      </c>
      <c r="B527" s="763"/>
      <c r="C527" s="763"/>
      <c r="D527" s="764"/>
      <c r="E527" s="379">
        <v>0</v>
      </c>
      <c r="F527" s="380">
        <v>0</v>
      </c>
      <c r="G527" s="169"/>
    </row>
    <row r="528" spans="1:7" x14ac:dyDescent="0.25">
      <c r="A528" s="773" t="s">
        <v>315</v>
      </c>
      <c r="B528" s="774"/>
      <c r="C528" s="774"/>
      <c r="D528" s="775"/>
      <c r="E528" s="185">
        <v>0</v>
      </c>
      <c r="F528" s="414">
        <v>0</v>
      </c>
      <c r="G528" s="415"/>
    </row>
    <row r="529" spans="1:9" x14ac:dyDescent="0.25">
      <c r="A529" s="762" t="s">
        <v>316</v>
      </c>
      <c r="B529" s="763"/>
      <c r="C529" s="763"/>
      <c r="D529" s="764"/>
      <c r="E529" s="379">
        <v>0</v>
      </c>
      <c r="F529" s="380">
        <v>0</v>
      </c>
      <c r="G529" s="169"/>
    </row>
    <row r="530" spans="1:9" x14ac:dyDescent="0.25">
      <c r="A530" s="762" t="s">
        <v>317</v>
      </c>
      <c r="B530" s="763"/>
      <c r="C530" s="763"/>
      <c r="D530" s="764"/>
      <c r="E530" s="182">
        <v>10145021.300000001</v>
      </c>
      <c r="F530" s="183">
        <v>12190854.32</v>
      </c>
      <c r="G530" s="169"/>
    </row>
    <row r="531" spans="1:9" x14ac:dyDescent="0.25">
      <c r="A531" s="762" t="s">
        <v>318</v>
      </c>
      <c r="B531" s="763"/>
      <c r="C531" s="763"/>
      <c r="D531" s="764"/>
      <c r="E531" s="182">
        <v>12588741.199999999</v>
      </c>
      <c r="F531" s="183">
        <v>10496887.9</v>
      </c>
      <c r="G531" s="169"/>
    </row>
    <row r="532" spans="1:9" x14ac:dyDescent="0.25">
      <c r="A532" s="762" t="s">
        <v>319</v>
      </c>
      <c r="B532" s="763"/>
      <c r="C532" s="763"/>
      <c r="D532" s="764"/>
      <c r="E532" s="182">
        <v>98528034.25</v>
      </c>
      <c r="F532" s="183">
        <v>106155148.84999999</v>
      </c>
      <c r="G532" s="169"/>
    </row>
    <row r="533" spans="1:9" x14ac:dyDescent="0.25">
      <c r="A533" s="762" t="s">
        <v>320</v>
      </c>
      <c r="B533" s="763"/>
      <c r="C533" s="763"/>
      <c r="D533" s="764"/>
      <c r="E533" s="182">
        <v>61844474.719999999</v>
      </c>
      <c r="F533" s="183">
        <v>52357880.18</v>
      </c>
      <c r="G533" s="169"/>
    </row>
    <row r="534" spans="1:9" x14ac:dyDescent="0.25">
      <c r="A534" s="762" t="s">
        <v>321</v>
      </c>
      <c r="B534" s="763"/>
      <c r="C534" s="763"/>
      <c r="D534" s="764"/>
      <c r="E534" s="182">
        <v>47896137.509999998</v>
      </c>
      <c r="F534" s="183">
        <v>55327835.829999998</v>
      </c>
      <c r="G534" s="169"/>
    </row>
    <row r="535" spans="1:9" x14ac:dyDescent="0.25">
      <c r="A535" s="776" t="s">
        <v>322</v>
      </c>
      <c r="B535" s="777"/>
      <c r="C535" s="777"/>
      <c r="D535" s="778"/>
      <c r="E535" s="379">
        <v>0</v>
      </c>
      <c r="F535" s="380">
        <v>0</v>
      </c>
      <c r="G535" s="169"/>
    </row>
    <row r="536" spans="1:9" x14ac:dyDescent="0.25">
      <c r="A536" s="776" t="s">
        <v>323</v>
      </c>
      <c r="B536" s="777"/>
      <c r="C536" s="777"/>
      <c r="D536" s="778"/>
      <c r="E536" s="379">
        <v>0</v>
      </c>
      <c r="F536" s="380">
        <v>0</v>
      </c>
      <c r="G536" s="169"/>
    </row>
    <row r="537" spans="1:9" x14ac:dyDescent="0.25">
      <c r="A537" s="776" t="s">
        <v>324</v>
      </c>
      <c r="B537" s="777"/>
      <c r="C537" s="777"/>
      <c r="D537" s="778"/>
      <c r="E537" s="182">
        <v>7319038.9400000004</v>
      </c>
      <c r="F537" s="183">
        <v>8471168.1199999992</v>
      </c>
      <c r="G537" s="169"/>
    </row>
    <row r="538" spans="1:9" x14ac:dyDescent="0.25">
      <c r="A538" s="779" t="s">
        <v>325</v>
      </c>
      <c r="B538" s="780"/>
      <c r="C538" s="780"/>
      <c r="D538" s="781"/>
      <c r="E538" s="182">
        <v>685388394.13999999</v>
      </c>
      <c r="F538" s="183">
        <v>809895640.95000005</v>
      </c>
      <c r="G538" s="169"/>
    </row>
    <row r="539" spans="1:9" ht="15.75" customHeight="1" thickBot="1" x14ac:dyDescent="0.3">
      <c r="A539" s="782" t="s">
        <v>326</v>
      </c>
      <c r="B539" s="783"/>
      <c r="C539" s="783"/>
      <c r="D539" s="784"/>
      <c r="E539" s="182">
        <v>175499611.63</v>
      </c>
      <c r="F539" s="183">
        <v>141049293.93000001</v>
      </c>
      <c r="G539" s="169"/>
      <c r="I539" s="415"/>
    </row>
    <row r="540" spans="1:9" ht="13.5" thickBot="1" x14ac:dyDescent="0.3">
      <c r="A540" s="785" t="s">
        <v>327</v>
      </c>
      <c r="B540" s="786"/>
      <c r="C540" s="786"/>
      <c r="D540" s="787"/>
      <c r="E540" s="416">
        <f>SUM(E497+E506+E507+E508+E509+E510)</f>
        <v>16141783626.66</v>
      </c>
      <c r="F540" s="416">
        <f>SUM(F497+F506+F507+F508+F509+F510)</f>
        <v>18654790553.689999</v>
      </c>
      <c r="G540" s="404"/>
    </row>
    <row r="542" spans="1:9" x14ac:dyDescent="0.2">
      <c r="A542" s="790" t="s">
        <v>328</v>
      </c>
      <c r="B542" s="791"/>
      <c r="C542" s="791"/>
      <c r="D542" s="791"/>
    </row>
    <row r="543" spans="1:9" ht="13.5" thickBot="1" x14ac:dyDescent="0.25">
      <c r="A543" s="372"/>
      <c r="B543" s="372"/>
      <c r="C543" s="216"/>
    </row>
    <row r="544" spans="1:9" x14ac:dyDescent="0.25">
      <c r="A544" s="792" t="s">
        <v>329</v>
      </c>
      <c r="B544" s="793"/>
      <c r="C544" s="577" t="s">
        <v>272</v>
      </c>
      <c r="D544" s="577" t="s">
        <v>273</v>
      </c>
    </row>
    <row r="545" spans="1:5" ht="13.5" thickBot="1" x14ac:dyDescent="0.3">
      <c r="A545" s="796"/>
      <c r="B545" s="797"/>
      <c r="C545" s="794"/>
      <c r="D545" s="795"/>
    </row>
    <row r="546" spans="1:5" x14ac:dyDescent="0.25">
      <c r="A546" s="798" t="s">
        <v>330</v>
      </c>
      <c r="B546" s="799"/>
      <c r="C546" s="182">
        <v>3919669.97</v>
      </c>
      <c r="D546" s="183">
        <v>3370438.52</v>
      </c>
    </row>
    <row r="547" spans="1:5" x14ac:dyDescent="0.25">
      <c r="A547" s="668" t="s">
        <v>331</v>
      </c>
      <c r="B547" s="669"/>
      <c r="C547" s="182">
        <v>16036868.199999999</v>
      </c>
      <c r="D547" s="183">
        <v>18648121.5</v>
      </c>
    </row>
    <row r="548" spans="1:5" x14ac:dyDescent="0.25">
      <c r="A548" s="671" t="s">
        <v>332</v>
      </c>
      <c r="B548" s="672"/>
      <c r="C548" s="182">
        <v>490933246.73000002</v>
      </c>
      <c r="D548" s="183">
        <v>595135504.38</v>
      </c>
    </row>
    <row r="549" spans="1:5" ht="30" customHeight="1" x14ac:dyDescent="0.25">
      <c r="A549" s="714" t="s">
        <v>333</v>
      </c>
      <c r="B549" s="715"/>
      <c r="C549" s="182">
        <v>6078481.8200000003</v>
      </c>
      <c r="D549" s="183">
        <v>5902378.7999999998</v>
      </c>
    </row>
    <row r="550" spans="1:5" ht="43.9" customHeight="1" x14ac:dyDescent="0.25">
      <c r="A550" s="609" t="s">
        <v>334</v>
      </c>
      <c r="B550" s="670"/>
      <c r="C550" s="182">
        <v>510521.32</v>
      </c>
      <c r="D550" s="183">
        <v>60921.9</v>
      </c>
    </row>
    <row r="551" spans="1:5" ht="27" customHeight="1" x14ac:dyDescent="0.25">
      <c r="A551" s="609" t="s">
        <v>335</v>
      </c>
      <c r="B551" s="670"/>
      <c r="C551" s="182">
        <v>1283735.43</v>
      </c>
      <c r="D551" s="183">
        <v>1576583.23</v>
      </c>
    </row>
    <row r="552" spans="1:5" x14ac:dyDescent="0.25">
      <c r="A552" s="788" t="s">
        <v>336</v>
      </c>
      <c r="B552" s="789"/>
      <c r="C552" s="182">
        <v>138599.6</v>
      </c>
      <c r="D552" s="183">
        <v>191339.09</v>
      </c>
      <c r="E552" s="415"/>
    </row>
    <row r="553" spans="1:5" ht="28.9" customHeight="1" x14ac:dyDescent="0.25">
      <c r="A553" s="609" t="s">
        <v>337</v>
      </c>
      <c r="B553" s="670"/>
      <c r="C553" s="182">
        <v>3321526.79</v>
      </c>
      <c r="D553" s="183">
        <v>3663246.32</v>
      </c>
    </row>
    <row r="554" spans="1:5" ht="35.450000000000003" customHeight="1" x14ac:dyDescent="0.25">
      <c r="A554" s="714" t="s">
        <v>338</v>
      </c>
      <c r="B554" s="715"/>
      <c r="C554" s="182">
        <v>24861191.68</v>
      </c>
      <c r="D554" s="183">
        <v>27119359.109999999</v>
      </c>
    </row>
    <row r="555" spans="1:5" ht="13.5" thickBot="1" x14ac:dyDescent="0.3">
      <c r="A555" s="815" t="s">
        <v>17</v>
      </c>
      <c r="B555" s="816"/>
      <c r="C555" s="417">
        <v>0</v>
      </c>
      <c r="D555" s="418">
        <v>0</v>
      </c>
    </row>
    <row r="556" spans="1:5" ht="13.5" thickBot="1" x14ac:dyDescent="0.3">
      <c r="A556" s="675" t="s">
        <v>85</v>
      </c>
      <c r="B556" s="676"/>
      <c r="C556" s="295">
        <f>SUM(C546:C555)</f>
        <v>547083841.54000008</v>
      </c>
      <c r="D556" s="295">
        <f>SUM(D546:D555)</f>
        <v>655667892.85000002</v>
      </c>
    </row>
    <row r="559" spans="1:5" x14ac:dyDescent="0.25">
      <c r="A559" s="756" t="s">
        <v>339</v>
      </c>
      <c r="B559" s="756"/>
      <c r="C559" s="756"/>
    </row>
    <row r="560" spans="1:5" ht="7.9" customHeight="1" thickBot="1" x14ac:dyDescent="0.3">
      <c r="A560" s="372"/>
      <c r="B560" s="372"/>
      <c r="C560" s="372"/>
    </row>
    <row r="561" spans="1:6" ht="26.25" thickBot="1" x14ac:dyDescent="0.3">
      <c r="A561" s="817" t="s">
        <v>340</v>
      </c>
      <c r="B561" s="818"/>
      <c r="C561" s="818"/>
      <c r="D561" s="819"/>
      <c r="E561" s="350" t="s">
        <v>272</v>
      </c>
      <c r="F561" s="218" t="s">
        <v>273</v>
      </c>
    </row>
    <row r="562" spans="1:6" ht="13.5" thickBot="1" x14ac:dyDescent="0.3">
      <c r="A562" s="613" t="s">
        <v>341</v>
      </c>
      <c r="B562" s="757"/>
      <c r="C562" s="757"/>
      <c r="D562" s="758"/>
      <c r="E562" s="405">
        <f>E563+E564+E565</f>
        <v>623242.69999999995</v>
      </c>
      <c r="F562" s="405">
        <f>F563+F564+F565</f>
        <v>69993937.700000003</v>
      </c>
    </row>
    <row r="563" spans="1:6" x14ac:dyDescent="0.25">
      <c r="A563" s="800" t="s">
        <v>342</v>
      </c>
      <c r="B563" s="801"/>
      <c r="C563" s="801"/>
      <c r="D563" s="802"/>
      <c r="E563" s="182">
        <v>528231.77</v>
      </c>
      <c r="F563" s="183">
        <v>69943803.25</v>
      </c>
    </row>
    <row r="564" spans="1:6" x14ac:dyDescent="0.25">
      <c r="A564" s="803" t="s">
        <v>343</v>
      </c>
      <c r="B564" s="804"/>
      <c r="C564" s="804"/>
      <c r="D564" s="805"/>
      <c r="E564" s="182">
        <v>92937.73</v>
      </c>
      <c r="F564" s="183">
        <v>48721.15</v>
      </c>
    </row>
    <row r="565" spans="1:6" ht="13.5" thickBot="1" x14ac:dyDescent="0.3">
      <c r="A565" s="806" t="s">
        <v>344</v>
      </c>
      <c r="B565" s="807"/>
      <c r="C565" s="807"/>
      <c r="D565" s="808"/>
      <c r="E565" s="182">
        <v>2073.1999999999998</v>
      </c>
      <c r="F565" s="183">
        <v>1413.3</v>
      </c>
    </row>
    <row r="566" spans="1:6" ht="13.5" thickBot="1" x14ac:dyDescent="0.3">
      <c r="A566" s="809" t="s">
        <v>345</v>
      </c>
      <c r="B566" s="810"/>
      <c r="C566" s="810"/>
      <c r="D566" s="811"/>
      <c r="E566" s="419">
        <v>0</v>
      </c>
      <c r="F566" s="420">
        <v>0</v>
      </c>
    </row>
    <row r="567" spans="1:6" ht="13.5" thickBot="1" x14ac:dyDescent="0.3">
      <c r="A567" s="812" t="s">
        <v>346</v>
      </c>
      <c r="B567" s="813"/>
      <c r="C567" s="813"/>
      <c r="D567" s="814"/>
      <c r="E567" s="375">
        <f>SUM(E568:E577)</f>
        <v>4119652993.8099999</v>
      </c>
      <c r="F567" s="375">
        <f>SUM(F568:F577)</f>
        <v>80936555.300000012</v>
      </c>
    </row>
    <row r="568" spans="1:6" x14ac:dyDescent="0.25">
      <c r="A568" s="823" t="s">
        <v>347</v>
      </c>
      <c r="B568" s="824"/>
      <c r="C568" s="824"/>
      <c r="D568" s="825"/>
      <c r="E568" s="421">
        <v>0</v>
      </c>
      <c r="F568" s="421">
        <v>0</v>
      </c>
    </row>
    <row r="569" spans="1:6" x14ac:dyDescent="0.25">
      <c r="A569" s="749" t="s">
        <v>348</v>
      </c>
      <c r="B569" s="750"/>
      <c r="C569" s="750"/>
      <c r="D569" s="751"/>
      <c r="E569" s="413">
        <v>0</v>
      </c>
      <c r="F569" s="413">
        <v>0</v>
      </c>
    </row>
    <row r="570" spans="1:6" x14ac:dyDescent="0.25">
      <c r="A570" s="749" t="s">
        <v>349</v>
      </c>
      <c r="B570" s="750"/>
      <c r="C570" s="750"/>
      <c r="D570" s="751"/>
      <c r="E570" s="182">
        <v>-49790382.399999999</v>
      </c>
      <c r="F570" s="183">
        <v>24148100.489999998</v>
      </c>
    </row>
    <row r="571" spans="1:6" x14ac:dyDescent="0.25">
      <c r="A571" s="749" t="s">
        <v>350</v>
      </c>
      <c r="B571" s="750"/>
      <c r="C571" s="750"/>
      <c r="D571" s="751"/>
      <c r="E571" s="379">
        <v>0</v>
      </c>
      <c r="F571" s="380">
        <v>0</v>
      </c>
    </row>
    <row r="572" spans="1:6" x14ac:dyDescent="0.25">
      <c r="A572" s="749" t="s">
        <v>351</v>
      </c>
      <c r="B572" s="750"/>
      <c r="C572" s="750"/>
      <c r="D572" s="751"/>
      <c r="E572" s="182">
        <v>689294.18</v>
      </c>
      <c r="F572" s="183">
        <v>487187.25</v>
      </c>
    </row>
    <row r="573" spans="1:6" x14ac:dyDescent="0.25">
      <c r="A573" s="749" t="s">
        <v>352</v>
      </c>
      <c r="B573" s="750"/>
      <c r="C573" s="750"/>
      <c r="D573" s="751"/>
      <c r="E573" s="182">
        <v>317894134.35000002</v>
      </c>
      <c r="F573" s="183">
        <v>15975008.1</v>
      </c>
    </row>
    <row r="574" spans="1:6" x14ac:dyDescent="0.25">
      <c r="A574" s="749" t="s">
        <v>353</v>
      </c>
      <c r="B574" s="750"/>
      <c r="C574" s="750"/>
      <c r="D574" s="751"/>
      <c r="E574" s="182">
        <v>3849032505.1199999</v>
      </c>
      <c r="F574" s="183">
        <v>37308262.530000001</v>
      </c>
    </row>
    <row r="575" spans="1:6" ht="31.15" customHeight="1" x14ac:dyDescent="0.25">
      <c r="A575" s="803" t="s">
        <v>354</v>
      </c>
      <c r="B575" s="804"/>
      <c r="C575" s="804"/>
      <c r="D575" s="805"/>
      <c r="E575" s="379">
        <v>0</v>
      </c>
      <c r="F575" s="380">
        <v>0</v>
      </c>
    </row>
    <row r="576" spans="1:6" ht="54.6" customHeight="1" x14ac:dyDescent="0.25">
      <c r="A576" s="803" t="s">
        <v>355</v>
      </c>
      <c r="B576" s="804"/>
      <c r="C576" s="804"/>
      <c r="D576" s="805"/>
      <c r="E576" s="417">
        <v>0</v>
      </c>
      <c r="F576" s="418">
        <v>0</v>
      </c>
    </row>
    <row r="577" spans="1:9" ht="63.6" customHeight="1" thickBot="1" x14ac:dyDescent="0.3">
      <c r="A577" s="806" t="s">
        <v>356</v>
      </c>
      <c r="B577" s="807"/>
      <c r="C577" s="807"/>
      <c r="D577" s="808"/>
      <c r="E577" s="182">
        <v>1827442.56</v>
      </c>
      <c r="F577" s="183">
        <v>3017996.93</v>
      </c>
    </row>
    <row r="578" spans="1:9" ht="13.5" thickBot="1" x14ac:dyDescent="0.3">
      <c r="A578" s="820" t="s">
        <v>85</v>
      </c>
      <c r="B578" s="821"/>
      <c r="C578" s="821"/>
      <c r="D578" s="822"/>
      <c r="E578" s="263">
        <f>SUM(E562+E566+E567)</f>
        <v>4120276236.5099998</v>
      </c>
      <c r="F578" s="263">
        <f>SUM(F562+F566+F567)</f>
        <v>150930493</v>
      </c>
    </row>
    <row r="579" spans="1:9" ht="18" customHeight="1" x14ac:dyDescent="0.25"/>
    <row r="580" spans="1:9" ht="18" customHeight="1" x14ac:dyDescent="0.25"/>
    <row r="581" spans="1:9" x14ac:dyDescent="0.2">
      <c r="A581" s="790" t="s">
        <v>357</v>
      </c>
      <c r="B581" s="791"/>
      <c r="C581" s="791"/>
      <c r="D581" s="791"/>
    </row>
    <row r="582" spans="1:9" ht="17.45" customHeight="1" thickBot="1" x14ac:dyDescent="0.25">
      <c r="A582" s="372"/>
      <c r="B582" s="372"/>
      <c r="C582" s="216"/>
      <c r="D582" s="216"/>
    </row>
    <row r="583" spans="1:9" ht="26.25" thickBot="1" x14ac:dyDescent="0.3">
      <c r="A583" s="574" t="s">
        <v>358</v>
      </c>
      <c r="B583" s="575"/>
      <c r="C583" s="575"/>
      <c r="D583" s="576"/>
      <c r="E583" s="350" t="s">
        <v>272</v>
      </c>
      <c r="F583" s="218" t="s">
        <v>273</v>
      </c>
    </row>
    <row r="584" spans="1:9" ht="30.75" customHeight="1" thickBot="1" x14ac:dyDescent="0.3">
      <c r="A584" s="767" t="s">
        <v>359</v>
      </c>
      <c r="B584" s="768"/>
      <c r="C584" s="768"/>
      <c r="D584" s="769"/>
      <c r="E584" s="405">
        <v>0</v>
      </c>
      <c r="F584" s="405">
        <v>0</v>
      </c>
    </row>
    <row r="585" spans="1:9" ht="13.5" thickBot="1" x14ac:dyDescent="0.3">
      <c r="A585" s="613" t="s">
        <v>360</v>
      </c>
      <c r="B585" s="757"/>
      <c r="C585" s="757"/>
      <c r="D585" s="758"/>
      <c r="E585" s="375">
        <f>SUM(E586+E587+E591)</f>
        <v>110006115.09</v>
      </c>
      <c r="F585" s="375">
        <f>SUM(F586+F587+F591)</f>
        <v>261763283.12</v>
      </c>
    </row>
    <row r="586" spans="1:9" x14ac:dyDescent="0.25">
      <c r="A586" s="830" t="s">
        <v>361</v>
      </c>
      <c r="B586" s="831"/>
      <c r="C586" s="831"/>
      <c r="D586" s="832"/>
      <c r="E586" s="422">
        <v>0</v>
      </c>
      <c r="F586" s="422">
        <v>151.93</v>
      </c>
    </row>
    <row r="587" spans="1:9" x14ac:dyDescent="0.25">
      <c r="A587" s="599" t="s">
        <v>362</v>
      </c>
      <c r="B587" s="833"/>
      <c r="C587" s="833"/>
      <c r="D587" s="834"/>
      <c r="E587" s="423">
        <f>SUM(E588:E590)</f>
        <v>54773067.950000003</v>
      </c>
      <c r="F587" s="423">
        <f>SUM(F588:F590)</f>
        <v>62545829.730000004</v>
      </c>
    </row>
    <row r="588" spans="1:9" ht="27.6" customHeight="1" x14ac:dyDescent="0.25">
      <c r="A588" s="803" t="s">
        <v>363</v>
      </c>
      <c r="B588" s="804"/>
      <c r="C588" s="804"/>
      <c r="D588" s="805"/>
      <c r="E588" s="413">
        <v>0</v>
      </c>
      <c r="F588" s="413">
        <v>0</v>
      </c>
    </row>
    <row r="589" spans="1:9" x14ac:dyDescent="0.25">
      <c r="A589" s="803" t="s">
        <v>364</v>
      </c>
      <c r="B589" s="804"/>
      <c r="C589" s="804"/>
      <c r="D589" s="805"/>
      <c r="E589" s="182">
        <v>1263008.6399999999</v>
      </c>
      <c r="F589" s="183">
        <v>1269239.3899999999</v>
      </c>
    </row>
    <row r="590" spans="1:9" x14ac:dyDescent="0.25">
      <c r="A590" s="803" t="s">
        <v>365</v>
      </c>
      <c r="B590" s="804"/>
      <c r="C590" s="804"/>
      <c r="D590" s="805"/>
      <c r="E590" s="182">
        <v>53510059.310000002</v>
      </c>
      <c r="F590" s="183">
        <v>61276590.340000004</v>
      </c>
    </row>
    <row r="591" spans="1:9" x14ac:dyDescent="0.25">
      <c r="A591" s="694" t="s">
        <v>366</v>
      </c>
      <c r="B591" s="826"/>
      <c r="C591" s="826"/>
      <c r="D591" s="695"/>
      <c r="E591" s="423">
        <f>SUM(E593:E596)</f>
        <v>55233047.140000001</v>
      </c>
      <c r="F591" s="423">
        <f>SUM(F593:F596)</f>
        <v>199217301.46000001</v>
      </c>
    </row>
    <row r="592" spans="1:9" x14ac:dyDescent="0.25">
      <c r="A592" s="803" t="s">
        <v>367</v>
      </c>
      <c r="B592" s="804"/>
      <c r="C592" s="804"/>
      <c r="D592" s="805"/>
      <c r="E592" s="413">
        <v>0</v>
      </c>
      <c r="F592" s="413">
        <v>0</v>
      </c>
      <c r="G592" s="286"/>
      <c r="H592" s="286"/>
      <c r="I592" s="424"/>
    </row>
    <row r="593" spans="1:6" x14ac:dyDescent="0.25">
      <c r="A593" s="612" t="s">
        <v>368</v>
      </c>
      <c r="B593" s="752"/>
      <c r="C593" s="752"/>
      <c r="D593" s="681"/>
      <c r="E593" s="182">
        <v>14219233.99</v>
      </c>
      <c r="F593" s="183">
        <v>137271885.59</v>
      </c>
    </row>
    <row r="594" spans="1:6" x14ac:dyDescent="0.25">
      <c r="A594" s="827" t="s">
        <v>369</v>
      </c>
      <c r="B594" s="828"/>
      <c r="C594" s="828"/>
      <c r="D594" s="829"/>
      <c r="E594" s="182">
        <v>4681790.3600000003</v>
      </c>
      <c r="F594" s="183">
        <v>47689595.710000001</v>
      </c>
    </row>
    <row r="595" spans="1:6" x14ac:dyDescent="0.25">
      <c r="A595" s="827" t="s">
        <v>370</v>
      </c>
      <c r="B595" s="828"/>
      <c r="C595" s="828"/>
      <c r="D595" s="829"/>
      <c r="E595" s="182">
        <v>0</v>
      </c>
      <c r="F595" s="183">
        <v>0</v>
      </c>
    </row>
    <row r="596" spans="1:6" ht="55.15" customHeight="1" thickBot="1" x14ac:dyDescent="0.3">
      <c r="A596" s="806" t="s">
        <v>371</v>
      </c>
      <c r="B596" s="807"/>
      <c r="C596" s="807"/>
      <c r="D596" s="808"/>
      <c r="E596" s="182">
        <v>36332022.789999999</v>
      </c>
      <c r="F596" s="183">
        <v>14255820.16</v>
      </c>
    </row>
    <row r="597" spans="1:6" ht="13.5" thickBot="1" x14ac:dyDescent="0.3">
      <c r="A597" s="820" t="s">
        <v>372</v>
      </c>
      <c r="B597" s="821"/>
      <c r="C597" s="821"/>
      <c r="D597" s="822"/>
      <c r="E597" s="263">
        <f>SUM(E584+E585)</f>
        <v>110006115.09</v>
      </c>
      <c r="F597" s="263">
        <f>SUM(F584+F585)</f>
        <v>261763283.12</v>
      </c>
    </row>
    <row r="600" spans="1:6" x14ac:dyDescent="0.2">
      <c r="A600" s="425" t="s">
        <v>373</v>
      </c>
      <c r="B600" s="426"/>
      <c r="C600" s="426"/>
      <c r="D600" s="21"/>
      <c r="E600" s="21"/>
      <c r="F600" s="21"/>
    </row>
    <row r="601" spans="1:6" ht="13.5" thickBot="1" x14ac:dyDescent="0.25">
      <c r="A601" s="40"/>
      <c r="B601" s="40"/>
      <c r="C601" s="40"/>
    </row>
    <row r="602" spans="1:6" ht="26.25" thickBot="1" x14ac:dyDescent="0.3">
      <c r="A602" s="841"/>
      <c r="B602" s="842"/>
      <c r="C602" s="842"/>
      <c r="D602" s="843"/>
      <c r="E602" s="350" t="s">
        <v>272</v>
      </c>
      <c r="F602" s="218" t="s">
        <v>273</v>
      </c>
    </row>
    <row r="603" spans="1:6" ht="13.5" thickBot="1" x14ac:dyDescent="0.3">
      <c r="A603" s="844" t="s">
        <v>374</v>
      </c>
      <c r="B603" s="845"/>
      <c r="C603" s="845"/>
      <c r="D603" s="846"/>
      <c r="E603" s="104">
        <v>1228754.68</v>
      </c>
      <c r="F603" s="351">
        <v>182289.02</v>
      </c>
    </row>
    <row r="604" spans="1:6" ht="13.5" thickBot="1" x14ac:dyDescent="0.3">
      <c r="A604" s="809" t="s">
        <v>375</v>
      </c>
      <c r="B604" s="810"/>
      <c r="C604" s="810"/>
      <c r="D604" s="811"/>
      <c r="E604" s="375">
        <f>SUM(E605:E606)</f>
        <v>36530497.370000005</v>
      </c>
      <c r="F604" s="375">
        <f>SUM(F605:F606)</f>
        <v>12700514.289999999</v>
      </c>
    </row>
    <row r="605" spans="1:6" ht="26.45" customHeight="1" x14ac:dyDescent="0.25">
      <c r="A605" s="800" t="s">
        <v>376</v>
      </c>
      <c r="B605" s="801"/>
      <c r="C605" s="801"/>
      <c r="D605" s="802"/>
      <c r="E605" s="182">
        <v>24275910.170000002</v>
      </c>
      <c r="F605" s="183">
        <v>4192956.38</v>
      </c>
    </row>
    <row r="606" spans="1:6" ht="16.149999999999999" customHeight="1" thickBot="1" x14ac:dyDescent="0.3">
      <c r="A606" s="835" t="s">
        <v>377</v>
      </c>
      <c r="B606" s="836"/>
      <c r="C606" s="836"/>
      <c r="D606" s="837"/>
      <c r="E606" s="182">
        <v>12254587.199999999</v>
      </c>
      <c r="F606" s="183">
        <v>8507557.9100000001</v>
      </c>
    </row>
    <row r="607" spans="1:6" ht="13.5" thickBot="1" x14ac:dyDescent="0.3">
      <c r="A607" s="809" t="s">
        <v>378</v>
      </c>
      <c r="B607" s="810"/>
      <c r="C607" s="810"/>
      <c r="D607" s="811"/>
      <c r="E607" s="375">
        <f>SUM(E608:E614)</f>
        <v>2581.6600000000003</v>
      </c>
      <c r="F607" s="375">
        <f>SUM(F608:F614)</f>
        <v>50957553.049999997</v>
      </c>
    </row>
    <row r="608" spans="1:6" x14ac:dyDescent="0.25">
      <c r="A608" s="823" t="s">
        <v>379</v>
      </c>
      <c r="B608" s="824"/>
      <c r="C608" s="824"/>
      <c r="D608" s="825"/>
      <c r="E608" s="421">
        <v>0</v>
      </c>
      <c r="F608" s="427">
        <v>0</v>
      </c>
    </row>
    <row r="609" spans="1:6" x14ac:dyDescent="0.25">
      <c r="A609" s="838" t="s">
        <v>380</v>
      </c>
      <c r="B609" s="839"/>
      <c r="C609" s="839"/>
      <c r="D609" s="840"/>
      <c r="E609" s="386">
        <v>2.15</v>
      </c>
      <c r="F609" s="387">
        <v>0</v>
      </c>
    </row>
    <row r="610" spans="1:6" x14ac:dyDescent="0.2">
      <c r="A610" s="749" t="s">
        <v>381</v>
      </c>
      <c r="B610" s="750"/>
      <c r="C610" s="750"/>
      <c r="D610" s="751"/>
      <c r="E610" s="386">
        <v>0</v>
      </c>
      <c r="F610" s="46">
        <v>11627193.83</v>
      </c>
    </row>
    <row r="611" spans="1:6" x14ac:dyDescent="0.25">
      <c r="A611" s="803" t="s">
        <v>382</v>
      </c>
      <c r="B611" s="804"/>
      <c r="C611" s="804"/>
      <c r="D611" s="805"/>
      <c r="E611" s="379">
        <v>0</v>
      </c>
      <c r="F611" s="380">
        <v>0</v>
      </c>
    </row>
    <row r="612" spans="1:6" x14ac:dyDescent="0.25">
      <c r="A612" s="803" t="s">
        <v>383</v>
      </c>
      <c r="B612" s="804"/>
      <c r="C612" s="804"/>
      <c r="D612" s="805"/>
      <c r="E612" s="417">
        <v>0</v>
      </c>
      <c r="F612" s="418">
        <v>0</v>
      </c>
    </row>
    <row r="613" spans="1:6" x14ac:dyDescent="0.25">
      <c r="A613" s="803" t="s">
        <v>384</v>
      </c>
      <c r="B613" s="804"/>
      <c r="C613" s="804"/>
      <c r="D613" s="805"/>
      <c r="E613" s="417">
        <v>0</v>
      </c>
      <c r="F613" s="418">
        <v>0</v>
      </c>
    </row>
    <row r="614" spans="1:6" ht="13.5" thickBot="1" x14ac:dyDescent="0.3">
      <c r="A614" s="847" t="s">
        <v>139</v>
      </c>
      <c r="B614" s="848"/>
      <c r="C614" s="848"/>
      <c r="D614" s="849"/>
      <c r="E614" s="182">
        <v>2579.5100000000002</v>
      </c>
      <c r="F614" s="183">
        <v>39330359.219999999</v>
      </c>
    </row>
    <row r="615" spans="1:6" ht="13.5" thickBot="1" x14ac:dyDescent="0.3">
      <c r="A615" s="820" t="s">
        <v>85</v>
      </c>
      <c r="B615" s="821"/>
      <c r="C615" s="821"/>
      <c r="D615" s="822"/>
      <c r="E615" s="285">
        <f>E603+E604+E607</f>
        <v>37761833.710000001</v>
      </c>
      <c r="F615" s="285">
        <f>F603+F604+F607</f>
        <v>63840356.359999999</v>
      </c>
    </row>
    <row r="618" spans="1:6" x14ac:dyDescent="0.25">
      <c r="A618" s="756" t="s">
        <v>385</v>
      </c>
      <c r="B618" s="756"/>
      <c r="C618" s="756"/>
    </row>
    <row r="619" spans="1:6" ht="13.5" thickBot="1" x14ac:dyDescent="0.3">
      <c r="A619" s="194"/>
      <c r="B619" s="194"/>
      <c r="C619" s="194"/>
    </row>
    <row r="620" spans="1:6" ht="26.25" thickBot="1" x14ac:dyDescent="0.3">
      <c r="A620" s="574"/>
      <c r="B620" s="575"/>
      <c r="C620" s="575"/>
      <c r="D620" s="576"/>
      <c r="E620" s="350" t="s">
        <v>272</v>
      </c>
      <c r="F620" s="218" t="s">
        <v>273</v>
      </c>
    </row>
    <row r="621" spans="1:6" ht="13.5" thickBot="1" x14ac:dyDescent="0.3">
      <c r="A621" s="613" t="s">
        <v>375</v>
      </c>
      <c r="B621" s="757"/>
      <c r="C621" s="757"/>
      <c r="D621" s="758"/>
      <c r="E621" s="375">
        <f>E622+E623</f>
        <v>148725398.27000001</v>
      </c>
      <c r="F621" s="375">
        <f>F622+F623</f>
        <v>126617812.75999999</v>
      </c>
    </row>
    <row r="622" spans="1:6" x14ac:dyDescent="0.25">
      <c r="A622" s="823" t="s">
        <v>386</v>
      </c>
      <c r="B622" s="824"/>
      <c r="C622" s="824"/>
      <c r="D622" s="825"/>
      <c r="E622" s="182">
        <v>147238093.69</v>
      </c>
      <c r="F622" s="183">
        <v>124105272.13</v>
      </c>
    </row>
    <row r="623" spans="1:6" ht="13.5" thickBot="1" x14ac:dyDescent="0.3">
      <c r="A623" s="838" t="s">
        <v>387</v>
      </c>
      <c r="B623" s="839"/>
      <c r="C623" s="839"/>
      <c r="D623" s="840"/>
      <c r="E623" s="182">
        <v>1487304.58</v>
      </c>
      <c r="F623" s="183">
        <v>2512540.63</v>
      </c>
    </row>
    <row r="624" spans="1:6" ht="13.5" thickBot="1" x14ac:dyDescent="0.3">
      <c r="A624" s="613" t="s">
        <v>388</v>
      </c>
      <c r="B624" s="757"/>
      <c r="C624" s="757"/>
      <c r="D624" s="758"/>
      <c r="E624" s="375">
        <f>SUM(E625:E630)</f>
        <v>1000967413.9599999</v>
      </c>
      <c r="F624" s="375">
        <f>SUM(F625:F630)</f>
        <v>573777373.13999999</v>
      </c>
    </row>
    <row r="625" spans="1:6" x14ac:dyDescent="0.25">
      <c r="A625" s="749" t="s">
        <v>389</v>
      </c>
      <c r="B625" s="750"/>
      <c r="C625" s="750"/>
      <c r="D625" s="751"/>
      <c r="E625" s="428">
        <v>595.47</v>
      </c>
      <c r="F625" s="183">
        <v>21639</v>
      </c>
    </row>
    <row r="626" spans="1:6" x14ac:dyDescent="0.25">
      <c r="A626" s="803" t="s">
        <v>390</v>
      </c>
      <c r="B626" s="804"/>
      <c r="C626" s="804"/>
      <c r="D626" s="805"/>
      <c r="E626" s="182">
        <v>3401766.69</v>
      </c>
      <c r="F626" s="417">
        <v>5801187.3600000003</v>
      </c>
    </row>
    <row r="627" spans="1:6" x14ac:dyDescent="0.25">
      <c r="A627" s="803" t="s">
        <v>391</v>
      </c>
      <c r="B627" s="804"/>
      <c r="C627" s="804"/>
      <c r="D627" s="805"/>
      <c r="E627" s="182">
        <v>50669720.560000002</v>
      </c>
      <c r="F627" s="183">
        <v>0</v>
      </c>
    </row>
    <row r="628" spans="1:6" x14ac:dyDescent="0.25">
      <c r="A628" s="803" t="s">
        <v>392</v>
      </c>
      <c r="B628" s="804"/>
      <c r="C628" s="804"/>
      <c r="D628" s="805"/>
      <c r="E628" s="182">
        <v>467978.32</v>
      </c>
      <c r="F628" s="183">
        <v>818775.92</v>
      </c>
    </row>
    <row r="629" spans="1:6" x14ac:dyDescent="0.25">
      <c r="A629" s="803" t="s">
        <v>393</v>
      </c>
      <c r="B629" s="804"/>
      <c r="C629" s="804"/>
      <c r="D629" s="805"/>
      <c r="E629" s="182">
        <v>29328.36</v>
      </c>
      <c r="F629" s="183">
        <v>8560.44</v>
      </c>
    </row>
    <row r="630" spans="1:6" ht="13.5" thickBot="1" x14ac:dyDescent="0.3">
      <c r="A630" s="860" t="s">
        <v>139</v>
      </c>
      <c r="B630" s="861"/>
      <c r="C630" s="861"/>
      <c r="D630" s="862"/>
      <c r="E630" s="182">
        <v>946398024.55999994</v>
      </c>
      <c r="F630" s="183">
        <v>567127210.41999996</v>
      </c>
    </row>
    <row r="631" spans="1:6" ht="13.5" thickBot="1" x14ac:dyDescent="0.3">
      <c r="A631" s="820" t="s">
        <v>85</v>
      </c>
      <c r="B631" s="821"/>
      <c r="C631" s="821"/>
      <c r="D631" s="822"/>
      <c r="E631" s="285">
        <f>SUM(E621+E624)</f>
        <v>1149692812.23</v>
      </c>
      <c r="F631" s="285">
        <f>SUM(F621+F624)</f>
        <v>700395185.89999998</v>
      </c>
    </row>
    <row r="638" spans="1:6" x14ac:dyDescent="0.25">
      <c r="A638" s="850" t="s">
        <v>394</v>
      </c>
      <c r="B638" s="850"/>
      <c r="C638" s="850"/>
      <c r="D638" s="850"/>
      <c r="E638" s="850"/>
      <c r="F638" s="850"/>
    </row>
    <row r="639" spans="1:6" ht="13.5" thickBot="1" x14ac:dyDescent="0.3">
      <c r="A639" s="429"/>
    </row>
    <row r="640" spans="1:6" ht="13.5" thickBot="1" x14ac:dyDescent="0.3">
      <c r="A640" s="851" t="s">
        <v>395</v>
      </c>
      <c r="B640" s="852"/>
      <c r="C640" s="854" t="s">
        <v>109</v>
      </c>
      <c r="D640" s="855"/>
      <c r="E640" s="855"/>
      <c r="F640" s="856"/>
    </row>
    <row r="641" spans="1:6" ht="13.5" thickBot="1" x14ac:dyDescent="0.3">
      <c r="A641" s="735"/>
      <c r="B641" s="853"/>
      <c r="C641" s="430" t="s">
        <v>396</v>
      </c>
      <c r="D641" s="431" t="s">
        <v>397</v>
      </c>
      <c r="E641" s="432" t="s">
        <v>274</v>
      </c>
      <c r="F641" s="431" t="s">
        <v>278</v>
      </c>
    </row>
    <row r="642" spans="1:6" x14ac:dyDescent="0.25">
      <c r="A642" s="857" t="s">
        <v>398</v>
      </c>
      <c r="B642" s="858"/>
      <c r="C642" s="433">
        <f>SUM(C643:C645)</f>
        <v>0</v>
      </c>
      <c r="D642" s="433">
        <f>SUM(D643:D645)</f>
        <v>0</v>
      </c>
      <c r="E642" s="433">
        <f>SUM(E643:E645)</f>
        <v>0</v>
      </c>
      <c r="F642" s="434">
        <f>SUM(F643:F645)</f>
        <v>0</v>
      </c>
    </row>
    <row r="643" spans="1:6" x14ac:dyDescent="0.25">
      <c r="A643" s="859" t="s">
        <v>399</v>
      </c>
      <c r="B643" s="829"/>
      <c r="C643" s="433"/>
      <c r="D643" s="434"/>
      <c r="E643" s="435"/>
      <c r="F643" s="434"/>
    </row>
    <row r="644" spans="1:6" x14ac:dyDescent="0.25">
      <c r="A644" s="859" t="s">
        <v>399</v>
      </c>
      <c r="B644" s="829"/>
      <c r="C644" s="433"/>
      <c r="D644" s="434"/>
      <c r="E644" s="435"/>
      <c r="F644" s="434"/>
    </row>
    <row r="645" spans="1:6" x14ac:dyDescent="0.25">
      <c r="A645" s="859" t="s">
        <v>399</v>
      </c>
      <c r="B645" s="829"/>
      <c r="C645" s="433"/>
      <c r="D645" s="434"/>
      <c r="E645" s="435"/>
      <c r="F645" s="434"/>
    </row>
    <row r="646" spans="1:6" x14ac:dyDescent="0.25">
      <c r="A646" s="869" t="s">
        <v>400</v>
      </c>
      <c r="B646" s="870"/>
      <c r="C646" s="433"/>
      <c r="D646" s="434"/>
      <c r="E646" s="435"/>
      <c r="F646" s="434"/>
    </row>
    <row r="647" spans="1:6" ht="13.5" thickBot="1" x14ac:dyDescent="0.3">
      <c r="A647" s="871" t="s">
        <v>401</v>
      </c>
      <c r="B647" s="636"/>
      <c r="C647" s="436"/>
      <c r="D647" s="437"/>
      <c r="E647" s="438"/>
      <c r="F647" s="437"/>
    </row>
    <row r="648" spans="1:6" ht="13.5" thickBot="1" x14ac:dyDescent="0.3">
      <c r="A648" s="872" t="s">
        <v>140</v>
      </c>
      <c r="B648" s="873"/>
      <c r="C648" s="263">
        <f>C642+C646+C647</f>
        <v>0</v>
      </c>
      <c r="D648" s="263">
        <f>D642+D646+D647</f>
        <v>0</v>
      </c>
      <c r="E648" s="263">
        <f>E642+E646+E647</f>
        <v>0</v>
      </c>
      <c r="F648" s="263">
        <f>F642+F646+F647</f>
        <v>0</v>
      </c>
    </row>
    <row r="651" spans="1:6" ht="30" customHeight="1" x14ac:dyDescent="0.25">
      <c r="A651" s="732" t="s">
        <v>402</v>
      </c>
      <c r="B651" s="732"/>
      <c r="C651" s="732"/>
      <c r="D651" s="732"/>
      <c r="E651" s="874"/>
      <c r="F651" s="874"/>
    </row>
    <row r="653" spans="1:6" x14ac:dyDescent="0.25">
      <c r="A653" s="850" t="s">
        <v>403</v>
      </c>
      <c r="B653" s="850"/>
      <c r="C653" s="850"/>
      <c r="D653" s="850"/>
    </row>
    <row r="654" spans="1:6" ht="13.5" thickBot="1" x14ac:dyDescent="0.3"/>
    <row r="655" spans="1:6" ht="51.75" thickBot="1" x14ac:dyDescent="0.3">
      <c r="A655" s="642" t="s">
        <v>33</v>
      </c>
      <c r="B655" s="643"/>
      <c r="C655" s="237" t="s">
        <v>404</v>
      </c>
      <c r="D655" s="237" t="s">
        <v>405</v>
      </c>
    </row>
    <row r="656" spans="1:6" ht="13.5" thickBot="1" x14ac:dyDescent="0.3">
      <c r="A656" s="863" t="s">
        <v>406</v>
      </c>
      <c r="B656" s="864"/>
      <c r="C656" s="439">
        <v>4518</v>
      </c>
      <c r="D656" s="440">
        <v>4707</v>
      </c>
    </row>
    <row r="659" spans="1:5" x14ac:dyDescent="0.25">
      <c r="A659" s="349" t="s">
        <v>407</v>
      </c>
      <c r="B659" s="10"/>
      <c r="C659" s="10"/>
      <c r="D659" s="10"/>
      <c r="E659" s="10"/>
    </row>
    <row r="660" spans="1:5" ht="13.5" thickBot="1" x14ac:dyDescent="0.3">
      <c r="B660" s="441"/>
      <c r="C660" s="441"/>
    </row>
    <row r="661" spans="1:5" ht="51.75" thickBot="1" x14ac:dyDescent="0.3">
      <c r="A661" s="430" t="s">
        <v>408</v>
      </c>
      <c r="B661" s="431" t="s">
        <v>409</v>
      </c>
      <c r="C661" s="431" t="s">
        <v>155</v>
      </c>
      <c r="D661" s="132" t="s">
        <v>410</v>
      </c>
      <c r="E661" s="131" t="s">
        <v>411</v>
      </c>
    </row>
    <row r="662" spans="1:5" x14ac:dyDescent="0.25">
      <c r="A662" s="442" t="s">
        <v>82</v>
      </c>
      <c r="B662" s="443" t="s">
        <v>412</v>
      </c>
      <c r="C662" s="443">
        <v>0</v>
      </c>
      <c r="D662" s="444" t="s">
        <v>413</v>
      </c>
      <c r="E662" s="443" t="s">
        <v>412</v>
      </c>
    </row>
    <row r="663" spans="1:5" x14ac:dyDescent="0.25">
      <c r="A663" s="445" t="s">
        <v>83</v>
      </c>
      <c r="B663" s="150"/>
      <c r="C663" s="150"/>
      <c r="D663" s="149"/>
      <c r="E663" s="150"/>
    </row>
    <row r="664" spans="1:5" x14ac:dyDescent="0.25">
      <c r="A664" s="445" t="s">
        <v>414</v>
      </c>
      <c r="B664" s="150"/>
      <c r="C664" s="150"/>
      <c r="D664" s="149"/>
      <c r="E664" s="150"/>
    </row>
    <row r="665" spans="1:5" x14ac:dyDescent="0.25">
      <c r="A665" s="445" t="s">
        <v>415</v>
      </c>
      <c r="B665" s="150"/>
      <c r="C665" s="150"/>
      <c r="D665" s="149"/>
      <c r="E665" s="150"/>
    </row>
    <row r="666" spans="1:5" x14ac:dyDescent="0.25">
      <c r="A666" s="445" t="s">
        <v>416</v>
      </c>
      <c r="B666" s="150"/>
      <c r="C666" s="150"/>
      <c r="D666" s="149"/>
      <c r="E666" s="150"/>
    </row>
    <row r="667" spans="1:5" x14ac:dyDescent="0.25">
      <c r="A667" s="445" t="s">
        <v>417</v>
      </c>
      <c r="B667" s="150"/>
      <c r="C667" s="150"/>
      <c r="D667" s="149"/>
      <c r="E667" s="150"/>
    </row>
    <row r="668" spans="1:5" x14ac:dyDescent="0.25">
      <c r="A668" s="445" t="s">
        <v>418</v>
      </c>
      <c r="B668" s="150"/>
      <c r="C668" s="150"/>
      <c r="D668" s="149"/>
      <c r="E668" s="150"/>
    </row>
    <row r="669" spans="1:5" ht="13.5" thickBot="1" x14ac:dyDescent="0.3">
      <c r="A669" s="446" t="s">
        <v>419</v>
      </c>
      <c r="B669" s="447"/>
      <c r="C669" s="447"/>
      <c r="D669" s="448"/>
      <c r="E669" s="447"/>
    </row>
    <row r="672" spans="1:5" x14ac:dyDescent="0.25">
      <c r="A672" s="349" t="s">
        <v>420</v>
      </c>
      <c r="B672" s="449"/>
      <c r="C672" s="449"/>
      <c r="D672" s="449"/>
      <c r="E672" s="449"/>
    </row>
    <row r="673" spans="1:5" ht="13.5" thickBot="1" x14ac:dyDescent="0.3">
      <c r="B673" s="441"/>
      <c r="C673" s="441"/>
    </row>
    <row r="674" spans="1:5" ht="51.75" thickBot="1" x14ac:dyDescent="0.3">
      <c r="A674" s="430" t="s">
        <v>408</v>
      </c>
      <c r="B674" s="431" t="s">
        <v>409</v>
      </c>
      <c r="C674" s="431" t="s">
        <v>155</v>
      </c>
      <c r="D674" s="132" t="s">
        <v>421</v>
      </c>
      <c r="E674" s="131" t="s">
        <v>411</v>
      </c>
    </row>
    <row r="675" spans="1:5" x14ac:dyDescent="0.25">
      <c r="A675" s="442" t="s">
        <v>82</v>
      </c>
      <c r="B675" s="443" t="s">
        <v>412</v>
      </c>
      <c r="C675" s="443">
        <v>0</v>
      </c>
      <c r="D675" s="444" t="s">
        <v>412</v>
      </c>
      <c r="E675" s="443" t="s">
        <v>412</v>
      </c>
    </row>
    <row r="676" spans="1:5" x14ac:dyDescent="0.25">
      <c r="A676" s="445" t="s">
        <v>83</v>
      </c>
      <c r="B676" s="150"/>
      <c r="C676" s="150"/>
      <c r="D676" s="149"/>
      <c r="E676" s="150"/>
    </row>
    <row r="677" spans="1:5" x14ac:dyDescent="0.25">
      <c r="A677" s="445" t="s">
        <v>414</v>
      </c>
      <c r="B677" s="150"/>
      <c r="C677" s="150"/>
      <c r="D677" s="149"/>
      <c r="E677" s="150"/>
    </row>
    <row r="678" spans="1:5" x14ac:dyDescent="0.25">
      <c r="A678" s="445" t="s">
        <v>415</v>
      </c>
      <c r="B678" s="150"/>
      <c r="C678" s="150"/>
      <c r="D678" s="149"/>
      <c r="E678" s="150"/>
    </row>
    <row r="679" spans="1:5" x14ac:dyDescent="0.25">
      <c r="A679" s="445" t="s">
        <v>416</v>
      </c>
      <c r="B679" s="150"/>
      <c r="C679" s="150"/>
      <c r="D679" s="149"/>
      <c r="E679" s="150"/>
    </row>
    <row r="680" spans="1:5" x14ac:dyDescent="0.25">
      <c r="A680" s="445" t="s">
        <v>417</v>
      </c>
      <c r="B680" s="150"/>
      <c r="C680" s="150"/>
      <c r="D680" s="149"/>
      <c r="E680" s="150"/>
    </row>
    <row r="681" spans="1:5" x14ac:dyDescent="0.25">
      <c r="A681" s="445" t="s">
        <v>418</v>
      </c>
      <c r="B681" s="150"/>
      <c r="C681" s="150"/>
      <c r="D681" s="149"/>
      <c r="E681" s="150"/>
    </row>
    <row r="682" spans="1:5" ht="13.5" thickBot="1" x14ac:dyDescent="0.3">
      <c r="A682" s="446" t="s">
        <v>419</v>
      </c>
      <c r="B682" s="447"/>
      <c r="C682" s="447"/>
      <c r="D682" s="448"/>
      <c r="E682" s="447"/>
    </row>
    <row r="690" spans="1:7" x14ac:dyDescent="0.2">
      <c r="A690" s="450"/>
      <c r="B690" s="450"/>
      <c r="C690" s="865"/>
      <c r="D690" s="866"/>
      <c r="E690" s="450"/>
      <c r="F690" s="450"/>
    </row>
    <row r="691" spans="1:7" x14ac:dyDescent="0.2">
      <c r="A691" s="451" t="s">
        <v>422</v>
      </c>
      <c r="B691" s="451"/>
      <c r="C691" s="865" t="s">
        <v>423</v>
      </c>
      <c r="D691" s="866"/>
      <c r="E691" s="451"/>
      <c r="F691" s="867" t="s">
        <v>424</v>
      </c>
      <c r="G691" s="867"/>
    </row>
    <row r="692" spans="1:7" x14ac:dyDescent="0.2">
      <c r="A692" s="451" t="s">
        <v>425</v>
      </c>
      <c r="B692" s="216"/>
      <c r="C692" s="867" t="s">
        <v>426</v>
      </c>
      <c r="D692" s="868"/>
      <c r="E692" s="451"/>
      <c r="F692" s="867" t="s">
        <v>427</v>
      </c>
      <c r="G692" s="867"/>
    </row>
  </sheetData>
  <mergeCells count="418">
    <mergeCell ref="A655:B655"/>
    <mergeCell ref="A656:B656"/>
    <mergeCell ref="C690:D690"/>
    <mergeCell ref="C691:D691"/>
    <mergeCell ref="F691:G691"/>
    <mergeCell ref="C692:D692"/>
    <mergeCell ref="F692:G692"/>
    <mergeCell ref="A645:B645"/>
    <mergeCell ref="A646:B646"/>
    <mergeCell ref="A647:B647"/>
    <mergeCell ref="A648:B648"/>
    <mergeCell ref="A651:F651"/>
    <mergeCell ref="A653:D653"/>
    <mergeCell ref="A638:F638"/>
    <mergeCell ref="A640:B641"/>
    <mergeCell ref="C640:F640"/>
    <mergeCell ref="A642:B642"/>
    <mergeCell ref="A643:B643"/>
    <mergeCell ref="A644:B644"/>
    <mergeCell ref="A626:D626"/>
    <mergeCell ref="A627:D627"/>
    <mergeCell ref="A628:D628"/>
    <mergeCell ref="A629:D629"/>
    <mergeCell ref="A630:D630"/>
    <mergeCell ref="A631:D631"/>
    <mergeCell ref="A620:D620"/>
    <mergeCell ref="A621:D621"/>
    <mergeCell ref="A622:D622"/>
    <mergeCell ref="A623:D623"/>
    <mergeCell ref="A624:D624"/>
    <mergeCell ref="A625:D625"/>
    <mergeCell ref="A611:D611"/>
    <mergeCell ref="A612:D612"/>
    <mergeCell ref="A613:D613"/>
    <mergeCell ref="A614:D614"/>
    <mergeCell ref="A615:D615"/>
    <mergeCell ref="A618:C618"/>
    <mergeCell ref="A605:D605"/>
    <mergeCell ref="A606:D606"/>
    <mergeCell ref="A607:D607"/>
    <mergeCell ref="A608:D608"/>
    <mergeCell ref="A609:D609"/>
    <mergeCell ref="A610:D610"/>
    <mergeCell ref="A595:D595"/>
    <mergeCell ref="A596:D596"/>
    <mergeCell ref="A597:D597"/>
    <mergeCell ref="A602:D602"/>
    <mergeCell ref="A603:D603"/>
    <mergeCell ref="A604:D604"/>
    <mergeCell ref="A589:D589"/>
    <mergeCell ref="A590:D590"/>
    <mergeCell ref="A591:D591"/>
    <mergeCell ref="A592:D592"/>
    <mergeCell ref="A593:D593"/>
    <mergeCell ref="A594:D594"/>
    <mergeCell ref="A583:D583"/>
    <mergeCell ref="A584:D584"/>
    <mergeCell ref="A585:D585"/>
    <mergeCell ref="A586:D586"/>
    <mergeCell ref="A587:D587"/>
    <mergeCell ref="A588:D588"/>
    <mergeCell ref="A574:D574"/>
    <mergeCell ref="A575:D575"/>
    <mergeCell ref="A576:D576"/>
    <mergeCell ref="A577:D577"/>
    <mergeCell ref="A578:D578"/>
    <mergeCell ref="A581:D581"/>
    <mergeCell ref="A568:D568"/>
    <mergeCell ref="A569:D569"/>
    <mergeCell ref="A570:D570"/>
    <mergeCell ref="A571:D571"/>
    <mergeCell ref="A572:D572"/>
    <mergeCell ref="A573:D573"/>
    <mergeCell ref="A562:D562"/>
    <mergeCell ref="A563:D563"/>
    <mergeCell ref="A564:D564"/>
    <mergeCell ref="A565:D565"/>
    <mergeCell ref="A566:D566"/>
    <mergeCell ref="A567:D567"/>
    <mergeCell ref="A553:B553"/>
    <mergeCell ref="A554:B554"/>
    <mergeCell ref="A555:B555"/>
    <mergeCell ref="A556:B556"/>
    <mergeCell ref="A559:C559"/>
    <mergeCell ref="A561:D561"/>
    <mergeCell ref="A547:B547"/>
    <mergeCell ref="A548:B548"/>
    <mergeCell ref="A549:B549"/>
    <mergeCell ref="A550:B550"/>
    <mergeCell ref="A551:B551"/>
    <mergeCell ref="A552:B552"/>
    <mergeCell ref="A542:D542"/>
    <mergeCell ref="A544:B544"/>
    <mergeCell ref="C544:C545"/>
    <mergeCell ref="D544:D545"/>
    <mergeCell ref="A545:B545"/>
    <mergeCell ref="A546:B546"/>
    <mergeCell ref="A535:D535"/>
    <mergeCell ref="A536:D536"/>
    <mergeCell ref="A537:D537"/>
    <mergeCell ref="A538:D538"/>
    <mergeCell ref="A539:D539"/>
    <mergeCell ref="A540:D540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483:B483"/>
    <mergeCell ref="C483:D483"/>
    <mergeCell ref="A494:C494"/>
    <mergeCell ref="A496:D496"/>
    <mergeCell ref="A497:D497"/>
    <mergeCell ref="A498:D498"/>
    <mergeCell ref="A447:B447"/>
    <mergeCell ref="A448:B448"/>
    <mergeCell ref="A479:I479"/>
    <mergeCell ref="A481:E481"/>
    <mergeCell ref="A482:B482"/>
    <mergeCell ref="C482:D482"/>
    <mergeCell ref="A440:D440"/>
    <mergeCell ref="A441:C441"/>
    <mergeCell ref="A443:B443"/>
    <mergeCell ref="A444:B444"/>
    <mergeCell ref="A445:B445"/>
    <mergeCell ref="A446:B446"/>
    <mergeCell ref="A428:B428"/>
    <mergeCell ref="A429:B429"/>
    <mergeCell ref="A430:B430"/>
    <mergeCell ref="A436:B436"/>
    <mergeCell ref="C436:D436"/>
    <mergeCell ref="A437:B437"/>
    <mergeCell ref="C437:D437"/>
    <mergeCell ref="A422:B422"/>
    <mergeCell ref="A423:B423"/>
    <mergeCell ref="A424:B424"/>
    <mergeCell ref="A425:B425"/>
    <mergeCell ref="A426:B426"/>
    <mergeCell ref="A427:B427"/>
    <mergeCell ref="A415:C415"/>
    <mergeCell ref="A417:B417"/>
    <mergeCell ref="A418:B418"/>
    <mergeCell ref="A419:B419"/>
    <mergeCell ref="A420:B420"/>
    <mergeCell ref="A421:B421"/>
    <mergeCell ref="A382:B382"/>
    <mergeCell ref="A383:B383"/>
    <mergeCell ref="A385:E385"/>
    <mergeCell ref="A390:I390"/>
    <mergeCell ref="A392:I392"/>
    <mergeCell ref="A394:A395"/>
    <mergeCell ref="B394:D394"/>
    <mergeCell ref="F394:H394"/>
    <mergeCell ref="A370:B370"/>
    <mergeCell ref="A373:D373"/>
    <mergeCell ref="A375:B375"/>
    <mergeCell ref="A376:B376"/>
    <mergeCell ref="A377:B377"/>
    <mergeCell ref="A380:E380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47:B347"/>
    <mergeCell ref="A348:B348"/>
    <mergeCell ref="A349:B349"/>
    <mergeCell ref="A354:E354"/>
    <mergeCell ref="A356:B356"/>
    <mergeCell ref="A357:B357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6:B326"/>
    <mergeCell ref="G326:H326"/>
    <mergeCell ref="A327:B327"/>
    <mergeCell ref="G327:H327"/>
    <mergeCell ref="A328:B328"/>
    <mergeCell ref="G328:H328"/>
    <mergeCell ref="A315:B315"/>
    <mergeCell ref="A316:B316"/>
    <mergeCell ref="A317:B317"/>
    <mergeCell ref="A318:B318"/>
    <mergeCell ref="A321:C321"/>
    <mergeCell ref="A324:C324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4:B284"/>
    <mergeCell ref="A285:B285"/>
    <mergeCell ref="A286:D286"/>
    <mergeCell ref="A288:B288"/>
    <mergeCell ref="A289:B289"/>
    <mergeCell ref="A290:B290"/>
    <mergeCell ref="A278:B278"/>
    <mergeCell ref="A279:B279"/>
    <mergeCell ref="A280:B280"/>
    <mergeCell ref="A281:B281"/>
    <mergeCell ref="A282:B282"/>
    <mergeCell ref="A283:B283"/>
    <mergeCell ref="B254:E254"/>
    <mergeCell ref="B262:E262"/>
    <mergeCell ref="A273:E273"/>
    <mergeCell ref="A275:B275"/>
    <mergeCell ref="A276:B276"/>
    <mergeCell ref="A277:B277"/>
    <mergeCell ref="A242:B242"/>
    <mergeCell ref="A243:B243"/>
    <mergeCell ref="A244:B244"/>
    <mergeCell ref="A250:E250"/>
    <mergeCell ref="B252:C252"/>
    <mergeCell ref="D252:E252"/>
    <mergeCell ref="A233:B233"/>
    <mergeCell ref="A234:B234"/>
    <mergeCell ref="A235:B235"/>
    <mergeCell ref="A236:B236"/>
    <mergeCell ref="A239:D239"/>
    <mergeCell ref="A241:B241"/>
    <mergeCell ref="A227:B227"/>
    <mergeCell ref="A228:B228"/>
    <mergeCell ref="A229:B229"/>
    <mergeCell ref="A230:B230"/>
    <mergeCell ref="A231:B231"/>
    <mergeCell ref="A232:B232"/>
    <mergeCell ref="A218:B218"/>
    <mergeCell ref="A221:E221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B177:D177"/>
    <mergeCell ref="B178:D178"/>
    <mergeCell ref="B179:D179"/>
    <mergeCell ref="A180:D180"/>
    <mergeCell ref="A185:G185"/>
    <mergeCell ref="A187:B187"/>
    <mergeCell ref="A173:D174"/>
    <mergeCell ref="E173:E174"/>
    <mergeCell ref="F173:H173"/>
    <mergeCell ref="I173:I174"/>
    <mergeCell ref="B175:D175"/>
    <mergeCell ref="B176:D176"/>
    <mergeCell ref="A153:I153"/>
    <mergeCell ref="A155:B155"/>
    <mergeCell ref="A156:B156"/>
    <mergeCell ref="A162:B162"/>
    <mergeCell ref="A163:B163"/>
    <mergeCell ref="A171:I171"/>
    <mergeCell ref="A130:B130"/>
    <mergeCell ref="A131:B131"/>
    <mergeCell ref="A132:B132"/>
    <mergeCell ref="A133:B133"/>
    <mergeCell ref="A134:B134"/>
    <mergeCell ref="A135:B135"/>
    <mergeCell ref="A119:C119"/>
    <mergeCell ref="A120:C120"/>
    <mergeCell ref="A126:D126"/>
    <mergeCell ref="A127:C127"/>
    <mergeCell ref="A128:B128"/>
    <mergeCell ref="A129:B129"/>
    <mergeCell ref="A94:E94"/>
    <mergeCell ref="A101:D101"/>
    <mergeCell ref="A102:C102"/>
    <mergeCell ref="A109:G109"/>
    <mergeCell ref="A110:C110"/>
    <mergeCell ref="A111:A112"/>
    <mergeCell ref="B111:F111"/>
    <mergeCell ref="G111:I111"/>
    <mergeCell ref="A64:B64"/>
    <mergeCell ref="A65:B65"/>
    <mergeCell ref="A66:C66"/>
    <mergeCell ref="A67:B67"/>
    <mergeCell ref="A68:B68"/>
    <mergeCell ref="A76:E76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3" workbookViewId="0">
      <selection activeCell="J12" sqref="J12"/>
    </sheetView>
  </sheetViews>
  <sheetFormatPr defaultRowHeight="15" x14ac:dyDescent="0.25"/>
  <cols>
    <col min="1" max="1" width="25" customWidth="1"/>
    <col min="2" max="2" width="15.7109375" customWidth="1"/>
    <col min="3" max="3" width="9.140625" style="471"/>
    <col min="4" max="4" width="16.5703125" customWidth="1"/>
    <col min="5" max="5" width="13.42578125" style="471" customWidth="1"/>
    <col min="6" max="6" width="17.140625" customWidth="1"/>
    <col min="7" max="7" width="17.5703125" customWidth="1"/>
    <col min="8" max="8" width="18.5703125" customWidth="1"/>
  </cols>
  <sheetData>
    <row r="1" spans="1:8" x14ac:dyDescent="0.25">
      <c r="A1" s="877" t="s">
        <v>429</v>
      </c>
      <c r="B1" s="877"/>
      <c r="C1" s="877"/>
      <c r="D1" s="877"/>
      <c r="E1" s="877"/>
      <c r="F1" s="877"/>
      <c r="G1" s="877"/>
    </row>
    <row r="2" spans="1:8" ht="28.5" customHeight="1" x14ac:dyDescent="0.25">
      <c r="A2" s="877" t="s">
        <v>430</v>
      </c>
      <c r="B2" s="877"/>
      <c r="C2" s="877"/>
      <c r="D2" s="877"/>
      <c r="E2" s="877"/>
      <c r="F2" s="877"/>
      <c r="G2" s="877"/>
    </row>
    <row r="3" spans="1:8" x14ac:dyDescent="0.25">
      <c r="A3" s="877" t="s">
        <v>431</v>
      </c>
      <c r="B3" s="877"/>
      <c r="C3" s="877"/>
      <c r="D3" s="877"/>
      <c r="E3" s="877"/>
      <c r="F3" s="877"/>
      <c r="G3" s="877"/>
    </row>
    <row r="4" spans="1:8" x14ac:dyDescent="0.25">
      <c r="A4" s="878" t="s">
        <v>71</v>
      </c>
      <c r="B4" s="878"/>
      <c r="C4" s="878"/>
      <c r="D4" s="878"/>
      <c r="E4" s="878"/>
      <c r="F4" s="878"/>
      <c r="G4" s="878"/>
    </row>
    <row r="5" spans="1:8" ht="15" customHeight="1" x14ac:dyDescent="0.25">
      <c r="A5" s="879" t="s">
        <v>21</v>
      </c>
      <c r="B5" s="879"/>
      <c r="C5" s="879"/>
      <c r="D5" s="879"/>
      <c r="E5" s="879"/>
      <c r="F5" s="879"/>
      <c r="G5" s="879"/>
      <c r="H5" s="879"/>
    </row>
    <row r="6" spans="1:8" ht="63" customHeight="1" x14ac:dyDescent="0.25">
      <c r="A6" s="452" t="s">
        <v>81</v>
      </c>
      <c r="B6" s="452" t="s">
        <v>432</v>
      </c>
      <c r="C6" s="469" t="s">
        <v>74</v>
      </c>
      <c r="D6" s="452" t="s">
        <v>433</v>
      </c>
      <c r="E6" s="469" t="s">
        <v>76</v>
      </c>
      <c r="F6" s="452" t="s">
        <v>77</v>
      </c>
      <c r="G6" s="452" t="s">
        <v>434</v>
      </c>
      <c r="H6" s="452" t="s">
        <v>435</v>
      </c>
    </row>
    <row r="7" spans="1:8" ht="40.5" customHeight="1" x14ac:dyDescent="0.25">
      <c r="A7" s="453" t="s">
        <v>436</v>
      </c>
      <c r="B7" s="454">
        <v>10406</v>
      </c>
      <c r="C7" s="454">
        <v>100</v>
      </c>
      <c r="D7" s="454">
        <v>520300</v>
      </c>
      <c r="E7" s="454">
        <v>0</v>
      </c>
      <c r="F7" s="454">
        <v>520300</v>
      </c>
      <c r="G7" s="454">
        <v>1771.38</v>
      </c>
      <c r="H7" s="454">
        <v>1954315.97</v>
      </c>
    </row>
    <row r="8" spans="1:8" ht="28.5" customHeight="1" x14ac:dyDescent="0.25">
      <c r="A8" s="455" t="s">
        <v>437</v>
      </c>
      <c r="B8" s="456">
        <v>657835</v>
      </c>
      <c r="C8" s="456">
        <v>100</v>
      </c>
      <c r="D8" s="456">
        <v>328917500</v>
      </c>
      <c r="E8" s="456">
        <v>0</v>
      </c>
      <c r="F8" s="456">
        <v>328917500</v>
      </c>
      <c r="G8" s="456">
        <v>2948882.87</v>
      </c>
      <c r="H8" s="456">
        <v>656215983.86000001</v>
      </c>
    </row>
    <row r="9" spans="1:8" ht="43.5" customHeight="1" x14ac:dyDescent="0.25">
      <c r="A9" s="455" t="s">
        <v>438</v>
      </c>
      <c r="B9" s="456">
        <v>585616</v>
      </c>
      <c r="C9" s="456">
        <v>100</v>
      </c>
      <c r="D9" s="456">
        <v>292808000</v>
      </c>
      <c r="E9" s="456">
        <v>0</v>
      </c>
      <c r="F9" s="456">
        <v>292808000</v>
      </c>
      <c r="G9" s="456">
        <v>-5727414.1299999999</v>
      </c>
      <c r="H9" s="456">
        <v>769639444.84000003</v>
      </c>
    </row>
    <row r="10" spans="1:8" ht="31.5" customHeight="1" x14ac:dyDescent="0.25">
      <c r="A10" s="455" t="s">
        <v>439</v>
      </c>
      <c r="B10" s="456">
        <v>210982</v>
      </c>
      <c r="C10" s="456">
        <v>100</v>
      </c>
      <c r="D10" s="456">
        <v>105491000</v>
      </c>
      <c r="E10" s="456">
        <v>0</v>
      </c>
      <c r="F10" s="456">
        <v>105491000</v>
      </c>
      <c r="G10" s="456">
        <v>14216621.060000001</v>
      </c>
      <c r="H10" s="456">
        <v>187137098.22</v>
      </c>
    </row>
    <row r="11" spans="1:8" ht="28.5" customHeight="1" x14ac:dyDescent="0.25">
      <c r="A11" s="455" t="s">
        <v>440</v>
      </c>
      <c r="B11" s="456">
        <v>4600</v>
      </c>
      <c r="C11" s="456">
        <v>100</v>
      </c>
      <c r="D11" s="456">
        <v>2300000</v>
      </c>
      <c r="E11" s="456">
        <v>0</v>
      </c>
      <c r="F11" s="456">
        <v>2300000</v>
      </c>
      <c r="G11" s="456">
        <v>763015.44</v>
      </c>
      <c r="H11" s="456">
        <v>5811801.6299999999</v>
      </c>
    </row>
    <row r="12" spans="1:8" ht="38.25" customHeight="1" x14ac:dyDescent="0.25">
      <c r="A12" s="455" t="s">
        <v>441</v>
      </c>
      <c r="B12" s="456">
        <v>27345751</v>
      </c>
      <c r="C12" s="456">
        <v>100</v>
      </c>
      <c r="D12" s="456">
        <v>2734575100</v>
      </c>
      <c r="E12" s="456">
        <v>0</v>
      </c>
      <c r="F12" s="456">
        <v>2734575100</v>
      </c>
      <c r="G12" s="456">
        <v>34375256.380000003</v>
      </c>
      <c r="H12" s="456">
        <v>4660402370.1300001</v>
      </c>
    </row>
    <row r="13" spans="1:8" ht="29.25" customHeight="1" x14ac:dyDescent="0.25">
      <c r="A13" s="455" t="s">
        <v>442</v>
      </c>
      <c r="B13" s="456">
        <v>933516</v>
      </c>
      <c r="C13" s="456">
        <v>100</v>
      </c>
      <c r="D13" s="456">
        <v>466758000</v>
      </c>
      <c r="E13" s="456">
        <v>0</v>
      </c>
      <c r="F13" s="456">
        <v>466758000</v>
      </c>
      <c r="G13" s="456">
        <v>-29943434.850000001</v>
      </c>
      <c r="H13" s="456">
        <v>659497125.32000005</v>
      </c>
    </row>
    <row r="14" spans="1:8" ht="44.25" customHeight="1" x14ac:dyDescent="0.25">
      <c r="A14" s="455" t="s">
        <v>443</v>
      </c>
      <c r="B14" s="456">
        <v>10000</v>
      </c>
      <c r="C14" s="456">
        <v>100</v>
      </c>
      <c r="D14" s="456">
        <v>5000000</v>
      </c>
      <c r="E14" s="456">
        <v>0</v>
      </c>
      <c r="F14" s="456">
        <v>5000000</v>
      </c>
      <c r="G14" s="456">
        <v>2271118.56</v>
      </c>
      <c r="H14" s="456">
        <v>20887315.949999999</v>
      </c>
    </row>
    <row r="15" spans="1:8" x14ac:dyDescent="0.25">
      <c r="A15" s="455" t="s">
        <v>444</v>
      </c>
      <c r="B15" s="456">
        <v>24601</v>
      </c>
      <c r="C15" s="456">
        <v>100</v>
      </c>
      <c r="D15" s="456">
        <v>1230050</v>
      </c>
      <c r="E15" s="456">
        <v>0</v>
      </c>
      <c r="F15" s="456">
        <v>1230050</v>
      </c>
      <c r="G15" s="456">
        <v>755535.97</v>
      </c>
      <c r="H15" s="456">
        <v>7146368.5800000001</v>
      </c>
    </row>
    <row r="16" spans="1:8" ht="27" customHeight="1" x14ac:dyDescent="0.25">
      <c r="A16" s="455" t="s">
        <v>445</v>
      </c>
      <c r="B16" s="456">
        <v>80500</v>
      </c>
      <c r="C16" s="456">
        <v>100</v>
      </c>
      <c r="D16" s="456">
        <v>80500000</v>
      </c>
      <c r="E16" s="456">
        <v>0</v>
      </c>
      <c r="F16" s="456">
        <v>80500000</v>
      </c>
      <c r="G16" s="456">
        <v>3191277.28</v>
      </c>
      <c r="H16" s="456">
        <v>116749160.17</v>
      </c>
    </row>
    <row r="17" spans="1:8" ht="31.5" customHeight="1" x14ac:dyDescent="0.25">
      <c r="A17" s="455" t="s">
        <v>446</v>
      </c>
      <c r="B17" s="456">
        <v>153058</v>
      </c>
      <c r="C17" s="456">
        <v>100</v>
      </c>
      <c r="D17" s="456">
        <v>153058000</v>
      </c>
      <c r="E17" s="456">
        <v>0</v>
      </c>
      <c r="F17" s="456">
        <v>153058000</v>
      </c>
      <c r="G17" s="456">
        <v>6296618.0300000003</v>
      </c>
      <c r="H17" s="456">
        <v>215306468.47999999</v>
      </c>
    </row>
    <row r="18" spans="1:8" ht="29.25" customHeight="1" x14ac:dyDescent="0.25">
      <c r="A18" s="455" t="s">
        <v>447</v>
      </c>
      <c r="B18" s="456">
        <v>143379</v>
      </c>
      <c r="C18" s="456">
        <v>100</v>
      </c>
      <c r="D18" s="456">
        <v>143379000</v>
      </c>
      <c r="E18" s="456">
        <v>0</v>
      </c>
      <c r="F18" s="456">
        <v>143379000</v>
      </c>
      <c r="G18" s="456">
        <v>3627836.66</v>
      </c>
      <c r="H18" s="456">
        <v>157644614.22</v>
      </c>
    </row>
    <row r="19" spans="1:8" ht="27" customHeight="1" x14ac:dyDescent="0.25">
      <c r="A19" s="455" t="s">
        <v>448</v>
      </c>
      <c r="B19" s="456">
        <v>1134550</v>
      </c>
      <c r="C19" s="456">
        <v>100</v>
      </c>
      <c r="D19" s="456">
        <v>567275000</v>
      </c>
      <c r="E19" s="456">
        <v>0</v>
      </c>
      <c r="F19" s="456">
        <v>567275000</v>
      </c>
      <c r="G19" s="456">
        <v>43503674.32</v>
      </c>
      <c r="H19" s="456">
        <v>1153172162.1099999</v>
      </c>
    </row>
    <row r="20" spans="1:8" ht="29.25" customHeight="1" x14ac:dyDescent="0.25">
      <c r="A20" s="455" t="s">
        <v>449</v>
      </c>
      <c r="B20" s="456">
        <v>6600</v>
      </c>
      <c r="C20" s="456">
        <v>100</v>
      </c>
      <c r="D20" s="456">
        <v>3300000</v>
      </c>
      <c r="E20" s="456">
        <v>0</v>
      </c>
      <c r="F20" s="456">
        <v>3300000</v>
      </c>
      <c r="G20" s="456">
        <v>99753.08</v>
      </c>
      <c r="H20" s="456">
        <v>4863823.1100000003</v>
      </c>
    </row>
    <row r="21" spans="1:8" ht="26.25" customHeight="1" x14ac:dyDescent="0.25">
      <c r="A21" s="455" t="s">
        <v>450</v>
      </c>
      <c r="B21" s="456">
        <v>1000</v>
      </c>
      <c r="C21" s="456">
        <v>100</v>
      </c>
      <c r="D21" s="456">
        <v>1000000</v>
      </c>
      <c r="E21" s="456">
        <v>0</v>
      </c>
      <c r="F21" s="456">
        <v>1000000</v>
      </c>
      <c r="G21" s="456">
        <v>182354</v>
      </c>
      <c r="H21" s="456">
        <v>18571531.809999999</v>
      </c>
    </row>
    <row r="22" spans="1:8" x14ac:dyDescent="0.25">
      <c r="A22" s="455" t="s">
        <v>451</v>
      </c>
      <c r="B22" s="456">
        <v>23414</v>
      </c>
      <c r="C22" s="456">
        <v>100</v>
      </c>
      <c r="D22" s="456">
        <v>23414000</v>
      </c>
      <c r="E22" s="456">
        <v>0</v>
      </c>
      <c r="F22" s="456">
        <v>23414000</v>
      </c>
      <c r="G22" s="456">
        <v>-3986621.68</v>
      </c>
      <c r="H22" s="456">
        <v>29450018.789999999</v>
      </c>
    </row>
    <row r="23" spans="1:8" ht="30.75" customHeight="1" x14ac:dyDescent="0.25">
      <c r="A23" s="455" t="s">
        <v>452</v>
      </c>
      <c r="B23" s="456">
        <v>62965</v>
      </c>
      <c r="C23" s="456">
        <v>100</v>
      </c>
      <c r="D23" s="456">
        <v>62965000</v>
      </c>
      <c r="E23" s="456">
        <v>0</v>
      </c>
      <c r="F23" s="456">
        <v>62965000</v>
      </c>
      <c r="G23" s="456">
        <v>-55712.02</v>
      </c>
      <c r="H23" s="456">
        <v>63317426.700000003</v>
      </c>
    </row>
    <row r="24" spans="1:8" ht="30" customHeight="1" x14ac:dyDescent="0.25">
      <c r="A24" s="455" t="s">
        <v>453</v>
      </c>
      <c r="B24" s="456">
        <v>19355</v>
      </c>
      <c r="C24" s="456">
        <v>100</v>
      </c>
      <c r="D24" s="456">
        <v>19355000</v>
      </c>
      <c r="E24" s="456">
        <v>6860755.9000000004</v>
      </c>
      <c r="F24" s="456">
        <v>12494244.1</v>
      </c>
      <c r="G24" s="456">
        <v>-16257819.130000001</v>
      </c>
      <c r="H24" s="456">
        <v>12222797.050000001</v>
      </c>
    </row>
    <row r="25" spans="1:8" ht="28.5" customHeight="1" x14ac:dyDescent="0.25">
      <c r="A25" s="455" t="s">
        <v>454</v>
      </c>
      <c r="B25" s="456">
        <v>19383</v>
      </c>
      <c r="C25" s="456">
        <v>100</v>
      </c>
      <c r="D25" s="456">
        <v>19383000</v>
      </c>
      <c r="E25" s="456">
        <v>8653319.3800000008</v>
      </c>
      <c r="F25" s="456">
        <v>10729680.619999999</v>
      </c>
      <c r="G25" s="456">
        <v>-11175742.75</v>
      </c>
      <c r="H25" s="456">
        <v>10729680.619999999</v>
      </c>
    </row>
    <row r="26" spans="1:8" ht="21" customHeight="1" x14ac:dyDescent="0.25">
      <c r="A26" s="455" t="s">
        <v>455</v>
      </c>
      <c r="B26" s="456">
        <v>32192</v>
      </c>
      <c r="C26" s="456">
        <v>100</v>
      </c>
      <c r="D26" s="456">
        <v>32192000</v>
      </c>
      <c r="E26" s="456">
        <v>32192000</v>
      </c>
      <c r="F26" s="457">
        <v>0</v>
      </c>
      <c r="G26" s="456">
        <v>-28025570.239999998</v>
      </c>
      <c r="H26" s="456">
        <v>-8282695.7199999997</v>
      </c>
    </row>
    <row r="27" spans="1:8" ht="16.5" customHeight="1" x14ac:dyDescent="0.25">
      <c r="A27" s="455" t="s">
        <v>456</v>
      </c>
      <c r="B27" s="456">
        <v>20111</v>
      </c>
      <c r="C27" s="456">
        <v>100</v>
      </c>
      <c r="D27" s="456">
        <v>20111000</v>
      </c>
      <c r="E27" s="456">
        <v>1014663.13</v>
      </c>
      <c r="F27" s="456">
        <v>19096336.870000001</v>
      </c>
      <c r="G27" s="456">
        <v>154822.39000000001</v>
      </c>
      <c r="H27" s="456">
        <v>19096336.870000001</v>
      </c>
    </row>
    <row r="28" spans="1:8" ht="33.75" customHeight="1" x14ac:dyDescent="0.25">
      <c r="A28" s="455" t="s">
        <v>457</v>
      </c>
      <c r="B28" s="457">
        <v>100</v>
      </c>
      <c r="C28" s="456">
        <v>100</v>
      </c>
      <c r="D28" s="456">
        <v>50000</v>
      </c>
      <c r="E28" s="456">
        <v>50000</v>
      </c>
      <c r="F28" s="457">
        <v>0</v>
      </c>
      <c r="G28" s="457">
        <v>0</v>
      </c>
      <c r="H28" s="457">
        <v>0</v>
      </c>
    </row>
    <row r="29" spans="1:8" ht="30.75" customHeight="1" x14ac:dyDescent="0.25">
      <c r="A29" s="455" t="s">
        <v>458</v>
      </c>
      <c r="B29" s="456">
        <v>16000</v>
      </c>
      <c r="C29" s="456">
        <v>40.22</v>
      </c>
      <c r="D29" s="456">
        <v>16000000</v>
      </c>
      <c r="E29" s="456">
        <v>7083826.4900000002</v>
      </c>
      <c r="F29" s="456">
        <v>8916173.5099999998</v>
      </c>
      <c r="G29" s="456">
        <v>-4239087.17</v>
      </c>
      <c r="H29" s="456">
        <v>22169508.16</v>
      </c>
    </row>
    <row r="30" spans="1:8" ht="25.5" customHeight="1" x14ac:dyDescent="0.25">
      <c r="A30" s="455" t="s">
        <v>459</v>
      </c>
      <c r="B30" s="456">
        <v>16862</v>
      </c>
      <c r="C30" s="456">
        <v>0</v>
      </c>
      <c r="D30" s="456">
        <v>195296.65</v>
      </c>
      <c r="E30" s="456">
        <v>-13138.4</v>
      </c>
      <c r="F30" s="456">
        <v>208435.05</v>
      </c>
      <c r="G30" s="457">
        <v>0</v>
      </c>
      <c r="H30" s="457">
        <v>0</v>
      </c>
    </row>
    <row r="31" spans="1:8" x14ac:dyDescent="0.25">
      <c r="A31" s="458" t="s">
        <v>100</v>
      </c>
      <c r="B31" s="459">
        <v>31512776</v>
      </c>
      <c r="C31" s="470"/>
      <c r="D31" s="459">
        <v>5079777246.6499996</v>
      </c>
      <c r="E31" s="459">
        <v>55841426.5</v>
      </c>
      <c r="F31" s="459">
        <v>5023935820.1499996</v>
      </c>
      <c r="G31" s="459">
        <v>12977135.449999999</v>
      </c>
      <c r="H31" s="459">
        <v>8783702656.8700008</v>
      </c>
    </row>
    <row r="32" spans="1:8" ht="15" customHeight="1" x14ac:dyDescent="0.25">
      <c r="A32" s="880" t="s">
        <v>14</v>
      </c>
      <c r="B32" s="880"/>
      <c r="C32" s="880"/>
      <c r="D32" s="880"/>
      <c r="E32" s="880"/>
      <c r="F32" s="880"/>
      <c r="G32" s="880"/>
      <c r="H32" s="880"/>
    </row>
    <row r="33" spans="1:8" ht="63.75" customHeight="1" x14ac:dyDescent="0.25">
      <c r="A33" s="452" t="s">
        <v>81</v>
      </c>
      <c r="B33" s="452" t="s">
        <v>432</v>
      </c>
      <c r="C33" s="469" t="s">
        <v>74</v>
      </c>
      <c r="D33" s="452" t="s">
        <v>433</v>
      </c>
      <c r="E33" s="469" t="s">
        <v>76</v>
      </c>
      <c r="F33" s="452" t="s">
        <v>77</v>
      </c>
      <c r="G33" s="452" t="s">
        <v>460</v>
      </c>
      <c r="H33" s="452" t="s">
        <v>87</v>
      </c>
    </row>
    <row r="34" spans="1:8" ht="28.5" customHeight="1" x14ac:dyDescent="0.25">
      <c r="A34" s="453" t="s">
        <v>436</v>
      </c>
      <c r="B34" s="454">
        <v>10406</v>
      </c>
      <c r="C34" s="454">
        <v>100</v>
      </c>
      <c r="D34" s="454">
        <v>520300</v>
      </c>
      <c r="E34" s="454">
        <v>0</v>
      </c>
      <c r="F34" s="454">
        <v>520300</v>
      </c>
      <c r="G34" s="454">
        <v>-538277.28</v>
      </c>
      <c r="H34" s="454">
        <v>1952544.59</v>
      </c>
    </row>
    <row r="35" spans="1:8" ht="21.75" customHeight="1" x14ac:dyDescent="0.25">
      <c r="A35" s="455" t="s">
        <v>437</v>
      </c>
      <c r="B35" s="456">
        <v>657835</v>
      </c>
      <c r="C35" s="456">
        <v>100</v>
      </c>
      <c r="D35" s="456">
        <v>328917500</v>
      </c>
      <c r="E35" s="456">
        <v>0</v>
      </c>
      <c r="F35" s="456">
        <v>328917500</v>
      </c>
      <c r="G35" s="456">
        <v>3513025.44</v>
      </c>
      <c r="H35" s="456">
        <v>653780126.42999995</v>
      </c>
    </row>
    <row r="36" spans="1:8" ht="45.75" customHeight="1" x14ac:dyDescent="0.25">
      <c r="A36" s="455" t="s">
        <v>438</v>
      </c>
      <c r="B36" s="456">
        <v>585616</v>
      </c>
      <c r="C36" s="456">
        <v>100</v>
      </c>
      <c r="D36" s="456">
        <v>292808000</v>
      </c>
      <c r="E36" s="456">
        <v>0</v>
      </c>
      <c r="F36" s="456">
        <v>292808000</v>
      </c>
      <c r="G36" s="456">
        <v>-2657164.7999999998</v>
      </c>
      <c r="H36" s="456">
        <v>1113791261.3900001</v>
      </c>
    </row>
    <row r="37" spans="1:8" ht="34.5" customHeight="1" x14ac:dyDescent="0.25">
      <c r="A37" s="455" t="s">
        <v>439</v>
      </c>
      <c r="B37" s="456">
        <v>110982</v>
      </c>
      <c r="C37" s="456">
        <v>100</v>
      </c>
      <c r="D37" s="456">
        <v>55491000</v>
      </c>
      <c r="E37" s="456">
        <v>0</v>
      </c>
      <c r="F37" s="456">
        <v>55491000</v>
      </c>
      <c r="G37" s="456">
        <v>4056923.81</v>
      </c>
      <c r="H37" s="456">
        <v>122970477.16</v>
      </c>
    </row>
    <row r="38" spans="1:8" ht="31.5" customHeight="1" x14ac:dyDescent="0.25">
      <c r="A38" s="455" t="s">
        <v>461</v>
      </c>
      <c r="B38" s="456">
        <v>154970</v>
      </c>
      <c r="C38" s="456">
        <v>100</v>
      </c>
      <c r="D38" s="456">
        <v>15497000</v>
      </c>
      <c r="E38" s="456">
        <v>14940590</v>
      </c>
      <c r="F38" s="456">
        <v>556410</v>
      </c>
      <c r="G38" s="456">
        <v>-8141358.2800000003</v>
      </c>
      <c r="H38" s="456">
        <v>556410</v>
      </c>
    </row>
    <row r="39" spans="1:8" ht="33.75" customHeight="1" x14ac:dyDescent="0.25">
      <c r="A39" s="455" t="s">
        <v>440</v>
      </c>
      <c r="B39" s="456">
        <v>4600</v>
      </c>
      <c r="C39" s="456">
        <v>100</v>
      </c>
      <c r="D39" s="456">
        <v>2300000</v>
      </c>
      <c r="E39" s="456">
        <v>0</v>
      </c>
      <c r="F39" s="456">
        <v>2300000</v>
      </c>
      <c r="G39" s="456">
        <v>-493197.76</v>
      </c>
      <c r="H39" s="456">
        <v>5048786.1900000004</v>
      </c>
    </row>
    <row r="40" spans="1:8" ht="42.75" customHeight="1" x14ac:dyDescent="0.25">
      <c r="A40" s="455" t="s">
        <v>441</v>
      </c>
      <c r="B40" s="456">
        <v>27345751</v>
      </c>
      <c r="C40" s="456">
        <v>100</v>
      </c>
      <c r="D40" s="456">
        <v>2734575100</v>
      </c>
      <c r="E40" s="456">
        <v>0</v>
      </c>
      <c r="F40" s="456">
        <v>2734575100</v>
      </c>
      <c r="G40" s="456">
        <v>15878346.630000001</v>
      </c>
      <c r="H40" s="456">
        <v>4626027113.75</v>
      </c>
    </row>
    <row r="41" spans="1:8" ht="33.75" customHeight="1" x14ac:dyDescent="0.25">
      <c r="A41" s="455" t="s">
        <v>442</v>
      </c>
      <c r="B41" s="456">
        <v>933516</v>
      </c>
      <c r="C41" s="456">
        <v>100</v>
      </c>
      <c r="D41" s="456">
        <v>466758000</v>
      </c>
      <c r="E41" s="456">
        <v>0</v>
      </c>
      <c r="F41" s="456">
        <v>466758000</v>
      </c>
      <c r="G41" s="456">
        <v>418429.77</v>
      </c>
      <c r="H41" s="456">
        <v>688167305.41999996</v>
      </c>
    </row>
    <row r="42" spans="1:8" ht="43.5" customHeight="1" x14ac:dyDescent="0.25">
      <c r="A42" s="455" t="s">
        <v>443</v>
      </c>
      <c r="B42" s="456">
        <v>10000</v>
      </c>
      <c r="C42" s="456">
        <v>100</v>
      </c>
      <c r="D42" s="456">
        <v>5000000</v>
      </c>
      <c r="E42" s="456">
        <v>0</v>
      </c>
      <c r="F42" s="456">
        <v>5000000</v>
      </c>
      <c r="G42" s="456">
        <v>1956359.64</v>
      </c>
      <c r="H42" s="456">
        <v>18916197.390000001</v>
      </c>
    </row>
    <row r="43" spans="1:8" x14ac:dyDescent="0.25">
      <c r="A43" s="455" t="s">
        <v>444</v>
      </c>
      <c r="B43" s="456">
        <v>24601</v>
      </c>
      <c r="C43" s="456">
        <v>100</v>
      </c>
      <c r="D43" s="456">
        <v>1230050</v>
      </c>
      <c r="E43" s="456">
        <v>0</v>
      </c>
      <c r="F43" s="456">
        <v>1230050</v>
      </c>
      <c r="G43" s="456">
        <v>-830493.94</v>
      </c>
      <c r="H43" s="456">
        <v>6390832.6100000003</v>
      </c>
    </row>
    <row r="44" spans="1:8" ht="24" customHeight="1" x14ac:dyDescent="0.25">
      <c r="A44" s="455" t="s">
        <v>445</v>
      </c>
      <c r="B44" s="456">
        <v>80500</v>
      </c>
      <c r="C44" s="456">
        <v>100</v>
      </c>
      <c r="D44" s="456">
        <v>80500000</v>
      </c>
      <c r="E44" s="456">
        <v>0</v>
      </c>
      <c r="F44" s="456">
        <v>80500000</v>
      </c>
      <c r="G44" s="456">
        <v>1476440.71</v>
      </c>
      <c r="H44" s="456">
        <v>114834323.59999999</v>
      </c>
    </row>
    <row r="45" spans="1:8" ht="44.25" customHeight="1" x14ac:dyDescent="0.25">
      <c r="A45" s="455" t="s">
        <v>446</v>
      </c>
      <c r="B45" s="456">
        <v>143745</v>
      </c>
      <c r="C45" s="456">
        <v>100</v>
      </c>
      <c r="D45" s="456">
        <v>143745000</v>
      </c>
      <c r="E45" s="456">
        <v>0</v>
      </c>
      <c r="F45" s="456">
        <v>143745000</v>
      </c>
      <c r="G45" s="456">
        <v>6286497.29</v>
      </c>
      <c r="H45" s="456">
        <v>199695140.44999999</v>
      </c>
    </row>
    <row r="46" spans="1:8" ht="27.75" customHeight="1" x14ac:dyDescent="0.25">
      <c r="A46" s="455" t="s">
        <v>447</v>
      </c>
      <c r="B46" s="456">
        <v>107466</v>
      </c>
      <c r="C46" s="456">
        <v>100</v>
      </c>
      <c r="D46" s="456">
        <v>107466000</v>
      </c>
      <c r="E46" s="456">
        <v>0</v>
      </c>
      <c r="F46" s="456">
        <v>107466000</v>
      </c>
      <c r="G46" s="456">
        <v>2719234.47</v>
      </c>
      <c r="H46" s="456">
        <v>118103777.56</v>
      </c>
    </row>
    <row r="47" spans="1:8" ht="24" customHeight="1" x14ac:dyDescent="0.25">
      <c r="A47" s="455" t="s">
        <v>448</v>
      </c>
      <c r="B47" s="456">
        <v>934550</v>
      </c>
      <c r="C47" s="456">
        <v>100</v>
      </c>
      <c r="D47" s="456">
        <v>467275000</v>
      </c>
      <c r="E47" s="456">
        <v>0</v>
      </c>
      <c r="F47" s="456">
        <v>467275000</v>
      </c>
      <c r="G47" s="456">
        <v>7209257.0099999998</v>
      </c>
      <c r="H47" s="456">
        <v>1009668487.79</v>
      </c>
    </row>
    <row r="48" spans="1:8" ht="40.5" customHeight="1" x14ac:dyDescent="0.25">
      <c r="A48" s="455" t="s">
        <v>449</v>
      </c>
      <c r="B48" s="456">
        <v>6600</v>
      </c>
      <c r="C48" s="456">
        <v>100</v>
      </c>
      <c r="D48" s="456">
        <v>3300000</v>
      </c>
      <c r="E48" s="456">
        <v>0</v>
      </c>
      <c r="F48" s="456">
        <v>3300000</v>
      </c>
      <c r="G48" s="456">
        <v>81626.149999999994</v>
      </c>
      <c r="H48" s="456">
        <v>4764070.03</v>
      </c>
    </row>
    <row r="49" spans="1:8" ht="31.5" customHeight="1" x14ac:dyDescent="0.25">
      <c r="A49" s="455" t="s">
        <v>450</v>
      </c>
      <c r="B49" s="456">
        <v>1000</v>
      </c>
      <c r="C49" s="456">
        <v>100</v>
      </c>
      <c r="D49" s="456">
        <v>1000000</v>
      </c>
      <c r="E49" s="456">
        <v>0</v>
      </c>
      <c r="F49" s="456">
        <v>1000000</v>
      </c>
      <c r="G49" s="456">
        <v>-451543.54</v>
      </c>
      <c r="H49" s="456">
        <v>18389177.809999999</v>
      </c>
    </row>
    <row r="50" spans="1:8" x14ac:dyDescent="0.25">
      <c r="A50" s="455" t="s">
        <v>451</v>
      </c>
      <c r="B50" s="456">
        <v>22014</v>
      </c>
      <c r="C50" s="456">
        <v>100</v>
      </c>
      <c r="D50" s="456">
        <v>22014000</v>
      </c>
      <c r="E50" s="456">
        <v>0</v>
      </c>
      <c r="F50" s="456">
        <v>22014000</v>
      </c>
      <c r="G50" s="456">
        <v>-10255995.800000001</v>
      </c>
      <c r="H50" s="456">
        <v>27049049.309999999</v>
      </c>
    </row>
    <row r="51" spans="1:8" ht="27" customHeight="1" x14ac:dyDescent="0.25">
      <c r="A51" s="455" t="s">
        <v>452</v>
      </c>
      <c r="B51" s="456">
        <v>62965</v>
      </c>
      <c r="C51" s="456">
        <v>100</v>
      </c>
      <c r="D51" s="456">
        <v>62965000</v>
      </c>
      <c r="E51" s="456">
        <v>0</v>
      </c>
      <c r="F51" s="456">
        <v>62965000</v>
      </c>
      <c r="G51" s="456">
        <v>-1214695.92</v>
      </c>
      <c r="H51" s="456">
        <v>63373138.719999999</v>
      </c>
    </row>
    <row r="52" spans="1:8" ht="29.25" customHeight="1" x14ac:dyDescent="0.25">
      <c r="A52" s="455" t="s">
        <v>453</v>
      </c>
      <c r="B52" s="456">
        <v>19355</v>
      </c>
      <c r="C52" s="456">
        <v>100</v>
      </c>
      <c r="D52" s="456">
        <v>19355000</v>
      </c>
      <c r="E52" s="456">
        <v>8874383.8200000003</v>
      </c>
      <c r="F52" s="456">
        <v>10480616.18</v>
      </c>
      <c r="G52" s="456">
        <v>-11940616.869999999</v>
      </c>
      <c r="H52" s="456">
        <v>10480616.18</v>
      </c>
    </row>
    <row r="53" spans="1:8" ht="32.25" customHeight="1" x14ac:dyDescent="0.25">
      <c r="A53" s="455" t="s">
        <v>454</v>
      </c>
      <c r="B53" s="456">
        <v>19383</v>
      </c>
      <c r="C53" s="456">
        <v>100</v>
      </c>
      <c r="D53" s="456">
        <v>19383000</v>
      </c>
      <c r="E53" s="456">
        <v>5777576.6299999999</v>
      </c>
      <c r="F53" s="456">
        <v>13605423.369999999</v>
      </c>
      <c r="G53" s="456">
        <v>-8513214.4000000004</v>
      </c>
      <c r="H53" s="456">
        <v>13605423.369999999</v>
      </c>
    </row>
    <row r="54" spans="1:8" ht="22.5" customHeight="1" x14ac:dyDescent="0.25">
      <c r="A54" s="455" t="s">
        <v>455</v>
      </c>
      <c r="B54" s="456">
        <v>32192</v>
      </c>
      <c r="C54" s="456">
        <v>100</v>
      </c>
      <c r="D54" s="456">
        <v>32192000</v>
      </c>
      <c r="E54" s="456">
        <v>29649125.48</v>
      </c>
      <c r="F54" s="456">
        <v>2542874.52</v>
      </c>
      <c r="G54" s="456">
        <v>-22243213.34</v>
      </c>
      <c r="H54" s="456">
        <v>2542874.52</v>
      </c>
    </row>
    <row r="55" spans="1:8" x14ac:dyDescent="0.25">
      <c r="A55" s="455" t="s">
        <v>456</v>
      </c>
      <c r="B55" s="456">
        <v>20111</v>
      </c>
      <c r="C55" s="456">
        <v>100</v>
      </c>
      <c r="D55" s="456">
        <v>20111000</v>
      </c>
      <c r="E55" s="456">
        <v>328280.37</v>
      </c>
      <c r="F55" s="456">
        <v>19782719.629999999</v>
      </c>
      <c r="G55" s="456">
        <v>363744.12</v>
      </c>
      <c r="H55" s="456">
        <v>19782719.629999999</v>
      </c>
    </row>
    <row r="56" spans="1:8" ht="27" customHeight="1" x14ac:dyDescent="0.25">
      <c r="A56" s="455" t="s">
        <v>457</v>
      </c>
      <c r="B56" s="457">
        <v>100</v>
      </c>
      <c r="C56" s="456">
        <v>100</v>
      </c>
      <c r="D56" s="456">
        <v>50000</v>
      </c>
      <c r="E56" s="456">
        <v>50000</v>
      </c>
      <c r="F56" s="457">
        <v>0</v>
      </c>
      <c r="G56" s="457">
        <v>0</v>
      </c>
      <c r="H56" s="457">
        <v>0</v>
      </c>
    </row>
    <row r="57" spans="1:8" ht="41.25" customHeight="1" x14ac:dyDescent="0.25">
      <c r="A57" s="455" t="s">
        <v>458</v>
      </c>
      <c r="B57" s="456">
        <v>16000</v>
      </c>
      <c r="C57" s="456">
        <v>40.22</v>
      </c>
      <c r="D57" s="456">
        <v>16000000</v>
      </c>
      <c r="E57" s="456">
        <v>5358833.54</v>
      </c>
      <c r="F57" s="456">
        <v>10641166.460000001</v>
      </c>
      <c r="G57" s="456">
        <v>-2584676.0499999998</v>
      </c>
      <c r="H57" s="456">
        <v>26458595.329999998</v>
      </c>
    </row>
    <row r="58" spans="1:8" ht="23.25" customHeight="1" x14ac:dyDescent="0.25">
      <c r="A58" s="455" t="s">
        <v>459</v>
      </c>
      <c r="B58" s="456">
        <v>16862</v>
      </c>
      <c r="C58" s="456">
        <v>0</v>
      </c>
      <c r="D58" s="456">
        <v>195296.65</v>
      </c>
      <c r="E58" s="456">
        <v>2039.3</v>
      </c>
      <c r="F58" s="456">
        <v>193257.35</v>
      </c>
      <c r="G58" s="457">
        <v>0</v>
      </c>
      <c r="H58" s="457">
        <v>0</v>
      </c>
    </row>
    <row r="59" spans="1:8" x14ac:dyDescent="0.25">
      <c r="A59" s="458" t="s">
        <v>100</v>
      </c>
      <c r="B59" s="459">
        <v>31321120</v>
      </c>
      <c r="C59" s="470"/>
      <c r="D59" s="459">
        <v>4898648246.6499996</v>
      </c>
      <c r="E59" s="459">
        <v>64980829.140000001</v>
      </c>
      <c r="F59" s="459">
        <v>4833667417.5100002</v>
      </c>
      <c r="G59" s="459">
        <v>-25904562.940000001</v>
      </c>
      <c r="H59" s="459">
        <v>8866348449.2299995</v>
      </c>
    </row>
    <row r="60" spans="1:8" x14ac:dyDescent="0.25">
      <c r="A60" s="875"/>
      <c r="B60" s="875"/>
      <c r="C60" s="875"/>
      <c r="D60" s="875"/>
      <c r="E60" s="875"/>
      <c r="F60" s="875"/>
      <c r="G60" s="875"/>
      <c r="H60" s="875"/>
    </row>
    <row r="61" spans="1:8" x14ac:dyDescent="0.25">
      <c r="A61" s="876"/>
      <c r="B61" s="876"/>
      <c r="C61" s="876"/>
      <c r="D61" s="876"/>
      <c r="E61" s="876"/>
      <c r="F61" s="876"/>
      <c r="G61" s="876"/>
      <c r="H61" s="876"/>
    </row>
  </sheetData>
  <mergeCells count="8">
    <mergeCell ref="A60:H60"/>
    <mergeCell ref="A61:H61"/>
    <mergeCell ref="A1:G1"/>
    <mergeCell ref="A2:G2"/>
    <mergeCell ref="A3:G3"/>
    <mergeCell ref="A4:G4"/>
    <mergeCell ref="A5:H5"/>
    <mergeCell ref="A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G9" sqref="G9"/>
    </sheetView>
  </sheetViews>
  <sheetFormatPr defaultRowHeight="15" x14ac:dyDescent="0.25"/>
  <cols>
    <col min="1" max="1" width="72" customWidth="1"/>
    <col min="2" max="2" width="18.42578125" customWidth="1"/>
    <col min="3" max="3" width="17.5703125" customWidth="1"/>
    <col min="4" max="4" width="20.5703125" customWidth="1"/>
    <col min="5" max="5" width="19.7109375" customWidth="1"/>
  </cols>
  <sheetData>
    <row r="1" spans="1:5" x14ac:dyDescent="0.25">
      <c r="A1" s="877" t="s">
        <v>429</v>
      </c>
      <c r="B1" s="877"/>
      <c r="C1" s="877"/>
      <c r="D1" s="877"/>
    </row>
    <row r="2" spans="1:5" ht="28.5" customHeight="1" x14ac:dyDescent="0.25">
      <c r="A2" s="877" t="s">
        <v>430</v>
      </c>
      <c r="B2" s="877"/>
      <c r="C2" s="877"/>
      <c r="D2" s="877"/>
    </row>
    <row r="3" spans="1:5" x14ac:dyDescent="0.25">
      <c r="A3" s="877" t="s">
        <v>431</v>
      </c>
      <c r="B3" s="877"/>
      <c r="C3" s="877"/>
      <c r="D3" s="877"/>
    </row>
    <row r="4" spans="1:5" ht="15.75" thickBot="1" x14ac:dyDescent="0.3">
      <c r="A4" s="882" t="s">
        <v>394</v>
      </c>
      <c r="B4" s="882"/>
      <c r="C4" s="882"/>
      <c r="D4" s="882"/>
      <c r="E4" s="882"/>
    </row>
    <row r="5" spans="1:5" x14ac:dyDescent="0.25">
      <c r="A5" s="460"/>
      <c r="B5" s="461"/>
      <c r="C5" s="461"/>
      <c r="D5" s="461"/>
      <c r="E5" s="462"/>
    </row>
    <row r="6" spans="1:5" x14ac:dyDescent="0.25">
      <c r="A6" s="883" t="s">
        <v>395</v>
      </c>
      <c r="B6" s="885" t="s">
        <v>21</v>
      </c>
      <c r="C6" s="886"/>
      <c r="D6" s="886"/>
      <c r="E6" s="887"/>
    </row>
    <row r="7" spans="1:5" ht="15.75" thickBot="1" x14ac:dyDescent="0.3">
      <c r="A7" s="884"/>
      <c r="B7" s="472" t="s">
        <v>396</v>
      </c>
      <c r="C7" s="472" t="s">
        <v>397</v>
      </c>
      <c r="D7" s="472" t="s">
        <v>274</v>
      </c>
      <c r="E7" s="473" t="s">
        <v>278</v>
      </c>
    </row>
    <row r="8" spans="1:5" ht="15.75" thickBot="1" x14ac:dyDescent="0.3">
      <c r="A8" s="477" t="s">
        <v>398</v>
      </c>
      <c r="B8" s="478">
        <v>24289865.82</v>
      </c>
      <c r="C8" s="479">
        <v>24878043.27</v>
      </c>
      <c r="D8" s="478">
        <v>275984312.81999999</v>
      </c>
      <c r="E8" s="480">
        <v>906649200.25</v>
      </c>
    </row>
    <row r="9" spans="1:5" ht="29.25" thickBot="1" x14ac:dyDescent="0.3">
      <c r="A9" s="474" t="s">
        <v>462</v>
      </c>
      <c r="B9" s="475">
        <v>0</v>
      </c>
      <c r="C9" s="475">
        <v>0</v>
      </c>
      <c r="D9" s="476">
        <v>27069</v>
      </c>
      <c r="E9" s="476">
        <v>2302410.86</v>
      </c>
    </row>
    <row r="10" spans="1:5" ht="15.75" thickBot="1" x14ac:dyDescent="0.3">
      <c r="A10" s="463" t="s">
        <v>447</v>
      </c>
      <c r="B10" s="465">
        <v>11250000</v>
      </c>
      <c r="C10" s="464">
        <v>0</v>
      </c>
      <c r="D10" s="465">
        <v>2392104.11</v>
      </c>
      <c r="E10" s="464">
        <v>0</v>
      </c>
    </row>
    <row r="11" spans="1:5" ht="15.75" thickBot="1" x14ac:dyDescent="0.3">
      <c r="A11" s="463" t="s">
        <v>463</v>
      </c>
      <c r="B11" s="465">
        <v>12102271.48</v>
      </c>
      <c r="C11" s="464">
        <v>0</v>
      </c>
      <c r="D11" s="465">
        <v>1823408.35</v>
      </c>
      <c r="E11" s="464">
        <v>0</v>
      </c>
    </row>
    <row r="12" spans="1:5" ht="15.75" thickBot="1" x14ac:dyDescent="0.3">
      <c r="A12" s="463" t="s">
        <v>449</v>
      </c>
      <c r="B12" s="464">
        <v>0</v>
      </c>
      <c r="C12" s="464">
        <v>0</v>
      </c>
      <c r="D12" s="464">
        <v>0</v>
      </c>
      <c r="E12" s="465">
        <v>16088.15</v>
      </c>
    </row>
    <row r="13" spans="1:5" ht="15.75" thickBot="1" x14ac:dyDescent="0.3">
      <c r="A13" s="463" t="s">
        <v>448</v>
      </c>
      <c r="B13" s="464">
        <v>0</v>
      </c>
      <c r="C13" s="464">
        <v>1</v>
      </c>
      <c r="D13" s="465">
        <v>26885393.469999999</v>
      </c>
      <c r="E13" s="465">
        <v>69233.009999999995</v>
      </c>
    </row>
    <row r="14" spans="1:5" ht="15.75" thickBot="1" x14ac:dyDescent="0.3">
      <c r="A14" s="463" t="s">
        <v>442</v>
      </c>
      <c r="B14" s="464">
        <v>0</v>
      </c>
      <c r="C14" s="464">
        <v>0</v>
      </c>
      <c r="D14" s="465">
        <v>5235723.3600000003</v>
      </c>
      <c r="E14" s="465">
        <v>1648223.61</v>
      </c>
    </row>
    <row r="15" spans="1:5" ht="29.25" thickBot="1" x14ac:dyDescent="0.3">
      <c r="A15" s="463" t="s">
        <v>441</v>
      </c>
      <c r="B15" s="464">
        <v>0</v>
      </c>
      <c r="C15" s="465">
        <v>10826.61</v>
      </c>
      <c r="D15" s="465">
        <v>160585269.06</v>
      </c>
      <c r="E15" s="465">
        <v>124724.66</v>
      </c>
    </row>
    <row r="16" spans="1:5" ht="15.75" thickBot="1" x14ac:dyDescent="0.3">
      <c r="A16" s="463" t="s">
        <v>439</v>
      </c>
      <c r="B16" s="464">
        <v>0</v>
      </c>
      <c r="C16" s="464">
        <v>0</v>
      </c>
      <c r="D16" s="465">
        <v>2345964</v>
      </c>
      <c r="E16" s="465">
        <v>1100</v>
      </c>
    </row>
    <row r="17" spans="1:5" ht="15.75" thickBot="1" x14ac:dyDescent="0.3">
      <c r="A17" s="463" t="s">
        <v>464</v>
      </c>
      <c r="B17" s="464">
        <v>0</v>
      </c>
      <c r="C17" s="465">
        <v>93826</v>
      </c>
      <c r="D17" s="465">
        <v>30038</v>
      </c>
      <c r="E17" s="465">
        <v>1333688</v>
      </c>
    </row>
    <row r="18" spans="1:5" ht="15.75" thickBot="1" x14ac:dyDescent="0.3">
      <c r="A18" s="463" t="s">
        <v>465</v>
      </c>
      <c r="B18" s="464">
        <v>0</v>
      </c>
      <c r="C18" s="465">
        <v>6192</v>
      </c>
      <c r="D18" s="464">
        <v>0</v>
      </c>
      <c r="E18" s="465">
        <v>84495</v>
      </c>
    </row>
    <row r="19" spans="1:5" ht="15.75" thickBot="1" x14ac:dyDescent="0.3">
      <c r="A19" s="463" t="s">
        <v>466</v>
      </c>
      <c r="B19" s="464">
        <v>0</v>
      </c>
      <c r="C19" s="465">
        <v>6450</v>
      </c>
      <c r="D19" s="464">
        <v>0</v>
      </c>
      <c r="E19" s="465">
        <v>82560</v>
      </c>
    </row>
    <row r="20" spans="1:5" ht="15.75" thickBot="1" x14ac:dyDescent="0.3">
      <c r="A20" s="463" t="s">
        <v>436</v>
      </c>
      <c r="B20" s="465">
        <v>174873.4</v>
      </c>
      <c r="C20" s="465">
        <v>29</v>
      </c>
      <c r="D20" s="465">
        <v>267</v>
      </c>
      <c r="E20" s="464">
        <v>0</v>
      </c>
    </row>
    <row r="21" spans="1:5" ht="15.75" thickBot="1" x14ac:dyDescent="0.3">
      <c r="A21" s="463" t="s">
        <v>437</v>
      </c>
      <c r="B21" s="464">
        <v>0</v>
      </c>
      <c r="C21" s="464">
        <v>0</v>
      </c>
      <c r="D21" s="465">
        <v>1303786</v>
      </c>
      <c r="E21" s="464">
        <v>0</v>
      </c>
    </row>
    <row r="22" spans="1:5" ht="15.75" thickBot="1" x14ac:dyDescent="0.3">
      <c r="A22" s="463" t="s">
        <v>440</v>
      </c>
      <c r="B22" s="464">
        <v>0</v>
      </c>
      <c r="C22" s="464">
        <v>0</v>
      </c>
      <c r="D22" s="465">
        <v>7074</v>
      </c>
      <c r="E22" s="464">
        <v>0</v>
      </c>
    </row>
    <row r="23" spans="1:5" ht="29.25" thickBot="1" x14ac:dyDescent="0.3">
      <c r="A23" s="463" t="s">
        <v>443</v>
      </c>
      <c r="B23" s="464">
        <v>0</v>
      </c>
      <c r="C23" s="464">
        <v>0</v>
      </c>
      <c r="D23" s="465">
        <v>528876</v>
      </c>
      <c r="E23" s="464">
        <v>0</v>
      </c>
    </row>
    <row r="24" spans="1:5" ht="15.75" thickBot="1" x14ac:dyDescent="0.3">
      <c r="A24" s="463" t="s">
        <v>467</v>
      </c>
      <c r="B24" s="465">
        <v>762164.74</v>
      </c>
      <c r="C24" s="464">
        <v>0</v>
      </c>
      <c r="D24" s="464">
        <v>0</v>
      </c>
      <c r="E24" s="464">
        <v>0</v>
      </c>
    </row>
    <row r="25" spans="1:5" ht="15.75" thickBot="1" x14ac:dyDescent="0.3">
      <c r="A25" s="463" t="s">
        <v>468</v>
      </c>
      <c r="B25" s="464">
        <v>30.86</v>
      </c>
      <c r="C25" s="464">
        <v>0</v>
      </c>
      <c r="D25" s="465">
        <v>218079</v>
      </c>
      <c r="E25" s="464">
        <v>0</v>
      </c>
    </row>
    <row r="26" spans="1:5" ht="15.75" thickBot="1" x14ac:dyDescent="0.3">
      <c r="A26" s="463" t="s">
        <v>455</v>
      </c>
      <c r="B26" s="464">
        <v>0</v>
      </c>
      <c r="C26" s="464">
        <v>0</v>
      </c>
      <c r="D26" s="465">
        <v>60740</v>
      </c>
      <c r="E26" s="464">
        <v>0</v>
      </c>
    </row>
    <row r="27" spans="1:5" ht="15.75" thickBot="1" x14ac:dyDescent="0.3">
      <c r="A27" s="463" t="s">
        <v>469</v>
      </c>
      <c r="B27" s="464">
        <v>0</v>
      </c>
      <c r="C27" s="464">
        <v>0</v>
      </c>
      <c r="D27" s="465">
        <v>1046.1600000000001</v>
      </c>
      <c r="E27" s="464">
        <v>0</v>
      </c>
    </row>
    <row r="28" spans="1:5" ht="29.25" thickBot="1" x14ac:dyDescent="0.3">
      <c r="A28" s="463" t="s">
        <v>438</v>
      </c>
      <c r="B28" s="464">
        <v>0</v>
      </c>
      <c r="C28" s="465">
        <v>24605270.710000001</v>
      </c>
      <c r="D28" s="465">
        <v>4789196.5</v>
      </c>
      <c r="E28" s="465">
        <v>897449688.62</v>
      </c>
    </row>
    <row r="29" spans="1:5" ht="15.75" thickBot="1" x14ac:dyDescent="0.3">
      <c r="A29" s="463" t="s">
        <v>400</v>
      </c>
      <c r="B29" s="464">
        <v>101.26</v>
      </c>
      <c r="C29" s="465">
        <v>153486.35</v>
      </c>
      <c r="D29" s="465">
        <v>1477296</v>
      </c>
      <c r="E29" s="465">
        <v>3446009.24</v>
      </c>
    </row>
    <row r="30" spans="1:5" ht="15.75" thickBot="1" x14ac:dyDescent="0.3">
      <c r="A30" s="466" t="s">
        <v>401</v>
      </c>
      <c r="B30" s="467">
        <v>424.08</v>
      </c>
      <c r="C30" s="468">
        <v>1961.6</v>
      </c>
      <c r="D30" s="468">
        <v>68272982.810000002</v>
      </c>
      <c r="E30" s="468">
        <v>90979.1</v>
      </c>
    </row>
    <row r="31" spans="1:5" x14ac:dyDescent="0.25">
      <c r="A31" s="881"/>
      <c r="B31" s="881"/>
      <c r="C31" s="881"/>
      <c r="D31" s="881"/>
      <c r="E31" s="881"/>
    </row>
    <row r="32" spans="1:5" x14ac:dyDescent="0.25">
      <c r="A32" s="876"/>
      <c r="B32" s="876"/>
      <c r="C32" s="876"/>
      <c r="D32" s="876"/>
      <c r="E32" s="876"/>
    </row>
  </sheetData>
  <mergeCells count="8">
    <mergeCell ref="A31:E31"/>
    <mergeCell ref="A32:E32"/>
    <mergeCell ref="A1:D1"/>
    <mergeCell ref="A2:D2"/>
    <mergeCell ref="A3:D3"/>
    <mergeCell ref="A4:E4"/>
    <mergeCell ref="A6:A7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21 korekta 1</vt:lpstr>
      <vt:lpstr>II.1.6. korekta 1</vt:lpstr>
      <vt:lpstr>II.2.5.g.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sprawozdania finansowego Urzędu m.st.Warszawy 2021 zał.21 Korekta</dc:title>
  <dc:creator>Samborska-Grabowska Jolanta</dc:creator>
  <cp:lastModifiedBy>Banach Joanna</cp:lastModifiedBy>
  <dcterms:created xsi:type="dcterms:W3CDTF">2022-06-08T07:21:23Z</dcterms:created>
  <dcterms:modified xsi:type="dcterms:W3CDTF">2022-06-08T11:17:57Z</dcterms:modified>
</cp:coreProperties>
</file>