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700" activeTab="2"/>
  </bookViews>
  <sheets>
    <sheet name="Bilans 2019" sheetId="2" r:id="rId1"/>
    <sheet name="Rachunek zysków i strat 2019" sheetId="3" r:id="rId2"/>
    <sheet name="Zestaw.zmian w funduszu 2019" sheetId="4" r:id="rId3"/>
  </sheets>
  <definedNames>
    <definedName name="_xlnm.Print_Area" localSheetId="0">'Bilans 2019'!$A$1:$F$48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F17" i="2" l="1"/>
  <c r="D30" i="4" l="1"/>
  <c r="C30" i="4"/>
  <c r="D19" i="4"/>
  <c r="C19" i="4"/>
  <c r="D8" i="4"/>
  <c r="D39" i="3"/>
  <c r="C39" i="3"/>
  <c r="D35" i="3"/>
  <c r="C35" i="3"/>
  <c r="D31" i="3"/>
  <c r="C31" i="3"/>
  <c r="D27" i="3"/>
  <c r="C27" i="3"/>
  <c r="D15" i="3"/>
  <c r="C15" i="3"/>
  <c r="D8" i="3"/>
  <c r="C8" i="3"/>
  <c r="C39" i="2"/>
  <c r="B39" i="2"/>
  <c r="C33" i="2"/>
  <c r="B33" i="2"/>
  <c r="F31" i="2"/>
  <c r="E31" i="2"/>
  <c r="C28" i="2"/>
  <c r="B28" i="2"/>
  <c r="F27" i="2"/>
  <c r="E27" i="2"/>
  <c r="E19" i="2" s="1"/>
  <c r="C21" i="2"/>
  <c r="B21" i="2"/>
  <c r="C11" i="2"/>
  <c r="C10" i="2" s="1"/>
  <c r="C8" i="2" s="1"/>
  <c r="B11" i="2"/>
  <c r="B10" i="2" s="1"/>
  <c r="F10" i="2"/>
  <c r="F8" i="2" s="1"/>
  <c r="E10" i="2"/>
  <c r="E8" i="2" s="1"/>
  <c r="D29" i="4" l="1"/>
  <c r="C26" i="3"/>
  <c r="C34" i="3" s="1"/>
  <c r="C46" i="3" s="1"/>
  <c r="C49" i="3" s="1"/>
  <c r="D26" i="3"/>
  <c r="D34" i="3" s="1"/>
  <c r="D46" i="3" s="1"/>
  <c r="D49" i="3" s="1"/>
  <c r="E17" i="2"/>
  <c r="F19" i="2"/>
  <c r="F48" i="2" s="1"/>
  <c r="C27" i="2"/>
  <c r="C48" i="2" s="1"/>
  <c r="D34" i="4"/>
  <c r="E48" i="2"/>
  <c r="B27" i="2"/>
  <c r="B8" i="2"/>
  <c r="C29" i="4"/>
  <c r="B48" i="2" l="1"/>
  <c r="C34" i="4"/>
</calcChain>
</file>

<file path=xl/sharedStrings.xml><?xml version="1.0" encoding="utf-8"?>
<sst xmlns="http://schemas.openxmlformats.org/spreadsheetml/2006/main" count="189" uniqueCount="172">
  <si>
    <t>AKTYWA</t>
  </si>
  <si>
    <t>Stan na początek roku</t>
  </si>
  <si>
    <t>Stan na koniec roku</t>
  </si>
  <si>
    <t>PASYWA</t>
  </si>
  <si>
    <t>2. Zobowiązania wobec budżetów</t>
  </si>
  <si>
    <t>2. Należności od budżetów</t>
  </si>
  <si>
    <t>Bilans jednostki budżetowej lub samorządowego zakładu budżetowego</t>
  </si>
  <si>
    <t>Numer identyfikacyjny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</si>
  <si>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</si>
  <si>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</si>
  <si>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</si>
  <si>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</si>
  <si>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</si>
  <si>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</si>
  <si>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</si>
  <si>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</si>
  <si>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</si>
  <si>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</si>
  <si>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</si>
  <si>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</si>
  <si>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</si>
  <si>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</si>
  <si>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</si>
  <si>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</si>
  <si>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</si>
  <si>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</si>
  <si>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</si>
  <si>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theme="1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</si>
  <si>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</si>
  <si>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theme="1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</si>
  <si>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</si>
  <si>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</si>
  <si>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</si>
  <si>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</si>
  <si>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</si>
  <si>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</si>
  <si>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</si>
  <si>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</si>
  <si>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</si>
  <si>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</si>
  <si>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</si>
  <si>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</si>
  <si>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</si>
  <si>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</si>
  <si>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</si>
  <si>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</si>
  <si>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</si>
  <si>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</si>
  <si>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</si>
  <si>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</si>
  <si>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</si>
  <si>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</si>
  <si>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</si>
  <si>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</si>
  <si>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</si>
  <si>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</si>
  <si>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</si>
  <si>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</si>
  <si>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</si>
  <si>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</si>
  <si>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</si>
  <si>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</si>
  <si>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</si>
  <si>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</si>
  <si>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</si>
  <si>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</si>
  <si>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</si>
  <si>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</si>
  <si>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</si>
  <si>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</si>
  <si>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</si>
  <si>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</si>
  <si>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</si>
  <si>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</si>
  <si>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</si>
  <si>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</si>
  <si>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(rok, miesiąc, dzień)</t>
  </si>
  <si>
    <t>(główny księgowy)</t>
  </si>
  <si>
    <t>(kierownik jednostki)</t>
  </si>
  <si>
    <t xml:space="preserve">Rachunek zysków i strat jednostki </t>
  </si>
  <si>
    <t>(wariant porównawczy)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</si>
  <si>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</si>
  <si>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</si>
  <si>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</si>
  <si>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</si>
  <si>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</si>
  <si>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</si>
  <si>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</si>
  <si>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</si>
  <si>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</si>
  <si>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</si>
  <si>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</si>
  <si>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</si>
  <si>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</si>
  <si>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</si>
  <si>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</si>
  <si>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</si>
  <si>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</si>
  <si>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</si>
  <si>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</si>
  <si>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</si>
  <si>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</si>
  <si>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</si>
  <si>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</si>
  <si>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</si>
  <si>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</si>
  <si>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</si>
  <si>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</si>
  <si>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</si>
  <si>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</si>
  <si>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</si>
  <si>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</si>
  <si>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</si>
  <si>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</si>
  <si>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</si>
  <si>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</si>
  <si>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</si>
  <si>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</si>
  <si>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</si>
  <si>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</si>
  <si>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</si>
  <si>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</si>
  <si>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</si>
  <si>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</si>
  <si>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</si>
  <si>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……………………………</t>
  </si>
  <si>
    <t>..................................................</t>
  </si>
  <si>
    <t>........................................</t>
  </si>
  <si>
    <t>Zestawienie zmian w funduszu jednostki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</si>
  <si>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</si>
  <si>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</si>
  <si>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</si>
  <si>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</si>
  <si>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</si>
  <si>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</si>
  <si>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</si>
  <si>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</si>
  <si>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</si>
  <si>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</si>
  <si>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</si>
  <si>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</si>
  <si>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</si>
  <si>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</si>
  <si>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</si>
  <si>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</si>
  <si>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</si>
  <si>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</si>
  <si>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</si>
  <si>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</si>
  <si>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</si>
  <si>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</si>
  <si>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</si>
  <si>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</si>
  <si>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</si>
  <si>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</si>
  <si>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</si>
  <si>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</si>
  <si>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………………………………..</t>
  </si>
  <si>
    <t>.................................................</t>
  </si>
  <si>
    <t>............................</t>
  </si>
  <si>
    <r>
      <t>sporządzony na dzień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31.12.2019 r.</t>
    </r>
  </si>
  <si>
    <t>sporządzony na dzień 31.12.2019 r.</t>
  </si>
  <si>
    <t>sporządzone na dzień  31.12 2019 r.</t>
  </si>
  <si>
    <t>Urząd Dzielnicy Białołęka ul. Modlińska 197 03-122 Warszawa</t>
  </si>
  <si>
    <t>REGON 015259663</t>
  </si>
  <si>
    <t>URZĄD MIASTA</t>
  </si>
  <si>
    <t>STOŁECZNEGO</t>
  </si>
  <si>
    <t>WARSZAWY</t>
  </si>
  <si>
    <t>ul. Kredytowa 3</t>
  </si>
  <si>
    <t>00-056 WARSZAWA</t>
  </si>
  <si>
    <t xml:space="preserve">Urząd Miasta Stołecznego Warszawy         ul. Kredytowa 3                                                  00-056 Warszawa </t>
  </si>
  <si>
    <t>Urząd Miasta Stołecznego Warszawy ul. Kredytowa 3  00-056 Warszawa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</si>
</sst>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0"/>
      <color theme="0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8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10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5" fillId="0" borderId="0"/>
    <xf numFmtId="0" fontId="14" fillId="0" borderId="0"/>
    <xf numFmtId="0" fontId="1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4" fontId="3" fillId="2" borderId="11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3" fillId="2" borderId="1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4" fontId="2" fillId="2" borderId="11" xfId="0" applyNumberFormat="1" applyFont="1" applyFill="1" applyBorder="1" applyAlignment="1">
      <alignment horizontal="right" vertical="center"/>
    </xf>
    <xf numFmtId="2" fontId="3" fillId="2" borderId="11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vertical="center" wrapText="1"/>
    </xf>
    <xf numFmtId="4" fontId="3" fillId="2" borderId="11" xfId="0" applyNumberFormat="1" applyFont="1" applyFill="1" applyBorder="1" applyAlignment="1">
      <alignment vertical="center"/>
    </xf>
    <xf numFmtId="2" fontId="2" fillId="2" borderId="11" xfId="0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 wrapText="1"/>
    </xf>
    <xf numFmtId="4" fontId="2" fillId="2" borderId="11" xfId="0" applyNumberFormat="1" applyFont="1" applyFill="1" applyBorder="1" applyAlignment="1">
      <alignment vertical="center" wrapText="1"/>
    </xf>
    <xf numFmtId="4" fontId="3" fillId="2" borderId="1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3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right" vertical="center"/>
    </xf>
    <xf numFmtId="4" fontId="9" fillId="0" borderId="0" xfId="0" applyNumberFormat="1" applyFont="1" applyAlignment="1">
      <alignment vertical="center"/>
    </xf>
    <xf numFmtId="4" fontId="7" fillId="2" borderId="11" xfId="0" applyNumberFormat="1" applyFont="1" applyFill="1" applyBorder="1" applyAlignment="1">
      <alignment horizontal="right" vertical="center"/>
    </xf>
    <xf numFmtId="2" fontId="7" fillId="2" borderId="1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14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8" fillId="2" borderId="14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" fillId="0" borderId="18" xfId="0" applyFont="1" applyBorder="1"/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</cellXfs>
  <cellStyles count="4">
    <cellStyle name="Normal 3" xfId="1"/>
    <cellStyle name="Normalny" xfId="0" builtinId="0"/>
    <cellStyle name="Normalny 2" xfId="2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workbookViewId="0">
      <selection activeCell="E1" sqref="E1:F4"/>
    </sheetView>
  </sheetViews>
  <sheetFormatPr defaultRowHeight="15"/>
  <cols>
    <col min="1" max="1" width="32" style="3" customWidth="1"/>
    <col min="2" max="2" width="17.85546875" style="3" customWidth="1"/>
    <col min="3" max="3" width="17.28515625" style="3" customWidth="1"/>
    <col min="4" max="4" width="33.7109375" style="3" customWidth="1"/>
    <col min="5" max="5" width="19.28515625" style="3" customWidth="1"/>
    <col min="6" max="6" width="17.42578125" style="3" customWidth="1"/>
    <col min="7" max="7" width="13.140625" style="2" customWidth="1"/>
    <col min="8" max="8" width="14.140625" style="2" customWidth="1"/>
    <col min="9" max="9" width="11.85546875" style="3" bestFit="1" customWidth="1"/>
    <col min="10" max="16384" width="9.140625" style="3"/>
  </cols>
  <sheetData>
    <row r="1" spans="1:9" ht="15" customHeight="1">
      <c r="A1" s="71" t="s">
        <v>163</v>
      </c>
      <c r="B1" s="51" t="s">
        <v>6</v>
      </c>
      <c r="C1" s="52"/>
      <c r="D1" s="53"/>
      <c r="E1" s="56" t="s">
        <v>170</v>
      </c>
      <c r="F1" s="57"/>
    </row>
    <row r="2" spans="1:9">
      <c r="A2" s="72"/>
      <c r="B2" s="54"/>
      <c r="C2" s="48"/>
      <c r="D2" s="55"/>
      <c r="E2" s="58"/>
      <c r="F2" s="59"/>
    </row>
    <row r="3" spans="1:9">
      <c r="A3" s="72"/>
      <c r="B3" s="54"/>
      <c r="C3" s="48"/>
      <c r="D3" s="55"/>
      <c r="E3" s="58"/>
      <c r="F3" s="59"/>
    </row>
    <row r="4" spans="1:9" ht="27" customHeight="1">
      <c r="A4" s="45" t="s">
        <v>7</v>
      </c>
      <c r="B4" s="54"/>
      <c r="C4" s="48"/>
      <c r="D4" s="55"/>
      <c r="E4" s="58"/>
      <c r="F4" s="59"/>
    </row>
    <row r="5" spans="1:9">
      <c r="A5" s="34" t="s">
        <v>164</v>
      </c>
      <c r="B5" s="60" t="s">
        <v>160</v>
      </c>
      <c r="C5" s="61"/>
      <c r="D5" s="62"/>
      <c r="E5" s="66"/>
      <c r="F5" s="67"/>
    </row>
    <row r="6" spans="1:9">
      <c r="A6" s="4"/>
      <c r="B6" s="63"/>
      <c r="C6" s="64"/>
      <c r="D6" s="65"/>
      <c r="E6" s="68"/>
      <c r="F6" s="69"/>
    </row>
    <row r="7" spans="1:9" ht="30.75" customHeight="1">
      <c r="A7" s="5" t="s">
        <v>0</v>
      </c>
      <c r="B7" s="5" t="s">
        <v>1</v>
      </c>
      <c r="C7" s="5" t="s">
        <v>2</v>
      </c>
      <c r="D7" s="5" t="s">
        <v>3</v>
      </c>
      <c r="E7" s="5" t="s">
        <v>1</v>
      </c>
      <c r="F7" s="5" t="s">
        <v>2</v>
      </c>
    </row>
    <row r="8" spans="1:9" ht="17.25" customHeight="1">
      <c r="A8" s="6" t="s">
        <v>8</v>
      </c>
      <c r="B8" s="7">
        <f>B9+B10+B20+B21+B25+B26</f>
        <v>826117992.6500001</v>
      </c>
      <c r="C8" s="7">
        <f>C9+C10+C20+C21+C25+C26</f>
        <v>919730526.48000014</v>
      </c>
      <c r="D8" s="6" t="s">
        <v>9</v>
      </c>
      <c r="E8" s="7">
        <f>E9+E10+E14</f>
        <v>786955096.3599999</v>
      </c>
      <c r="F8" s="7">
        <f>F9+F10+F14</f>
        <v>885632710.75999999</v>
      </c>
      <c r="G8" s="8"/>
      <c r="H8" s="8"/>
      <c r="I8" s="9"/>
    </row>
    <row r="9" spans="1:9" ht="27" customHeight="1">
      <c r="A9" s="6" t="s">
        <v>10</v>
      </c>
      <c r="B9" s="10">
        <v>59448.52</v>
      </c>
      <c r="C9" s="10">
        <v>27022</v>
      </c>
      <c r="D9" s="6" t="s">
        <v>11</v>
      </c>
      <c r="E9" s="10">
        <v>897357133.79999995</v>
      </c>
      <c r="F9" s="10">
        <v>1016924297.09</v>
      </c>
      <c r="G9" s="8"/>
      <c r="H9" s="8"/>
    </row>
    <row r="10" spans="1:9" ht="16.5" customHeight="1">
      <c r="A10" s="6" t="s">
        <v>12</v>
      </c>
      <c r="B10" s="10">
        <f>B11+B18+B19</f>
        <v>805688542.03000009</v>
      </c>
      <c r="C10" s="10">
        <f>C11+C18+C19</f>
        <v>858388171.04000008</v>
      </c>
      <c r="D10" s="6" t="s">
        <v>13</v>
      </c>
      <c r="E10" s="10">
        <f>E11-E12</f>
        <v>-110402037.44</v>
      </c>
      <c r="F10" s="10">
        <f>F11-F12</f>
        <v>-131291586.33</v>
      </c>
      <c r="G10" s="8"/>
      <c r="H10" s="8"/>
    </row>
    <row r="11" spans="1:9" ht="16.5" customHeight="1">
      <c r="A11" s="6" t="s">
        <v>14</v>
      </c>
      <c r="B11" s="10">
        <f>B12+SUM(B14:B17)</f>
        <v>690709267.70000005</v>
      </c>
      <c r="C11" s="10">
        <f>C12+SUM(C14:C17)</f>
        <v>699322288.91000009</v>
      </c>
      <c r="D11" s="11" t="s">
        <v>15</v>
      </c>
      <c r="E11" s="12">
        <v>0</v>
      </c>
      <c r="F11" s="12">
        <v>0</v>
      </c>
      <c r="G11" s="8"/>
      <c r="H11" s="8"/>
    </row>
    <row r="12" spans="1:9" ht="16.5" customHeight="1">
      <c r="A12" s="11" t="s">
        <v>16</v>
      </c>
      <c r="B12" s="12">
        <v>458766655.69</v>
      </c>
      <c r="C12" s="12">
        <v>470673638.06</v>
      </c>
      <c r="D12" s="11" t="s">
        <v>17</v>
      </c>
      <c r="E12" s="12">
        <v>110402037.44</v>
      </c>
      <c r="F12" s="12">
        <v>131291586.33</v>
      </c>
      <c r="G12" s="8"/>
      <c r="H12" s="8"/>
    </row>
    <row r="13" spans="1:9" ht="64.5" customHeight="1">
      <c r="A13" s="11" t="s">
        <v>18</v>
      </c>
      <c r="B13" s="12">
        <v>6510998.2699999996</v>
      </c>
      <c r="C13" s="12">
        <v>5591195.54</v>
      </c>
      <c r="D13" s="6" t="s">
        <v>19</v>
      </c>
      <c r="E13" s="10">
        <v>0</v>
      </c>
      <c r="F13" s="10">
        <v>0</v>
      </c>
      <c r="G13" s="8"/>
      <c r="H13" s="8"/>
    </row>
    <row r="14" spans="1:9" ht="30">
      <c r="A14" s="11" t="s">
        <v>20</v>
      </c>
      <c r="B14" s="12">
        <v>229769042.03999999</v>
      </c>
      <c r="C14" s="12">
        <v>226963043.22</v>
      </c>
      <c r="D14" s="6" t="s">
        <v>21</v>
      </c>
      <c r="E14" s="10">
        <v>0</v>
      </c>
      <c r="F14" s="10">
        <v>0</v>
      </c>
      <c r="G14" s="8"/>
      <c r="H14" s="8"/>
    </row>
    <row r="15" spans="1:9" ht="30">
      <c r="A15" s="11" t="s">
        <v>22</v>
      </c>
      <c r="B15" s="12">
        <v>436625.59</v>
      </c>
      <c r="C15" s="12">
        <v>331007.24</v>
      </c>
      <c r="D15" s="6" t="s">
        <v>23</v>
      </c>
      <c r="E15" s="13">
        <v>0</v>
      </c>
      <c r="F15" s="13">
        <v>0</v>
      </c>
      <c r="G15" s="8"/>
      <c r="H15" s="8"/>
    </row>
    <row r="16" spans="1:9">
      <c r="A16" s="11" t="s">
        <v>24</v>
      </c>
      <c r="B16" s="12">
        <v>16247.55</v>
      </c>
      <c r="C16" s="12">
        <v>1249.83</v>
      </c>
      <c r="D16" s="6" t="s">
        <v>25</v>
      </c>
      <c r="E16" s="13">
        <v>0</v>
      </c>
      <c r="F16" s="13">
        <v>0</v>
      </c>
      <c r="G16" s="8"/>
      <c r="H16" s="8"/>
    </row>
    <row r="17" spans="1:8" ht="33" customHeight="1">
      <c r="A17" s="11" t="s">
        <v>26</v>
      </c>
      <c r="B17" s="12">
        <v>1720696.83</v>
      </c>
      <c r="C17" s="12">
        <v>1353350.56</v>
      </c>
      <c r="D17" s="6" t="s">
        <v>27</v>
      </c>
      <c r="E17" s="14">
        <f>E18+E19+E30+E31</f>
        <v>67806126.950000003</v>
      </c>
      <c r="F17" s="14">
        <f>F18+F19+F30+F31</f>
        <v>68097623.239999995</v>
      </c>
      <c r="G17" s="8"/>
      <c r="H17" s="8"/>
    </row>
    <row r="18" spans="1:8" ht="28.5">
      <c r="A18" s="6" t="s">
        <v>28</v>
      </c>
      <c r="B18" s="10">
        <v>114979274.33</v>
      </c>
      <c r="C18" s="10">
        <v>159065882.13</v>
      </c>
      <c r="D18" s="11" t="s">
        <v>29</v>
      </c>
      <c r="E18" s="10">
        <v>0</v>
      </c>
      <c r="F18" s="10">
        <v>2631.6</v>
      </c>
      <c r="G18" s="8"/>
      <c r="H18" s="8"/>
    </row>
    <row r="19" spans="1:8" ht="32.25" customHeight="1">
      <c r="A19" s="6" t="s">
        <v>30</v>
      </c>
      <c r="B19" s="13">
        <v>0</v>
      </c>
      <c r="C19" s="13">
        <v>0</v>
      </c>
      <c r="D19" s="6" t="s">
        <v>31</v>
      </c>
      <c r="E19" s="15">
        <f>SUM(E20:E27)</f>
        <v>29103106.440000001</v>
      </c>
      <c r="F19" s="15">
        <f>SUM(F20:F29)</f>
        <v>30338321.409999996</v>
      </c>
      <c r="G19" s="8"/>
      <c r="H19" s="8"/>
    </row>
    <row r="20" spans="1:8" ht="17.25" customHeight="1">
      <c r="A20" s="6" t="s">
        <v>32</v>
      </c>
      <c r="B20" s="10">
        <v>15263950.49</v>
      </c>
      <c r="C20" s="10">
        <v>56904297.350000001</v>
      </c>
      <c r="D20" s="11" t="s">
        <v>33</v>
      </c>
      <c r="E20" s="12">
        <v>1898919.04</v>
      </c>
      <c r="F20" s="12">
        <v>212320.37</v>
      </c>
      <c r="G20" s="8"/>
      <c r="H20" s="8"/>
    </row>
    <row r="21" spans="1:8" ht="29.25" customHeight="1">
      <c r="A21" s="6" t="s">
        <v>34</v>
      </c>
      <c r="B21" s="10">
        <f>SUM(B22:B24)</f>
        <v>0</v>
      </c>
      <c r="C21" s="10">
        <f>SUM(C22:C24)</f>
        <v>0</v>
      </c>
      <c r="D21" s="11" t="s">
        <v>4</v>
      </c>
      <c r="E21" s="12">
        <v>141542</v>
      </c>
      <c r="F21" s="12">
        <v>132768</v>
      </c>
      <c r="G21" s="8"/>
      <c r="H21" s="8"/>
    </row>
    <row r="22" spans="1:8" ht="30">
      <c r="A22" s="11" t="s">
        <v>35</v>
      </c>
      <c r="B22" s="12">
        <v>0</v>
      </c>
      <c r="C22" s="12">
        <v>0</v>
      </c>
      <c r="D22" s="11" t="s">
        <v>36</v>
      </c>
      <c r="E22" s="12">
        <v>732822.78</v>
      </c>
      <c r="F22" s="12">
        <v>799934.22</v>
      </c>
      <c r="G22" s="8"/>
      <c r="H22" s="8"/>
    </row>
    <row r="23" spans="1:8" ht="14.25" customHeight="1">
      <c r="A23" s="11" t="s">
        <v>37</v>
      </c>
      <c r="B23" s="16">
        <v>0</v>
      </c>
      <c r="C23" s="16">
        <v>0</v>
      </c>
      <c r="D23" s="11" t="s">
        <v>38</v>
      </c>
      <c r="E23" s="12">
        <v>1260751.6299999999</v>
      </c>
      <c r="F23" s="12">
        <v>1418203.52</v>
      </c>
      <c r="G23" s="8"/>
      <c r="H23" s="8"/>
    </row>
    <row r="24" spans="1:8" ht="30.75" customHeight="1">
      <c r="A24" s="11" t="s">
        <v>39</v>
      </c>
      <c r="B24" s="16">
        <v>0</v>
      </c>
      <c r="C24" s="16">
        <v>0</v>
      </c>
      <c r="D24" s="11" t="s">
        <v>40</v>
      </c>
      <c r="E24" s="12">
        <v>11578050.92</v>
      </c>
      <c r="F24" s="12">
        <v>13314794.18</v>
      </c>
      <c r="G24" s="8"/>
      <c r="H24" s="8"/>
    </row>
    <row r="25" spans="1:8" ht="33" customHeight="1">
      <c r="A25" s="6" t="s">
        <v>41</v>
      </c>
      <c r="B25" s="10">
        <v>5106051.6100000003</v>
      </c>
      <c r="C25" s="10">
        <v>4411036.09</v>
      </c>
      <c r="D25" s="11" t="s">
        <v>42</v>
      </c>
      <c r="E25" s="17">
        <v>13491020.07</v>
      </c>
      <c r="F25" s="17">
        <v>14460301.119999999</v>
      </c>
      <c r="G25" s="8"/>
      <c r="H25" s="8"/>
    </row>
    <row r="26" spans="1:8" ht="47.25" customHeight="1">
      <c r="A26" s="6" t="s">
        <v>43</v>
      </c>
      <c r="B26" s="13">
        <v>0</v>
      </c>
      <c r="C26" s="13">
        <v>0</v>
      </c>
      <c r="D26" s="11" t="s">
        <v>44</v>
      </c>
      <c r="E26" s="12">
        <v>0</v>
      </c>
      <c r="F26" s="12">
        <v>0</v>
      </c>
      <c r="G26" s="8"/>
      <c r="H26" s="8"/>
    </row>
    <row r="27" spans="1:8">
      <c r="A27" s="6" t="s">
        <v>45</v>
      </c>
      <c r="B27" s="10">
        <f>B28+B33+B39+B47</f>
        <v>28643230.66</v>
      </c>
      <c r="C27" s="10">
        <f>C28+C33+C39+C47</f>
        <v>33999807.520000003</v>
      </c>
      <c r="D27" s="11" t="s">
        <v>46</v>
      </c>
      <c r="E27" s="12">
        <f>E28+E29</f>
        <v>0</v>
      </c>
      <c r="F27" s="12">
        <f>F28+F29</f>
        <v>0</v>
      </c>
      <c r="G27" s="8"/>
      <c r="H27" s="8"/>
    </row>
    <row r="28" spans="1:8" ht="30">
      <c r="A28" s="6" t="s">
        <v>47</v>
      </c>
      <c r="B28" s="10">
        <f>SUM(B29:B32)</f>
        <v>0</v>
      </c>
      <c r="C28" s="10">
        <f>SUM(C29:C32)</f>
        <v>0</v>
      </c>
      <c r="D28" s="11" t="s">
        <v>48</v>
      </c>
      <c r="E28" s="12">
        <v>0</v>
      </c>
      <c r="F28" s="12">
        <v>0</v>
      </c>
      <c r="G28" s="8"/>
      <c r="H28" s="8"/>
    </row>
    <row r="29" spans="1:8">
      <c r="A29" s="11" t="s">
        <v>49</v>
      </c>
      <c r="B29" s="12">
        <v>0</v>
      </c>
      <c r="C29" s="12">
        <v>0</v>
      </c>
      <c r="D29" s="11" t="s">
        <v>50</v>
      </c>
      <c r="E29" s="12">
        <v>0</v>
      </c>
      <c r="F29" s="12">
        <v>0</v>
      </c>
      <c r="G29" s="8"/>
      <c r="H29" s="8"/>
    </row>
    <row r="30" spans="1:8">
      <c r="A30" s="11" t="s">
        <v>51</v>
      </c>
      <c r="B30" s="12">
        <v>0</v>
      </c>
      <c r="C30" s="16">
        <v>0</v>
      </c>
      <c r="D30" s="6" t="s">
        <v>52</v>
      </c>
      <c r="E30" s="7">
        <v>25664340.02</v>
      </c>
      <c r="F30" s="7">
        <v>24545276.280000001</v>
      </c>
      <c r="G30" s="8"/>
      <c r="H30" s="8"/>
    </row>
    <row r="31" spans="1:8">
      <c r="A31" s="11" t="s">
        <v>53</v>
      </c>
      <c r="B31" s="12">
        <v>0</v>
      </c>
      <c r="C31" s="16">
        <v>0</v>
      </c>
      <c r="D31" s="6" t="s">
        <v>54</v>
      </c>
      <c r="E31" s="10">
        <f>E32+E33</f>
        <v>13038680.49</v>
      </c>
      <c r="F31" s="10">
        <f>F32+F33</f>
        <v>13211393.949999999</v>
      </c>
      <c r="G31" s="8"/>
      <c r="H31" s="8"/>
    </row>
    <row r="32" spans="1:8" ht="30">
      <c r="A32" s="11" t="s">
        <v>55</v>
      </c>
      <c r="B32" s="12">
        <v>0</v>
      </c>
      <c r="C32" s="12">
        <v>0</v>
      </c>
      <c r="D32" s="11" t="s">
        <v>56</v>
      </c>
      <c r="E32" s="12">
        <v>13038680.49</v>
      </c>
      <c r="F32" s="12">
        <v>13211393.949999999</v>
      </c>
      <c r="G32" s="8"/>
      <c r="H32" s="8"/>
    </row>
    <row r="33" spans="1:8" ht="30.75" customHeight="1">
      <c r="A33" s="6" t="s">
        <v>57</v>
      </c>
      <c r="B33" s="10">
        <f>SUM(B34:B38)</f>
        <v>15141073.470000001</v>
      </c>
      <c r="C33" s="10">
        <f>SUM(C34:C38)</f>
        <v>19464694.080000002</v>
      </c>
      <c r="D33" s="11" t="s">
        <v>58</v>
      </c>
      <c r="E33" s="12">
        <v>0</v>
      </c>
      <c r="F33" s="12">
        <v>0</v>
      </c>
      <c r="G33" s="8"/>
      <c r="H33" s="8"/>
    </row>
    <row r="34" spans="1:8">
      <c r="A34" s="11" t="s">
        <v>59</v>
      </c>
      <c r="B34" s="12">
        <v>19059.439999999999</v>
      </c>
      <c r="C34" s="12">
        <v>103074.58</v>
      </c>
      <c r="D34" s="11"/>
      <c r="E34" s="10"/>
      <c r="F34" s="10"/>
      <c r="G34" s="8"/>
      <c r="H34" s="8"/>
    </row>
    <row r="35" spans="1:8">
      <c r="A35" s="11" t="s">
        <v>5</v>
      </c>
      <c r="B35" s="12">
        <v>10532.62</v>
      </c>
      <c r="C35" s="12">
        <v>4132.0200000000004</v>
      </c>
      <c r="D35" s="11"/>
      <c r="E35" s="10"/>
      <c r="F35" s="10"/>
      <c r="G35" s="8"/>
      <c r="H35" s="8"/>
    </row>
    <row r="36" spans="1:8" ht="30">
      <c r="A36" s="11" t="s">
        <v>60</v>
      </c>
      <c r="B36" s="12">
        <v>0</v>
      </c>
      <c r="C36" s="12">
        <v>0</v>
      </c>
      <c r="D36" s="11"/>
      <c r="E36" s="10"/>
      <c r="F36" s="10"/>
      <c r="G36" s="8"/>
      <c r="H36" s="8"/>
    </row>
    <row r="37" spans="1:8" ht="23.25" customHeight="1">
      <c r="A37" s="11" t="s">
        <v>61</v>
      </c>
      <c r="B37" s="12">
        <v>15111481.41</v>
      </c>
      <c r="C37" s="12">
        <v>19357487.48</v>
      </c>
      <c r="D37" s="6"/>
      <c r="E37" s="10"/>
      <c r="F37" s="10"/>
      <c r="G37" s="8"/>
      <c r="H37" s="8"/>
    </row>
    <row r="38" spans="1:8" ht="45">
      <c r="A38" s="11" t="s">
        <v>62</v>
      </c>
      <c r="B38" s="12">
        <v>0</v>
      </c>
      <c r="C38" s="12">
        <v>0</v>
      </c>
      <c r="D38" s="11"/>
      <c r="E38" s="17"/>
      <c r="F38" s="17"/>
      <c r="G38" s="8"/>
      <c r="H38" s="8"/>
    </row>
    <row r="39" spans="1:8" ht="28.5" customHeight="1">
      <c r="A39" s="6" t="s">
        <v>63</v>
      </c>
      <c r="B39" s="10">
        <f>SUM(B40:B46)</f>
        <v>13501685.65</v>
      </c>
      <c r="C39" s="10">
        <f>SUM(C40:C46)</f>
        <v>14531823.939999999</v>
      </c>
      <c r="D39" s="11"/>
      <c r="E39" s="18"/>
      <c r="F39" s="18"/>
      <c r="G39" s="8"/>
      <c r="H39" s="8"/>
    </row>
    <row r="40" spans="1:8" ht="18.75" customHeight="1">
      <c r="A40" s="11" t="s">
        <v>64</v>
      </c>
      <c r="B40" s="12">
        <v>0</v>
      </c>
      <c r="C40" s="12">
        <v>0</v>
      </c>
      <c r="D40" s="11"/>
      <c r="E40" s="18"/>
      <c r="F40" s="18"/>
      <c r="G40" s="8"/>
      <c r="H40" s="8"/>
    </row>
    <row r="41" spans="1:8" ht="31.5" customHeight="1">
      <c r="A41" s="11" t="s">
        <v>65</v>
      </c>
      <c r="B41" s="12">
        <v>10665.58</v>
      </c>
      <c r="C41" s="12">
        <v>71522.820000000007</v>
      </c>
      <c r="D41" s="11"/>
      <c r="E41" s="18"/>
      <c r="F41" s="18"/>
      <c r="G41" s="8"/>
      <c r="H41" s="8"/>
    </row>
    <row r="42" spans="1:8" ht="30">
      <c r="A42" s="11" t="s">
        <v>66</v>
      </c>
      <c r="B42" s="12">
        <v>0</v>
      </c>
      <c r="C42" s="12">
        <v>0</v>
      </c>
      <c r="D42" s="11"/>
      <c r="E42" s="18"/>
      <c r="F42" s="18"/>
      <c r="G42" s="8"/>
      <c r="H42" s="8"/>
    </row>
    <row r="43" spans="1:8" ht="18.75" customHeight="1">
      <c r="A43" s="11" t="s">
        <v>67</v>
      </c>
      <c r="B43" s="12">
        <v>13491020.07</v>
      </c>
      <c r="C43" s="12">
        <v>14460301.119999999</v>
      </c>
      <c r="D43" s="11"/>
      <c r="E43" s="18"/>
      <c r="F43" s="18"/>
      <c r="G43" s="8"/>
      <c r="H43" s="8">
        <v>1</v>
      </c>
    </row>
    <row r="44" spans="1:8" ht="16.5" customHeight="1">
      <c r="A44" s="11" t="s">
        <v>68</v>
      </c>
      <c r="B44" s="16">
        <v>0</v>
      </c>
      <c r="C44" s="12">
        <v>0</v>
      </c>
      <c r="D44" s="11"/>
      <c r="E44" s="18"/>
      <c r="F44" s="18"/>
      <c r="G44" s="8"/>
      <c r="H44" s="8"/>
    </row>
    <row r="45" spans="1:8" ht="18.75" customHeight="1">
      <c r="A45" s="11" t="s">
        <v>69</v>
      </c>
      <c r="B45" s="16">
        <v>0</v>
      </c>
      <c r="C45" s="16">
        <v>0</v>
      </c>
      <c r="D45" s="11"/>
      <c r="E45" s="18"/>
      <c r="F45" s="18"/>
      <c r="G45" s="8"/>
      <c r="H45" s="8"/>
    </row>
    <row r="46" spans="1:8" ht="27" customHeight="1">
      <c r="A46" s="11" t="s">
        <v>70</v>
      </c>
      <c r="B46" s="16">
        <v>0</v>
      </c>
      <c r="C46" s="16">
        <v>0</v>
      </c>
      <c r="D46" s="11"/>
      <c r="E46" s="18"/>
      <c r="F46" s="18"/>
      <c r="G46" s="8"/>
      <c r="H46" s="8"/>
    </row>
    <row r="47" spans="1:8" ht="18.75" customHeight="1">
      <c r="A47" s="6" t="s">
        <v>71</v>
      </c>
      <c r="B47" s="10">
        <v>471.54</v>
      </c>
      <c r="C47" s="10">
        <v>3289.5</v>
      </c>
      <c r="D47" s="11"/>
      <c r="E47" s="18"/>
      <c r="F47" s="18"/>
      <c r="G47" s="8"/>
      <c r="H47" s="8"/>
    </row>
    <row r="48" spans="1:8" ht="17.25" customHeight="1">
      <c r="A48" s="6" t="s">
        <v>72</v>
      </c>
      <c r="B48" s="19">
        <f>B8+B27</f>
        <v>854761223.31000006</v>
      </c>
      <c r="C48" s="19">
        <f>C8+C27</f>
        <v>953730334.00000012</v>
      </c>
      <c r="D48" s="6" t="s">
        <v>73</v>
      </c>
      <c r="E48" s="19">
        <f>E8+E15+E16+E17</f>
        <v>854761223.30999994</v>
      </c>
      <c r="F48" s="19">
        <f>F8+F15+F16+F17</f>
        <v>953730334</v>
      </c>
      <c r="G48" s="8"/>
      <c r="H48" s="8"/>
    </row>
    <row r="49" spans="1:6">
      <c r="A49" s="70"/>
      <c r="B49" s="70"/>
      <c r="C49" s="70"/>
      <c r="D49" s="70"/>
      <c r="E49" s="70"/>
      <c r="F49" s="70"/>
    </row>
    <row r="50" spans="1:6">
      <c r="A50" s="20"/>
      <c r="B50" s="20"/>
      <c r="D50" s="20"/>
      <c r="E50" s="20"/>
      <c r="F50" s="21"/>
    </row>
    <row r="51" spans="1:6">
      <c r="A51" s="20"/>
      <c r="B51" s="20"/>
      <c r="D51" s="20"/>
      <c r="E51" s="20"/>
      <c r="F51" s="20"/>
    </row>
    <row r="52" spans="1:6">
      <c r="A52" s="20"/>
      <c r="B52" s="20"/>
      <c r="D52" s="20"/>
      <c r="E52" s="20"/>
      <c r="F52" s="20"/>
    </row>
    <row r="53" spans="1:6">
      <c r="A53" s="20"/>
      <c r="B53" s="20"/>
      <c r="C53" s="47" t="s">
        <v>74</v>
      </c>
      <c r="D53" s="48"/>
      <c r="E53" s="20"/>
      <c r="F53" s="20"/>
    </row>
    <row r="54" spans="1:6">
      <c r="A54" s="22" t="s">
        <v>75</v>
      </c>
      <c r="B54" s="22"/>
      <c r="C54" s="49" t="s">
        <v>76</v>
      </c>
      <c r="D54" s="50"/>
      <c r="E54" s="22"/>
      <c r="F54" s="22" t="s">
        <v>159</v>
      </c>
    </row>
    <row r="55" spans="1:6" ht="30">
      <c r="A55" s="22" t="s">
        <v>77</v>
      </c>
      <c r="E55" s="22"/>
      <c r="F55" s="22" t="s">
        <v>78</v>
      </c>
    </row>
    <row r="56" spans="1:6">
      <c r="A56" s="22"/>
      <c r="B56" s="22"/>
      <c r="C56" s="21"/>
      <c r="E56" s="22"/>
    </row>
    <row r="57" spans="1:6">
      <c r="A57" s="22"/>
      <c r="B57" s="22"/>
      <c r="C57" s="20"/>
      <c r="E57" s="22"/>
    </row>
    <row r="58" spans="1:6">
      <c r="A58" s="22"/>
      <c r="B58" s="22"/>
      <c r="C58" s="20"/>
      <c r="E58" s="22"/>
    </row>
    <row r="61" spans="1:6">
      <c r="C61" s="9"/>
    </row>
    <row r="63" spans="1:6">
      <c r="C63" s="9"/>
    </row>
  </sheetData>
  <mergeCells count="8">
    <mergeCell ref="C53:D53"/>
    <mergeCell ref="C54:D54"/>
    <mergeCell ref="B1:D4"/>
    <mergeCell ref="E1:F4"/>
    <mergeCell ref="B5:D6"/>
    <mergeCell ref="E5:F6"/>
    <mergeCell ref="A49:F49"/>
    <mergeCell ref="A1:A3"/>
  </mergeCells>
  <pageMargins left="0.25" right="0.25" top="0.75" bottom="0.75" header="0.3" footer="0.3"/>
  <pageSetup paperSize="9" scale="6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F10" sqref="F10"/>
    </sheetView>
  </sheetViews>
  <sheetFormatPr defaultRowHeight="15"/>
  <cols>
    <col min="1" max="1" width="31.28515625" style="3" customWidth="1"/>
    <col min="2" max="2" width="27" style="3" customWidth="1"/>
    <col min="3" max="3" width="20.140625" style="3" customWidth="1"/>
    <col min="4" max="4" width="25.5703125" style="3" customWidth="1"/>
    <col min="5" max="5" width="27.5703125" style="2" customWidth="1"/>
    <col min="6" max="6" width="9.140625" style="23"/>
    <col min="7" max="7" width="18.28515625" style="3" bestFit="1" customWidth="1"/>
    <col min="8" max="9" width="14.42578125" style="3" customWidth="1"/>
    <col min="10" max="16384" width="9.140625" style="3"/>
  </cols>
  <sheetData>
    <row r="1" spans="1:9" ht="29.25" customHeight="1">
      <c r="A1" s="71" t="s">
        <v>163</v>
      </c>
      <c r="B1" s="51" t="s">
        <v>79</v>
      </c>
      <c r="C1" s="53"/>
      <c r="D1" s="106"/>
    </row>
    <row r="2" spans="1:9" ht="48.75" customHeight="1">
      <c r="A2" s="72"/>
      <c r="B2" s="60"/>
      <c r="C2" s="62"/>
      <c r="D2" s="106" t="s">
        <v>171</v>
      </c>
    </row>
    <row r="3" spans="1:9" ht="9" customHeight="1">
      <c r="A3" s="72"/>
      <c r="B3" s="60" t="s">
        <v>80</v>
      </c>
      <c r="C3" s="62"/>
      <c r="D3" s="106"/>
    </row>
    <row r="4" spans="1:9" ht="15" hidden="1" customHeight="1">
      <c r="A4" s="45" t="s">
        <v>7</v>
      </c>
      <c r="B4" s="60" t="s">
        <v>161</v>
      </c>
      <c r="C4" s="62"/>
      <c r="D4" s="46"/>
    </row>
    <row r="5" spans="1:9" ht="12.75" customHeight="1">
      <c r="A5" s="34" t="s">
        <v>164</v>
      </c>
      <c r="B5" s="66"/>
      <c r="C5" s="67"/>
      <c r="D5" s="107"/>
    </row>
    <row r="6" spans="1:9" ht="24" customHeight="1">
      <c r="A6" s="4"/>
      <c r="B6" s="68"/>
      <c r="C6" s="69"/>
      <c r="D6" s="108"/>
    </row>
    <row r="7" spans="1:9" ht="39.75" customHeight="1">
      <c r="A7" s="82"/>
      <c r="B7" s="83"/>
      <c r="C7" s="5" t="s">
        <v>81</v>
      </c>
      <c r="D7" s="5" t="s">
        <v>82</v>
      </c>
    </row>
    <row r="8" spans="1:9">
      <c r="A8" s="73" t="s">
        <v>83</v>
      </c>
      <c r="B8" s="74"/>
      <c r="C8" s="10">
        <f>SUM(C9:C14)</f>
        <v>73607850.319999993</v>
      </c>
      <c r="D8" s="10">
        <f>SUM(D9:D14)</f>
        <v>72533895.900000006</v>
      </c>
      <c r="E8" s="24"/>
      <c r="F8" s="25"/>
      <c r="G8" s="26"/>
      <c r="H8" s="26"/>
      <c r="I8" s="26"/>
    </row>
    <row r="9" spans="1:9">
      <c r="A9" s="80" t="s">
        <v>84</v>
      </c>
      <c r="B9" s="81"/>
      <c r="C9" s="12">
        <v>19824612.18</v>
      </c>
      <c r="D9" s="12">
        <v>17524825.809999999</v>
      </c>
      <c r="E9" s="24"/>
      <c r="F9" s="25"/>
      <c r="G9" s="27"/>
      <c r="H9" s="27"/>
      <c r="I9" s="27"/>
    </row>
    <row r="10" spans="1:9" ht="33.75" customHeight="1">
      <c r="A10" s="80" t="s">
        <v>85</v>
      </c>
      <c r="B10" s="81"/>
      <c r="C10" s="12">
        <v>0</v>
      </c>
      <c r="D10" s="12">
        <v>0</v>
      </c>
      <c r="E10" s="24"/>
      <c r="F10" s="25"/>
      <c r="G10" s="27"/>
      <c r="H10" s="27"/>
      <c r="I10" s="27"/>
    </row>
    <row r="11" spans="1:9">
      <c r="A11" s="80" t="s">
        <v>86</v>
      </c>
      <c r="B11" s="81"/>
      <c r="C11" s="16">
        <v>0</v>
      </c>
      <c r="D11" s="16">
        <v>0</v>
      </c>
      <c r="E11" s="24"/>
      <c r="F11" s="25"/>
      <c r="G11" s="28"/>
      <c r="H11" s="28"/>
      <c r="I11" s="28"/>
    </row>
    <row r="12" spans="1:9">
      <c r="A12" s="80" t="s">
        <v>87</v>
      </c>
      <c r="B12" s="81"/>
      <c r="C12" s="12">
        <v>0</v>
      </c>
      <c r="D12" s="12">
        <v>0</v>
      </c>
      <c r="E12" s="24"/>
      <c r="F12" s="25"/>
      <c r="G12" s="27"/>
      <c r="H12" s="27"/>
      <c r="I12" s="27"/>
    </row>
    <row r="13" spans="1:9">
      <c r="A13" s="80" t="s">
        <v>88</v>
      </c>
      <c r="B13" s="81"/>
      <c r="C13" s="12">
        <v>0</v>
      </c>
      <c r="D13" s="12">
        <v>0</v>
      </c>
      <c r="E13" s="24"/>
      <c r="F13" s="25"/>
      <c r="G13" s="27"/>
      <c r="H13" s="27"/>
      <c r="I13" s="27"/>
    </row>
    <row r="14" spans="1:9">
      <c r="A14" s="80" t="s">
        <v>89</v>
      </c>
      <c r="B14" s="81"/>
      <c r="C14" s="12">
        <v>53783238.140000001</v>
      </c>
      <c r="D14" s="12">
        <v>55009070.090000004</v>
      </c>
      <c r="E14" s="24"/>
      <c r="F14" s="25"/>
      <c r="G14" s="27"/>
      <c r="H14" s="27"/>
      <c r="I14" s="27"/>
    </row>
    <row r="15" spans="1:9">
      <c r="A15" s="73" t="s">
        <v>90</v>
      </c>
      <c r="B15" s="74"/>
      <c r="C15" s="10">
        <f>SUM(C16:C25)</f>
        <v>175270576</v>
      </c>
      <c r="D15" s="10">
        <f>SUM(D16:D25)</f>
        <v>248786081.01999998</v>
      </c>
      <c r="E15" s="24"/>
      <c r="F15" s="25"/>
      <c r="G15" s="26"/>
      <c r="H15" s="26"/>
      <c r="I15" s="26"/>
    </row>
    <row r="16" spans="1:9">
      <c r="A16" s="80" t="s">
        <v>91</v>
      </c>
      <c r="B16" s="81"/>
      <c r="C16" s="12">
        <v>13449032.130000001</v>
      </c>
      <c r="D16" s="12">
        <v>14339678.289999999</v>
      </c>
      <c r="E16" s="24"/>
      <c r="F16" s="25"/>
      <c r="G16" s="27"/>
      <c r="H16" s="27"/>
      <c r="I16" s="27"/>
    </row>
    <row r="17" spans="1:9">
      <c r="A17" s="80" t="s">
        <v>92</v>
      </c>
      <c r="B17" s="81"/>
      <c r="C17" s="12">
        <v>1404674.99</v>
      </c>
      <c r="D17" s="12">
        <v>2211926.88</v>
      </c>
      <c r="E17" s="24"/>
      <c r="F17" s="25"/>
      <c r="G17" s="27"/>
      <c r="H17" s="27"/>
      <c r="I17" s="27"/>
    </row>
    <row r="18" spans="1:9">
      <c r="A18" s="80" t="s">
        <v>93</v>
      </c>
      <c r="B18" s="81"/>
      <c r="C18" s="12">
        <v>21453999.57</v>
      </c>
      <c r="D18" s="12">
        <v>22556456.890000001</v>
      </c>
      <c r="E18" s="24"/>
      <c r="F18" s="25"/>
      <c r="G18" s="27"/>
      <c r="H18" s="27"/>
      <c r="I18" s="27"/>
    </row>
    <row r="19" spans="1:9">
      <c r="A19" s="80" t="s">
        <v>94</v>
      </c>
      <c r="B19" s="81"/>
      <c r="C19" s="12">
        <v>99426.94</v>
      </c>
      <c r="D19" s="12">
        <v>901168.63</v>
      </c>
      <c r="E19" s="24"/>
      <c r="F19" s="25"/>
      <c r="G19" s="27"/>
      <c r="H19" s="27"/>
      <c r="I19" s="27"/>
    </row>
    <row r="20" spans="1:9">
      <c r="A20" s="80" t="s">
        <v>95</v>
      </c>
      <c r="B20" s="81"/>
      <c r="C20" s="12">
        <v>27068540.850000001</v>
      </c>
      <c r="D20" s="12">
        <v>28575536.18</v>
      </c>
      <c r="E20" s="24"/>
      <c r="F20" s="25"/>
      <c r="G20" s="27"/>
      <c r="H20" s="27"/>
      <c r="I20" s="27"/>
    </row>
    <row r="21" spans="1:9">
      <c r="A21" s="80" t="s">
        <v>96</v>
      </c>
      <c r="B21" s="81"/>
      <c r="C21" s="12">
        <v>4795431.2699999996</v>
      </c>
      <c r="D21" s="12">
        <v>5163403.87</v>
      </c>
      <c r="E21" s="24"/>
      <c r="F21" s="25"/>
      <c r="G21" s="27"/>
      <c r="H21" s="27"/>
      <c r="I21" s="27"/>
    </row>
    <row r="22" spans="1:9">
      <c r="A22" s="80" t="s">
        <v>97</v>
      </c>
      <c r="B22" s="81"/>
      <c r="C22" s="12">
        <v>850036.49</v>
      </c>
      <c r="D22" s="12">
        <v>168207.52</v>
      </c>
      <c r="E22" s="24"/>
      <c r="F22" s="25"/>
      <c r="G22" s="27"/>
      <c r="H22" s="27"/>
      <c r="I22" s="27"/>
    </row>
    <row r="23" spans="1:9">
      <c r="A23" s="80" t="s">
        <v>98</v>
      </c>
      <c r="B23" s="81"/>
      <c r="C23" s="12">
        <v>0</v>
      </c>
      <c r="D23" s="12">
        <v>0</v>
      </c>
      <c r="E23" s="24"/>
      <c r="F23" s="25"/>
      <c r="G23" s="27"/>
      <c r="H23" s="27"/>
      <c r="I23" s="27"/>
    </row>
    <row r="24" spans="1:9">
      <c r="A24" s="80" t="s">
        <v>99</v>
      </c>
      <c r="B24" s="81"/>
      <c r="C24" s="12">
        <v>106149433.76000001</v>
      </c>
      <c r="D24" s="12">
        <v>174869702.75999999</v>
      </c>
      <c r="E24" s="24"/>
      <c r="F24" s="25"/>
      <c r="G24" s="27"/>
      <c r="H24" s="27"/>
      <c r="I24" s="27"/>
    </row>
    <row r="25" spans="1:9">
      <c r="A25" s="80" t="s">
        <v>100</v>
      </c>
      <c r="B25" s="81"/>
      <c r="C25" s="12">
        <v>0</v>
      </c>
      <c r="D25" s="12">
        <v>0</v>
      </c>
      <c r="E25" s="24"/>
      <c r="F25" s="25"/>
      <c r="G25" s="27"/>
      <c r="H25" s="27"/>
      <c r="I25" s="27"/>
    </row>
    <row r="26" spans="1:9">
      <c r="A26" s="73" t="s">
        <v>101</v>
      </c>
      <c r="B26" s="74"/>
      <c r="C26" s="10">
        <f>C8-C15</f>
        <v>-101662725.68000001</v>
      </c>
      <c r="D26" s="10">
        <f>D8-D15</f>
        <v>-176252185.11999997</v>
      </c>
      <c r="E26" s="24"/>
      <c r="F26" s="25"/>
      <c r="G26" s="26"/>
      <c r="H26" s="26"/>
      <c r="I26" s="26"/>
    </row>
    <row r="27" spans="1:9">
      <c r="A27" s="73" t="s">
        <v>102</v>
      </c>
      <c r="B27" s="74"/>
      <c r="C27" s="10">
        <f>SUM(C28:C30)</f>
        <v>5935823.3499999996</v>
      </c>
      <c r="D27" s="10">
        <f>SUM(D28:D30)</f>
        <v>52711579.420000002</v>
      </c>
      <c r="E27" s="24"/>
      <c r="F27" s="25"/>
      <c r="G27" s="26"/>
      <c r="H27" s="26"/>
      <c r="I27" s="26"/>
    </row>
    <row r="28" spans="1:9">
      <c r="A28" s="80" t="s">
        <v>103</v>
      </c>
      <c r="B28" s="81"/>
      <c r="C28" s="12">
        <v>2115410.9500000002</v>
      </c>
      <c r="D28" s="12">
        <v>45441699.399999999</v>
      </c>
      <c r="E28" s="24"/>
      <c r="F28" s="25"/>
      <c r="G28" s="27"/>
      <c r="H28" s="27"/>
      <c r="I28" s="27"/>
    </row>
    <row r="29" spans="1:9">
      <c r="A29" s="80" t="s">
        <v>104</v>
      </c>
      <c r="B29" s="81"/>
      <c r="C29" s="12">
        <v>0</v>
      </c>
      <c r="D29" s="12">
        <v>0</v>
      </c>
      <c r="E29" s="24"/>
      <c r="F29" s="25"/>
      <c r="G29" s="28"/>
      <c r="H29" s="28"/>
      <c r="I29" s="28"/>
    </row>
    <row r="30" spans="1:9">
      <c r="A30" s="80" t="s">
        <v>105</v>
      </c>
      <c r="B30" s="81"/>
      <c r="C30" s="12">
        <v>3820412.4</v>
      </c>
      <c r="D30" s="12">
        <v>7269880.0199999996</v>
      </c>
      <c r="E30" s="24"/>
      <c r="F30" s="25"/>
      <c r="G30" s="27"/>
      <c r="H30" s="27"/>
      <c r="I30" s="27"/>
    </row>
    <row r="31" spans="1:9">
      <c r="A31" s="73" t="s">
        <v>106</v>
      </c>
      <c r="B31" s="74"/>
      <c r="C31" s="10">
        <f>SUM(C32:C33)</f>
        <v>15239924.17</v>
      </c>
      <c r="D31" s="10">
        <f>SUM(D32:D33)</f>
        <v>7942324.6200000001</v>
      </c>
      <c r="E31" s="24"/>
      <c r="F31" s="25"/>
      <c r="G31" s="26"/>
      <c r="H31" s="26"/>
      <c r="I31" s="26"/>
    </row>
    <row r="32" spans="1:9" ht="45" customHeight="1">
      <c r="A32" s="80" t="s">
        <v>107</v>
      </c>
      <c r="B32" s="81"/>
      <c r="C32" s="12">
        <v>0</v>
      </c>
      <c r="D32" s="12">
        <v>0</v>
      </c>
      <c r="E32" s="24"/>
      <c r="F32" s="25"/>
      <c r="G32" s="27"/>
      <c r="H32" s="27"/>
      <c r="I32" s="27"/>
    </row>
    <row r="33" spans="1:9">
      <c r="A33" s="80" t="s">
        <v>108</v>
      </c>
      <c r="B33" s="81"/>
      <c r="C33" s="12">
        <v>15239924.17</v>
      </c>
      <c r="D33" s="12">
        <v>7942324.6200000001</v>
      </c>
      <c r="E33" s="24"/>
      <c r="F33" s="25"/>
      <c r="G33" s="27"/>
      <c r="H33" s="27"/>
      <c r="I33" s="27"/>
    </row>
    <row r="34" spans="1:9">
      <c r="A34" s="73" t="s">
        <v>109</v>
      </c>
      <c r="B34" s="74"/>
      <c r="C34" s="10">
        <f>C26+C27-C31</f>
        <v>-110966826.50000001</v>
      </c>
      <c r="D34" s="10">
        <f>D26+D27-D31</f>
        <v>-131482930.31999998</v>
      </c>
      <c r="E34" s="24"/>
      <c r="F34" s="25"/>
      <c r="G34" s="26"/>
      <c r="H34" s="26"/>
      <c r="I34" s="26"/>
    </row>
    <row r="35" spans="1:9">
      <c r="A35" s="73" t="s">
        <v>110</v>
      </c>
      <c r="B35" s="74"/>
      <c r="C35" s="10">
        <f>SUM(C36:C38)</f>
        <v>2363654.0100000002</v>
      </c>
      <c r="D35" s="10">
        <f>SUM(D36:D38)</f>
        <v>363736.28</v>
      </c>
      <c r="E35" s="24"/>
      <c r="F35" s="25"/>
      <c r="G35" s="26"/>
      <c r="H35" s="26"/>
      <c r="I35" s="26"/>
    </row>
    <row r="36" spans="1:9">
      <c r="A36" s="80" t="s">
        <v>111</v>
      </c>
      <c r="B36" s="81"/>
      <c r="C36" s="12">
        <v>0</v>
      </c>
      <c r="D36" s="12">
        <v>0</v>
      </c>
      <c r="E36" s="24"/>
      <c r="F36" s="25"/>
      <c r="G36" s="27"/>
      <c r="H36" s="27"/>
      <c r="I36" s="27"/>
    </row>
    <row r="37" spans="1:9">
      <c r="A37" s="80" t="s">
        <v>112</v>
      </c>
      <c r="B37" s="81"/>
      <c r="C37" s="12">
        <v>2361010.83</v>
      </c>
      <c r="D37" s="12">
        <v>363736.28</v>
      </c>
      <c r="E37" s="24"/>
      <c r="F37" s="25"/>
      <c r="G37" s="27"/>
      <c r="H37" s="27"/>
      <c r="I37" s="27"/>
    </row>
    <row r="38" spans="1:9">
      <c r="A38" s="80" t="s">
        <v>113</v>
      </c>
      <c r="B38" s="81"/>
      <c r="C38" s="12">
        <v>2643.18</v>
      </c>
      <c r="D38" s="12">
        <v>0</v>
      </c>
      <c r="E38" s="24"/>
      <c r="F38" s="25"/>
      <c r="G38" s="27"/>
      <c r="H38" s="27"/>
      <c r="I38" s="27"/>
    </row>
    <row r="39" spans="1:9">
      <c r="A39" s="73" t="s">
        <v>114</v>
      </c>
      <c r="B39" s="74"/>
      <c r="C39" s="10">
        <f>SUM(C40:C41)</f>
        <v>1798864.95</v>
      </c>
      <c r="D39" s="10">
        <f>SUM(D40:D41)</f>
        <v>172392.29</v>
      </c>
      <c r="E39" s="24"/>
      <c r="F39" s="25"/>
      <c r="G39" s="26"/>
      <c r="H39" s="26"/>
      <c r="I39" s="26"/>
    </row>
    <row r="40" spans="1:9">
      <c r="A40" s="80" t="s">
        <v>115</v>
      </c>
      <c r="B40" s="81"/>
      <c r="C40" s="12">
        <v>37</v>
      </c>
      <c r="D40" s="12">
        <v>1913.01</v>
      </c>
      <c r="E40" s="24"/>
      <c r="F40" s="25"/>
      <c r="G40" s="27"/>
      <c r="H40" s="27"/>
      <c r="I40" s="27"/>
    </row>
    <row r="41" spans="1:9">
      <c r="A41" s="80" t="s">
        <v>116</v>
      </c>
      <c r="B41" s="81"/>
      <c r="C41" s="12">
        <v>1798827.95</v>
      </c>
      <c r="D41" s="12">
        <v>170479.28</v>
      </c>
      <c r="E41" s="24"/>
      <c r="F41" s="25"/>
      <c r="G41" s="27"/>
      <c r="H41" s="27"/>
      <c r="I41" s="27"/>
    </row>
    <row r="42" spans="1:9" hidden="1">
      <c r="A42" s="73" t="s">
        <v>117</v>
      </c>
      <c r="B42" s="74"/>
      <c r="C42" s="10">
        <v>1980914956.5599999</v>
      </c>
      <c r="D42" s="10">
        <v>2999660194.4000001</v>
      </c>
      <c r="E42" s="24"/>
      <c r="F42" s="25"/>
      <c r="G42" s="26"/>
      <c r="H42" s="26"/>
      <c r="I42" s="26"/>
    </row>
    <row r="43" spans="1:9" hidden="1">
      <c r="A43" s="73" t="s">
        <v>118</v>
      </c>
      <c r="B43" s="74"/>
      <c r="C43" s="29">
        <v>0</v>
      </c>
      <c r="D43" s="29">
        <v>0</v>
      </c>
      <c r="E43" s="24"/>
      <c r="F43" s="25"/>
      <c r="G43" s="30"/>
      <c r="H43" s="30"/>
      <c r="I43" s="30"/>
    </row>
    <row r="44" spans="1:9" hidden="1">
      <c r="A44" s="80" t="s">
        <v>119</v>
      </c>
      <c r="B44" s="81"/>
      <c r="C44" s="31">
        <v>0</v>
      </c>
      <c r="D44" s="31">
        <v>0</v>
      </c>
      <c r="E44" s="24"/>
      <c r="F44" s="25"/>
      <c r="G44" s="28"/>
      <c r="H44" s="28"/>
      <c r="I44" s="28"/>
    </row>
    <row r="45" spans="1:9" hidden="1">
      <c r="A45" s="80" t="s">
        <v>120</v>
      </c>
      <c r="B45" s="81"/>
      <c r="C45" s="31">
        <v>0</v>
      </c>
      <c r="D45" s="31">
        <v>0</v>
      </c>
      <c r="E45" s="24"/>
      <c r="F45" s="25"/>
      <c r="G45" s="28"/>
      <c r="H45" s="28"/>
      <c r="I45" s="28"/>
    </row>
    <row r="46" spans="1:9">
      <c r="A46" s="73" t="s">
        <v>121</v>
      </c>
      <c r="B46" s="74"/>
      <c r="C46" s="10">
        <f>C34+C35-C39</f>
        <v>-110402037.44000001</v>
      </c>
      <c r="D46" s="10">
        <f>D34+D35-D39</f>
        <v>-131291586.32999998</v>
      </c>
      <c r="E46" s="24"/>
      <c r="F46" s="25"/>
      <c r="G46" s="26"/>
      <c r="H46" s="26"/>
      <c r="I46" s="26"/>
    </row>
    <row r="47" spans="1:9">
      <c r="A47" s="73" t="s">
        <v>122</v>
      </c>
      <c r="B47" s="74"/>
      <c r="C47" s="12">
        <v>0</v>
      </c>
      <c r="D47" s="12">
        <v>0</v>
      </c>
      <c r="E47" s="24"/>
      <c r="F47" s="25"/>
      <c r="G47" s="27"/>
      <c r="H47" s="27"/>
      <c r="I47" s="27"/>
    </row>
    <row r="48" spans="1:9" ht="34.5" customHeight="1">
      <c r="A48" s="73" t="s">
        <v>123</v>
      </c>
      <c r="B48" s="74"/>
      <c r="C48" s="12">
        <v>0</v>
      </c>
      <c r="D48" s="12">
        <v>0</v>
      </c>
      <c r="E48" s="24"/>
      <c r="F48" s="25"/>
      <c r="G48" s="28"/>
      <c r="H48" s="28"/>
      <c r="I48" s="26"/>
    </row>
    <row r="49" spans="1:9">
      <c r="A49" s="75" t="s">
        <v>124</v>
      </c>
      <c r="B49" s="76"/>
      <c r="C49" s="19">
        <f>C46-C47-C48</f>
        <v>-110402037.44000001</v>
      </c>
      <c r="D49" s="19">
        <f>D46-D47-D48</f>
        <v>-131291586.32999998</v>
      </c>
      <c r="E49" s="24"/>
      <c r="F49" s="25"/>
      <c r="G49" s="26"/>
      <c r="H49" s="26"/>
      <c r="I49" s="26"/>
    </row>
    <row r="50" spans="1:9">
      <c r="A50" s="77"/>
      <c r="B50" s="77"/>
      <c r="C50" s="77"/>
      <c r="D50" s="77"/>
    </row>
    <row r="51" spans="1:9">
      <c r="A51" s="78"/>
      <c r="B51" s="78"/>
      <c r="C51" s="78"/>
      <c r="D51" s="78"/>
    </row>
    <row r="52" spans="1:9">
      <c r="A52" s="22"/>
      <c r="B52" s="22"/>
      <c r="C52" s="22"/>
      <c r="D52" s="22"/>
    </row>
    <row r="53" spans="1:9">
      <c r="A53" s="22"/>
      <c r="B53" s="79" t="s">
        <v>125</v>
      </c>
      <c r="C53" s="49"/>
      <c r="D53" s="22"/>
    </row>
    <row r="54" spans="1:9">
      <c r="A54" s="22"/>
      <c r="B54" s="49" t="s">
        <v>76</v>
      </c>
      <c r="C54" s="50"/>
      <c r="D54" s="22"/>
    </row>
    <row r="55" spans="1:9">
      <c r="A55" s="22" t="s">
        <v>126</v>
      </c>
      <c r="B55" s="22"/>
      <c r="C55" s="22"/>
      <c r="D55" s="22" t="s">
        <v>127</v>
      </c>
    </row>
    <row r="56" spans="1:9">
      <c r="A56" s="22" t="s">
        <v>77</v>
      </c>
      <c r="B56" s="22"/>
      <c r="C56" s="22"/>
      <c r="D56" s="22" t="s">
        <v>78</v>
      </c>
    </row>
  </sheetData>
  <mergeCells count="53">
    <mergeCell ref="A10:B10"/>
    <mergeCell ref="A1:A3"/>
    <mergeCell ref="B1:C1"/>
    <mergeCell ref="B2:C2"/>
    <mergeCell ref="B3:C3"/>
    <mergeCell ref="B4:C4"/>
    <mergeCell ref="B5:C6"/>
    <mergeCell ref="A7:B7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B54:C54"/>
    <mergeCell ref="A47:B47"/>
    <mergeCell ref="A48:B48"/>
    <mergeCell ref="A49:B49"/>
    <mergeCell ref="A50:D50"/>
    <mergeCell ref="A51:D51"/>
    <mergeCell ref="B53:C5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E19" sqref="E19"/>
    </sheetView>
  </sheetViews>
  <sheetFormatPr defaultRowHeight="15"/>
  <cols>
    <col min="1" max="1" width="31.28515625" style="1" customWidth="1"/>
    <col min="2" max="2" width="24.140625" style="1" customWidth="1"/>
    <col min="3" max="3" width="20.7109375" style="1" customWidth="1"/>
    <col min="4" max="4" width="20.140625" style="1" customWidth="1"/>
    <col min="5" max="5" width="14.140625" style="32" customWidth="1"/>
    <col min="6" max="6" width="14.28515625" style="41" customWidth="1"/>
    <col min="7" max="7" width="18.85546875" style="41" hidden="1" customWidth="1"/>
    <col min="8" max="8" width="9.140625" style="42"/>
    <col min="9" max="10" width="9.140625" style="43"/>
    <col min="11" max="16384" width="9.140625" style="1"/>
  </cols>
  <sheetData>
    <row r="1" spans="1:7">
      <c r="A1" s="71" t="s">
        <v>163</v>
      </c>
      <c r="B1" s="97" t="s">
        <v>128</v>
      </c>
      <c r="C1" s="98"/>
      <c r="D1" s="105" t="s">
        <v>165</v>
      </c>
    </row>
    <row r="2" spans="1:7">
      <c r="A2" s="72"/>
      <c r="B2" s="99"/>
      <c r="C2" s="100"/>
      <c r="D2" s="105" t="s">
        <v>166</v>
      </c>
    </row>
    <row r="3" spans="1:7">
      <c r="A3" s="72"/>
      <c r="B3" s="99" t="s">
        <v>162</v>
      </c>
      <c r="C3" s="100"/>
      <c r="D3" s="105" t="s">
        <v>167</v>
      </c>
    </row>
    <row r="4" spans="1:7">
      <c r="A4" s="33" t="s">
        <v>7</v>
      </c>
      <c r="B4" s="101"/>
      <c r="C4" s="102"/>
      <c r="D4" s="105" t="s">
        <v>168</v>
      </c>
    </row>
    <row r="5" spans="1:7">
      <c r="A5" s="34" t="s">
        <v>164</v>
      </c>
      <c r="B5" s="103"/>
      <c r="C5" s="104"/>
      <c r="D5" s="105" t="s">
        <v>169</v>
      </c>
    </row>
    <row r="6" spans="1:7" ht="22.5">
      <c r="A6" s="95"/>
      <c r="B6" s="96"/>
      <c r="C6" s="35" t="s">
        <v>81</v>
      </c>
      <c r="D6" s="35" t="s">
        <v>82</v>
      </c>
    </row>
    <row r="7" spans="1:7">
      <c r="A7" s="91" t="s">
        <v>129</v>
      </c>
      <c r="B7" s="92"/>
      <c r="C7" s="36">
        <v>2923133444.7600002</v>
      </c>
      <c r="D7" s="36">
        <v>897357133.79999995</v>
      </c>
      <c r="E7" s="37"/>
      <c r="F7" s="44"/>
      <c r="G7" s="44">
        <v>-110003386293.10001</v>
      </c>
    </row>
    <row r="8" spans="1:7">
      <c r="A8" s="91" t="s">
        <v>130</v>
      </c>
      <c r="B8" s="92"/>
      <c r="C8" s="36">
        <f>SUM(C9:C18)</f>
        <v>456495636.53999996</v>
      </c>
      <c r="D8" s="36">
        <f>SUM(D9:D18)</f>
        <v>508114602.28000003</v>
      </c>
      <c r="E8" s="37"/>
      <c r="F8" s="44"/>
      <c r="G8" s="44">
        <v>-26904825143.52</v>
      </c>
    </row>
    <row r="9" spans="1:7">
      <c r="A9" s="93" t="s">
        <v>131</v>
      </c>
      <c r="B9" s="94"/>
      <c r="C9" s="38">
        <v>0</v>
      </c>
      <c r="D9" s="38">
        <v>0</v>
      </c>
      <c r="E9" s="37"/>
      <c r="F9" s="44"/>
      <c r="G9" s="44">
        <v>-7997841834.0600004</v>
      </c>
    </row>
    <row r="10" spans="1:7">
      <c r="A10" s="93" t="s">
        <v>132</v>
      </c>
      <c r="B10" s="94"/>
      <c r="C10" s="38">
        <v>316099310.07999998</v>
      </c>
      <c r="D10" s="38">
        <v>418013101.44</v>
      </c>
      <c r="E10" s="37"/>
      <c r="F10" s="44"/>
      <c r="G10" s="44">
        <v>-13521554457.870001</v>
      </c>
    </row>
    <row r="11" spans="1:7">
      <c r="A11" s="93" t="s">
        <v>133</v>
      </c>
      <c r="B11" s="94"/>
      <c r="C11" s="39">
        <v>0</v>
      </c>
      <c r="D11" s="38">
        <v>0</v>
      </c>
      <c r="E11" s="37"/>
      <c r="F11" s="44"/>
      <c r="G11" s="44">
        <v>0</v>
      </c>
    </row>
    <row r="12" spans="1:7">
      <c r="A12" s="93" t="s">
        <v>134</v>
      </c>
      <c r="B12" s="94"/>
      <c r="C12" s="38">
        <v>62525001.32</v>
      </c>
      <c r="D12" s="38">
        <v>77460663.370000005</v>
      </c>
      <c r="E12" s="37"/>
      <c r="F12" s="44"/>
      <c r="G12" s="44">
        <v>-1056415379.0400001</v>
      </c>
    </row>
    <row r="13" spans="1:7">
      <c r="A13" s="93" t="s">
        <v>135</v>
      </c>
      <c r="B13" s="94"/>
      <c r="C13" s="39">
        <v>0</v>
      </c>
      <c r="D13" s="38">
        <v>0</v>
      </c>
      <c r="E13" s="37"/>
      <c r="F13" s="44"/>
      <c r="G13" s="44">
        <v>0</v>
      </c>
    </row>
    <row r="14" spans="1:7" ht="25.5" customHeight="1">
      <c r="A14" s="93" t="s">
        <v>136</v>
      </c>
      <c r="B14" s="94"/>
      <c r="C14" s="38">
        <v>4446297.88</v>
      </c>
      <c r="D14" s="38">
        <v>175800</v>
      </c>
      <c r="E14" s="37"/>
      <c r="F14" s="44"/>
      <c r="G14" s="44">
        <v>-7130533.2899999991</v>
      </c>
    </row>
    <row r="15" spans="1:7" ht="24.75" customHeight="1">
      <c r="A15" s="93" t="s">
        <v>137</v>
      </c>
      <c r="B15" s="94"/>
      <c r="C15" s="38">
        <v>0</v>
      </c>
      <c r="D15" s="38">
        <v>0</v>
      </c>
      <c r="E15" s="37"/>
      <c r="F15" s="44"/>
      <c r="G15" s="44">
        <v>-14648880.23</v>
      </c>
    </row>
    <row r="16" spans="1:7">
      <c r="A16" s="93" t="s">
        <v>138</v>
      </c>
      <c r="B16" s="94"/>
      <c r="C16" s="38">
        <v>0</v>
      </c>
      <c r="D16" s="38">
        <v>0</v>
      </c>
      <c r="E16" s="37"/>
      <c r="F16" s="44"/>
      <c r="G16" s="44">
        <v>-894626.04</v>
      </c>
    </row>
    <row r="17" spans="1:7">
      <c r="A17" s="93" t="s">
        <v>139</v>
      </c>
      <c r="B17" s="94"/>
      <c r="C17" s="39">
        <v>0</v>
      </c>
      <c r="D17" s="39">
        <v>0</v>
      </c>
      <c r="E17" s="37">
        <v>0</v>
      </c>
      <c r="F17" s="44"/>
      <c r="G17" s="44">
        <v>0</v>
      </c>
    </row>
    <row r="18" spans="1:7">
      <c r="A18" s="93" t="s">
        <v>140</v>
      </c>
      <c r="B18" s="94"/>
      <c r="C18" s="38">
        <v>73425027.260000005</v>
      </c>
      <c r="D18" s="38">
        <v>12465037.470000001</v>
      </c>
      <c r="E18" s="37"/>
      <c r="F18" s="44"/>
      <c r="G18" s="44">
        <v>-4306339432.9899998</v>
      </c>
    </row>
    <row r="19" spans="1:7">
      <c r="A19" s="91" t="s">
        <v>141</v>
      </c>
      <c r="B19" s="92"/>
      <c r="C19" s="36">
        <f>SUM(C20:C28)</f>
        <v>2482271947.5</v>
      </c>
      <c r="D19" s="36">
        <f>SUM(D20:D28)</f>
        <v>388547438.99000001</v>
      </c>
      <c r="E19" s="37"/>
      <c r="F19" s="44"/>
      <c r="G19" s="44">
        <v>-25641860929.230003</v>
      </c>
    </row>
    <row r="20" spans="1:7">
      <c r="A20" s="93" t="s">
        <v>142</v>
      </c>
      <c r="B20" s="94"/>
      <c r="C20" s="38">
        <v>81680080.680000007</v>
      </c>
      <c r="D20" s="38">
        <v>110402037.44</v>
      </c>
      <c r="E20" s="37"/>
      <c r="F20" s="44"/>
      <c r="G20" s="44">
        <v>-6110255219.75</v>
      </c>
    </row>
    <row r="21" spans="1:7">
      <c r="A21" s="93" t="s">
        <v>143</v>
      </c>
      <c r="B21" s="94"/>
      <c r="C21" s="38">
        <v>78150410.549999997</v>
      </c>
      <c r="D21" s="38">
        <v>75212632.400000006</v>
      </c>
      <c r="E21" s="37"/>
      <c r="F21" s="44"/>
      <c r="G21" s="44">
        <v>-14643738734.880001</v>
      </c>
    </row>
    <row r="22" spans="1:7" ht="27" customHeight="1">
      <c r="A22" s="93" t="s">
        <v>144</v>
      </c>
      <c r="B22" s="94"/>
      <c r="C22" s="38">
        <v>0</v>
      </c>
      <c r="D22" s="38">
        <v>0</v>
      </c>
      <c r="E22" s="37"/>
      <c r="F22" s="44"/>
      <c r="G22" s="44">
        <v>-5116351.2</v>
      </c>
    </row>
    <row r="23" spans="1:7">
      <c r="A23" s="93" t="s">
        <v>145</v>
      </c>
      <c r="B23" s="94"/>
      <c r="C23" s="38">
        <v>151962195.25999999</v>
      </c>
      <c r="D23" s="38">
        <v>182119985.40000001</v>
      </c>
      <c r="E23" s="37"/>
      <c r="F23" s="44"/>
      <c r="G23" s="44">
        <v>-2961892335.3699999</v>
      </c>
    </row>
    <row r="24" spans="1:7">
      <c r="A24" s="93" t="s">
        <v>146</v>
      </c>
      <c r="B24" s="94"/>
      <c r="C24" s="39">
        <v>0</v>
      </c>
      <c r="D24" s="38">
        <v>0</v>
      </c>
      <c r="E24" s="37"/>
      <c r="F24" s="44"/>
      <c r="G24" s="44">
        <v>0</v>
      </c>
    </row>
    <row r="25" spans="1:7" ht="41.25" customHeight="1">
      <c r="A25" s="93" t="s">
        <v>147</v>
      </c>
      <c r="B25" s="94"/>
      <c r="C25" s="38">
        <v>54967063.700000003</v>
      </c>
      <c r="D25" s="38">
        <v>18867471.57</v>
      </c>
      <c r="E25" s="37"/>
      <c r="F25" s="44"/>
      <c r="G25" s="44">
        <v>-88399149.879999995</v>
      </c>
    </row>
    <row r="26" spans="1:7" ht="27" customHeight="1">
      <c r="A26" s="93" t="s">
        <v>148</v>
      </c>
      <c r="B26" s="94"/>
      <c r="C26" s="38">
        <v>0</v>
      </c>
      <c r="D26" s="38">
        <v>0</v>
      </c>
      <c r="E26" s="37"/>
      <c r="F26" s="44"/>
      <c r="G26" s="44">
        <v>-11641883.390000001</v>
      </c>
    </row>
    <row r="27" spans="1:7">
      <c r="A27" s="93" t="s">
        <v>149</v>
      </c>
      <c r="B27" s="94"/>
      <c r="C27" s="38">
        <v>0</v>
      </c>
      <c r="D27" s="38">
        <v>0</v>
      </c>
      <c r="E27" s="37"/>
      <c r="F27" s="44"/>
      <c r="G27" s="44">
        <v>-894626.04</v>
      </c>
    </row>
    <row r="28" spans="1:7">
      <c r="A28" s="93" t="s">
        <v>150</v>
      </c>
      <c r="B28" s="94"/>
      <c r="C28" s="38">
        <v>2115512197.3099999</v>
      </c>
      <c r="D28" s="38">
        <v>1945312.18</v>
      </c>
      <c r="E28" s="37"/>
      <c r="F28" s="44"/>
      <c r="G28" s="44">
        <v>-1819922628.72</v>
      </c>
    </row>
    <row r="29" spans="1:7">
      <c r="A29" s="91" t="s">
        <v>151</v>
      </c>
      <c r="B29" s="92"/>
      <c r="C29" s="36">
        <f>C7+C8-C19</f>
        <v>897357133.80000019</v>
      </c>
      <c r="D29" s="36">
        <f>D7+D8-D19</f>
        <v>1016924297.0899999</v>
      </c>
      <c r="E29" s="37"/>
      <c r="F29" s="44"/>
      <c r="G29" s="44">
        <v>-111266350507.39001</v>
      </c>
    </row>
    <row r="30" spans="1:7">
      <c r="A30" s="91" t="s">
        <v>152</v>
      </c>
      <c r="B30" s="92"/>
      <c r="C30" s="36">
        <f>C31-C32-C33</f>
        <v>-110402037.44</v>
      </c>
      <c r="D30" s="36">
        <f>D31-D32-D33</f>
        <v>-131291586.33</v>
      </c>
      <c r="E30" s="37"/>
      <c r="F30" s="44"/>
      <c r="G30" s="44">
        <v>-2058932425.2400005</v>
      </c>
    </row>
    <row r="31" spans="1:7">
      <c r="A31" s="93" t="s">
        <v>153</v>
      </c>
      <c r="B31" s="94"/>
      <c r="C31" s="38">
        <v>0</v>
      </c>
      <c r="D31" s="38">
        <v>0</v>
      </c>
      <c r="E31" s="37"/>
      <c r="F31" s="44"/>
      <c r="G31" s="44">
        <v>-9038299339.0300007</v>
      </c>
    </row>
    <row r="32" spans="1:7">
      <c r="A32" s="93" t="s">
        <v>154</v>
      </c>
      <c r="B32" s="94"/>
      <c r="C32" s="38">
        <v>110402037.44</v>
      </c>
      <c r="D32" s="38">
        <v>131291586.33</v>
      </c>
      <c r="E32" s="37"/>
      <c r="F32" s="44"/>
      <c r="G32" s="44">
        <v>-6979366913.79</v>
      </c>
    </row>
    <row r="33" spans="1:10">
      <c r="A33" s="93" t="s">
        <v>155</v>
      </c>
      <c r="B33" s="94"/>
      <c r="C33" s="38">
        <v>0</v>
      </c>
      <c r="D33" s="38">
        <v>0</v>
      </c>
      <c r="E33" s="37"/>
      <c r="F33" s="44"/>
      <c r="G33" s="44">
        <v>-8713074.9100000001</v>
      </c>
    </row>
    <row r="34" spans="1:10">
      <c r="A34" s="91" t="s">
        <v>156</v>
      </c>
      <c r="B34" s="92"/>
      <c r="C34" s="36">
        <f>C29+C30</f>
        <v>786955096.36000013</v>
      </c>
      <c r="D34" s="36">
        <f>D29+D30</f>
        <v>885632710.75999987</v>
      </c>
      <c r="E34" s="37"/>
      <c r="F34" s="44"/>
      <c r="G34" s="44">
        <v>-113316569857.72</v>
      </c>
    </row>
    <row r="35" spans="1:10">
      <c r="A35" s="85"/>
      <c r="B35" s="85"/>
      <c r="C35" s="84"/>
      <c r="D35" s="84"/>
    </row>
    <row r="36" spans="1:10">
      <c r="A36" s="85"/>
      <c r="B36" s="85"/>
      <c r="C36" s="85"/>
      <c r="D36" s="85"/>
    </row>
    <row r="37" spans="1:10">
      <c r="A37" s="86"/>
      <c r="B37" s="86"/>
      <c r="C37" s="86"/>
      <c r="D37" s="86"/>
    </row>
    <row r="38" spans="1:10">
      <c r="A38" s="40"/>
      <c r="B38" s="40"/>
      <c r="C38" s="40"/>
      <c r="D38" s="40"/>
    </row>
    <row r="39" spans="1:10">
      <c r="A39" s="40"/>
      <c r="B39" s="87" t="s">
        <v>157</v>
      </c>
      <c r="C39" s="88"/>
      <c r="D39" s="40"/>
    </row>
    <row r="40" spans="1:10">
      <c r="A40" s="40"/>
      <c r="B40" s="89" t="s">
        <v>76</v>
      </c>
      <c r="C40" s="90"/>
      <c r="D40" s="40"/>
    </row>
    <row r="41" spans="1:10" ht="22.5">
      <c r="A41" s="40" t="s">
        <v>158</v>
      </c>
      <c r="B41" s="40"/>
      <c r="C41" s="40"/>
      <c r="D41" s="40" t="s">
        <v>127</v>
      </c>
    </row>
    <row r="42" spans="1:10">
      <c r="A42" s="40" t="s">
        <v>77</v>
      </c>
      <c r="B42" s="40"/>
      <c r="C42" s="40"/>
      <c r="D42" s="40" t="s">
        <v>78</v>
      </c>
      <c r="H42" s="41"/>
      <c r="I42" s="41"/>
      <c r="J42" s="41"/>
    </row>
  </sheetData>
  <mergeCells count="39">
    <mergeCell ref="A1:A3"/>
    <mergeCell ref="B1:C2"/>
    <mergeCell ref="B3:C3"/>
    <mergeCell ref="B4:C5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B30"/>
    <mergeCell ref="A31:B31"/>
    <mergeCell ref="A32:B32"/>
    <mergeCell ref="A33:B33"/>
    <mergeCell ref="A34:B34"/>
    <mergeCell ref="C35:D35"/>
    <mergeCell ref="A36:D36"/>
    <mergeCell ref="A37:D37"/>
    <mergeCell ref="B39:C39"/>
    <mergeCell ref="B40:C40"/>
    <mergeCell ref="A35:B3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Bilans 2019</vt:lpstr>
      <vt:lpstr>Rachunek zysków i strat 2019</vt:lpstr>
      <vt:lpstr>Zestaw.zmian w funduszu 2019</vt:lpstr>
      <vt:lpstr>'Bilans 2019'!Obszar_wydruku</vt:lpstr>
    </vt:vector>
  </TitlesOfParts>
  <Company>UMSTW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aczapska</dc:creator>
  <cp:lastModifiedBy>Klimczuk Anna</cp:lastModifiedBy>
  <cp:lastPrinted>2020-07-03T13:41:05Z</cp:lastPrinted>
  <dcterms:created xsi:type="dcterms:W3CDTF">2019-02-12T07:08:16Z</dcterms:created>
  <dcterms:modified xsi:type="dcterms:W3CDTF">2020-07-06T11:24:40Z</dcterms:modified>
</cp:coreProperties>
</file>