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_KK.04\Sprawozdania 2018 Wydział księgowości\Sprawozdania_finans_przekazane do publikacji\"/>
    </mc:Choice>
  </mc:AlternateContent>
  <bookViews>
    <workbookView xWindow="0" yWindow="0" windowWidth="28800" windowHeight="11700"/>
  </bookViews>
  <sheets>
    <sheet name="II.Dodatk_inf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B12" i="1"/>
  <c r="C12" i="1"/>
  <c r="D12" i="1"/>
  <c r="E12" i="1"/>
  <c r="F12" i="1"/>
  <c r="G12" i="1"/>
  <c r="H12" i="1"/>
  <c r="I12" i="1"/>
  <c r="B13" i="1"/>
  <c r="C13" i="1"/>
  <c r="D13" i="1"/>
  <c r="E13" i="1"/>
  <c r="F13" i="1"/>
  <c r="G13" i="1"/>
  <c r="H13" i="1"/>
  <c r="I13" i="1"/>
  <c r="B14" i="1"/>
  <c r="C14" i="1"/>
  <c r="D14" i="1"/>
  <c r="E14" i="1"/>
  <c r="F14" i="1"/>
  <c r="G14" i="1"/>
  <c r="H14" i="1"/>
  <c r="I14" i="1"/>
  <c r="B16" i="1"/>
  <c r="C16" i="1"/>
  <c r="D16" i="1"/>
  <c r="E16" i="1"/>
  <c r="F16" i="1"/>
  <c r="G16" i="1"/>
  <c r="H16" i="1"/>
  <c r="I16" i="1"/>
  <c r="B17" i="1"/>
  <c r="C17" i="1"/>
  <c r="D17" i="1"/>
  <c r="E17" i="1"/>
  <c r="F17" i="1"/>
  <c r="G17" i="1"/>
  <c r="H17" i="1"/>
  <c r="I17" i="1"/>
  <c r="B20" i="1"/>
  <c r="C20" i="1"/>
  <c r="D20" i="1"/>
  <c r="E20" i="1"/>
  <c r="F20" i="1"/>
  <c r="G20" i="1"/>
  <c r="H20" i="1"/>
  <c r="I20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H27" i="1"/>
  <c r="I27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I31" i="1"/>
  <c r="B32" i="1"/>
  <c r="C32" i="1"/>
  <c r="D32" i="1"/>
  <c r="E32" i="1"/>
  <c r="F32" i="1"/>
  <c r="G32" i="1"/>
  <c r="I32" i="1" s="1"/>
  <c r="I33" i="1" s="1"/>
  <c r="H32" i="1"/>
  <c r="B33" i="1"/>
  <c r="C33" i="1"/>
  <c r="D33" i="1"/>
  <c r="E33" i="1"/>
  <c r="F33" i="1"/>
  <c r="G33" i="1"/>
  <c r="H33" i="1"/>
  <c r="B35" i="1"/>
  <c r="C35" i="1"/>
  <c r="D35" i="1"/>
  <c r="E35" i="1"/>
  <c r="F35" i="1"/>
  <c r="G35" i="1"/>
  <c r="H35" i="1"/>
  <c r="I35" i="1"/>
  <c r="C46" i="1"/>
  <c r="C48" i="1"/>
  <c r="C49" i="1"/>
  <c r="C51" i="1"/>
  <c r="C50" i="1" s="1"/>
  <c r="C52" i="1"/>
  <c r="C55" i="1"/>
  <c r="C69" i="1" s="1"/>
  <c r="C57" i="1"/>
  <c r="C58" i="1"/>
  <c r="C56" i="1" s="1"/>
  <c r="C60" i="1"/>
  <c r="C61" i="1"/>
  <c r="C64" i="1"/>
  <c r="C65" i="1"/>
  <c r="C66" i="1"/>
  <c r="C67" i="1"/>
  <c r="B81" i="1"/>
  <c r="C81" i="1"/>
  <c r="D81" i="1"/>
  <c r="B83" i="1"/>
  <c r="C83" i="1"/>
  <c r="D83" i="1"/>
  <c r="D82" i="1" s="1"/>
  <c r="B84" i="1"/>
  <c r="C84" i="1"/>
  <c r="D84" i="1"/>
  <c r="B86" i="1"/>
  <c r="C86" i="1"/>
  <c r="D86" i="1"/>
  <c r="B87" i="1"/>
  <c r="C87" i="1"/>
  <c r="D87" i="1"/>
  <c r="B88" i="1"/>
  <c r="C88" i="1"/>
  <c r="D88" i="1"/>
  <c r="B91" i="1"/>
  <c r="C91" i="1"/>
  <c r="D91" i="1"/>
  <c r="B93" i="1"/>
  <c r="C93" i="1"/>
  <c r="C92" i="1" s="1"/>
  <c r="D93" i="1"/>
  <c r="D92" i="1" s="1"/>
  <c r="B95" i="1"/>
  <c r="C95" i="1"/>
  <c r="D95" i="1"/>
  <c r="B96" i="1"/>
  <c r="C96" i="1"/>
  <c r="D96" i="1"/>
  <c r="B97" i="1"/>
  <c r="C97" i="1"/>
  <c r="D97" i="1"/>
  <c r="B100" i="1"/>
  <c r="C100" i="1"/>
  <c r="D100" i="1"/>
  <c r="B116" i="1"/>
  <c r="C116" i="1"/>
  <c r="D116" i="1"/>
  <c r="E116" i="1"/>
  <c r="F116" i="1"/>
  <c r="G116" i="1"/>
  <c r="H116" i="1"/>
  <c r="I116" i="1"/>
  <c r="B117" i="1"/>
  <c r="C117" i="1"/>
  <c r="D117" i="1"/>
  <c r="E117" i="1"/>
  <c r="F117" i="1"/>
  <c r="G117" i="1"/>
  <c r="H117" i="1"/>
  <c r="I117" i="1"/>
  <c r="B118" i="1"/>
  <c r="C118" i="1"/>
  <c r="D118" i="1"/>
  <c r="E118" i="1"/>
  <c r="F118" i="1"/>
  <c r="G118" i="1"/>
  <c r="H118" i="1"/>
  <c r="I118" i="1"/>
  <c r="B119" i="1"/>
  <c r="C119" i="1"/>
  <c r="D119" i="1"/>
  <c r="E119" i="1"/>
  <c r="F119" i="1"/>
  <c r="G119" i="1"/>
  <c r="H119" i="1"/>
  <c r="I119" i="1"/>
  <c r="B125" i="1"/>
  <c r="C125" i="1"/>
  <c r="C136" i="1"/>
  <c r="D136" i="1"/>
  <c r="C137" i="1"/>
  <c r="D137" i="1"/>
  <c r="C138" i="1"/>
  <c r="D138" i="1"/>
  <c r="C139" i="1"/>
  <c r="D139" i="1"/>
  <c r="C140" i="1"/>
  <c r="D140" i="1"/>
  <c r="C149" i="1"/>
  <c r="D149" i="1"/>
  <c r="E149" i="1"/>
  <c r="F149" i="1"/>
  <c r="H149" i="1"/>
  <c r="I149" i="1"/>
  <c r="C150" i="1"/>
  <c r="D150" i="1"/>
  <c r="E150" i="1"/>
  <c r="F150" i="1"/>
  <c r="G150" i="1"/>
  <c r="H150" i="1"/>
  <c r="I150" i="1"/>
  <c r="C151" i="1"/>
  <c r="D151" i="1"/>
  <c r="E151" i="1"/>
  <c r="F151" i="1"/>
  <c r="G151" i="1" s="1"/>
  <c r="H151" i="1"/>
  <c r="I151" i="1"/>
  <c r="C152" i="1"/>
  <c r="D152" i="1"/>
  <c r="E152" i="1"/>
  <c r="F152" i="1"/>
  <c r="G152" i="1" s="1"/>
  <c r="H152" i="1"/>
  <c r="I152" i="1"/>
  <c r="C153" i="1"/>
  <c r="D153" i="1"/>
  <c r="E153" i="1"/>
  <c r="F153" i="1"/>
  <c r="H153" i="1"/>
  <c r="I153" i="1"/>
  <c r="C154" i="1"/>
  <c r="D154" i="1"/>
  <c r="E154" i="1"/>
  <c r="F154" i="1"/>
  <c r="G154" i="1"/>
  <c r="H154" i="1"/>
  <c r="I154" i="1"/>
  <c r="C155" i="1"/>
  <c r="D155" i="1"/>
  <c r="E155" i="1"/>
  <c r="F155" i="1"/>
  <c r="G155" i="1" s="1"/>
  <c r="H155" i="1"/>
  <c r="I155" i="1"/>
  <c r="C156" i="1"/>
  <c r="D156" i="1"/>
  <c r="E156" i="1"/>
  <c r="F156" i="1"/>
  <c r="G156" i="1" s="1"/>
  <c r="H156" i="1"/>
  <c r="I156" i="1"/>
  <c r="C157" i="1"/>
  <c r="D157" i="1"/>
  <c r="E157" i="1"/>
  <c r="F157" i="1"/>
  <c r="H157" i="1"/>
  <c r="I157" i="1"/>
  <c r="C158" i="1"/>
  <c r="D158" i="1"/>
  <c r="E158" i="1"/>
  <c r="F158" i="1"/>
  <c r="G158" i="1"/>
  <c r="H158" i="1"/>
  <c r="I158" i="1"/>
  <c r="C159" i="1"/>
  <c r="D159" i="1"/>
  <c r="E159" i="1"/>
  <c r="F159" i="1"/>
  <c r="G159" i="1" s="1"/>
  <c r="H159" i="1"/>
  <c r="I159" i="1"/>
  <c r="C160" i="1"/>
  <c r="D160" i="1"/>
  <c r="E160" i="1"/>
  <c r="F160" i="1"/>
  <c r="G160" i="1" s="1"/>
  <c r="H160" i="1"/>
  <c r="I160" i="1"/>
  <c r="C161" i="1"/>
  <c r="D161" i="1"/>
  <c r="E161" i="1"/>
  <c r="F161" i="1"/>
  <c r="H161" i="1"/>
  <c r="I161" i="1"/>
  <c r="C162" i="1"/>
  <c r="D162" i="1"/>
  <c r="E162" i="1"/>
  <c r="F162" i="1"/>
  <c r="G162" i="1"/>
  <c r="H162" i="1"/>
  <c r="I162" i="1"/>
  <c r="C163" i="1"/>
  <c r="D163" i="1"/>
  <c r="E163" i="1"/>
  <c r="F163" i="1"/>
  <c r="G163" i="1" s="1"/>
  <c r="H163" i="1"/>
  <c r="I163" i="1"/>
  <c r="C164" i="1"/>
  <c r="D164" i="1"/>
  <c r="E164" i="1"/>
  <c r="F164" i="1"/>
  <c r="G164" i="1" s="1"/>
  <c r="H164" i="1"/>
  <c r="I164" i="1"/>
  <c r="C165" i="1"/>
  <c r="D165" i="1"/>
  <c r="E165" i="1"/>
  <c r="F165" i="1"/>
  <c r="H165" i="1"/>
  <c r="I165" i="1"/>
  <c r="C166" i="1"/>
  <c r="D166" i="1"/>
  <c r="E166" i="1"/>
  <c r="F166" i="1"/>
  <c r="G166" i="1"/>
  <c r="H166" i="1"/>
  <c r="I166" i="1"/>
  <c r="C167" i="1"/>
  <c r="D167" i="1"/>
  <c r="E167" i="1"/>
  <c r="F167" i="1"/>
  <c r="G167" i="1" s="1"/>
  <c r="H167" i="1"/>
  <c r="I167" i="1"/>
  <c r="C168" i="1"/>
  <c r="D168" i="1"/>
  <c r="E168" i="1"/>
  <c r="F168" i="1"/>
  <c r="G168" i="1" s="1"/>
  <c r="H168" i="1"/>
  <c r="I168" i="1"/>
  <c r="C169" i="1"/>
  <c r="D169" i="1"/>
  <c r="E169" i="1"/>
  <c r="F169" i="1"/>
  <c r="C170" i="1"/>
  <c r="D170" i="1"/>
  <c r="E170" i="1"/>
  <c r="G170" i="1" s="1"/>
  <c r="F170" i="1"/>
  <c r="H170" i="1"/>
  <c r="I170" i="1"/>
  <c r="C171" i="1"/>
  <c r="D171" i="1"/>
  <c r="E171" i="1"/>
  <c r="F171" i="1"/>
  <c r="G171" i="1" s="1"/>
  <c r="H171" i="1"/>
  <c r="I171" i="1"/>
  <c r="C172" i="1"/>
  <c r="D172" i="1"/>
  <c r="E172" i="1"/>
  <c r="F172" i="1"/>
  <c r="G172" i="1" s="1"/>
  <c r="H172" i="1"/>
  <c r="I172" i="1"/>
  <c r="C173" i="1"/>
  <c r="E173" i="1"/>
  <c r="F173" i="1"/>
  <c r="G173" i="1" s="1"/>
  <c r="F174" i="1"/>
  <c r="E181" i="1"/>
  <c r="F181" i="1"/>
  <c r="G181" i="1" s="1"/>
  <c r="H181" i="1"/>
  <c r="I181" i="1"/>
  <c r="E182" i="1"/>
  <c r="F182" i="1"/>
  <c r="H182" i="1"/>
  <c r="I182" i="1"/>
  <c r="E183" i="1"/>
  <c r="F183" i="1"/>
  <c r="G183" i="1"/>
  <c r="H183" i="1"/>
  <c r="I183" i="1"/>
  <c r="E184" i="1"/>
  <c r="F184" i="1"/>
  <c r="G184" i="1" s="1"/>
  <c r="H184" i="1"/>
  <c r="I184" i="1"/>
  <c r="E185" i="1"/>
  <c r="F185" i="1"/>
  <c r="G185" i="1" s="1"/>
  <c r="H185" i="1"/>
  <c r="I185" i="1"/>
  <c r="E186" i="1"/>
  <c r="F186" i="1"/>
  <c r="H186" i="1"/>
  <c r="I186" i="1"/>
  <c r="E187" i="1"/>
  <c r="F187" i="1"/>
  <c r="G187" i="1"/>
  <c r="H187" i="1"/>
  <c r="I187" i="1"/>
  <c r="E188" i="1"/>
  <c r="F188" i="1"/>
  <c r="G188" i="1" s="1"/>
  <c r="H188" i="1"/>
  <c r="I188" i="1"/>
  <c r="E189" i="1"/>
  <c r="F189" i="1"/>
  <c r="G189" i="1" s="1"/>
  <c r="H189" i="1"/>
  <c r="I189" i="1"/>
  <c r="E190" i="1"/>
  <c r="F190" i="1"/>
  <c r="H190" i="1"/>
  <c r="I190" i="1"/>
  <c r="E191" i="1"/>
  <c r="F191" i="1"/>
  <c r="G191" i="1"/>
  <c r="H191" i="1"/>
  <c r="I191" i="1"/>
  <c r="E192" i="1"/>
  <c r="F192" i="1"/>
  <c r="G192" i="1" s="1"/>
  <c r="H192" i="1"/>
  <c r="I192" i="1"/>
  <c r="E193" i="1"/>
  <c r="F193" i="1"/>
  <c r="G193" i="1" s="1"/>
  <c r="H193" i="1"/>
  <c r="I193" i="1"/>
  <c r="E194" i="1"/>
  <c r="F194" i="1"/>
  <c r="H194" i="1"/>
  <c r="I194" i="1"/>
  <c r="E195" i="1"/>
  <c r="F195" i="1"/>
  <c r="G195" i="1"/>
  <c r="H195" i="1"/>
  <c r="I195" i="1"/>
  <c r="E196" i="1"/>
  <c r="F196" i="1"/>
  <c r="G196" i="1" s="1"/>
  <c r="H196" i="1"/>
  <c r="I196" i="1"/>
  <c r="E197" i="1"/>
  <c r="F197" i="1"/>
  <c r="G197" i="1" s="1"/>
  <c r="H197" i="1"/>
  <c r="I197" i="1"/>
  <c r="E198" i="1"/>
  <c r="F198" i="1"/>
  <c r="H198" i="1"/>
  <c r="I198" i="1"/>
  <c r="E199" i="1"/>
  <c r="F199" i="1"/>
  <c r="G199" i="1"/>
  <c r="H199" i="1"/>
  <c r="I199" i="1"/>
  <c r="E200" i="1"/>
  <c r="F200" i="1"/>
  <c r="G200" i="1" s="1"/>
  <c r="H200" i="1"/>
  <c r="I200" i="1"/>
  <c r="E201" i="1"/>
  <c r="F201" i="1"/>
  <c r="G201" i="1" s="1"/>
  <c r="H201" i="1"/>
  <c r="I201" i="1"/>
  <c r="E202" i="1"/>
  <c r="F202" i="1"/>
  <c r="H202" i="1"/>
  <c r="I202" i="1"/>
  <c r="E203" i="1"/>
  <c r="G203" i="1" s="1"/>
  <c r="F203" i="1"/>
  <c r="H203" i="1"/>
  <c r="I203" i="1"/>
  <c r="E204" i="1"/>
  <c r="F204" i="1"/>
  <c r="G204" i="1" s="1"/>
  <c r="H204" i="1"/>
  <c r="I204" i="1"/>
  <c r="E205" i="1"/>
  <c r="F205" i="1"/>
  <c r="G205" i="1" s="1"/>
  <c r="H205" i="1"/>
  <c r="I205" i="1"/>
  <c r="E218" i="1"/>
  <c r="F218" i="1"/>
  <c r="G218" i="1"/>
  <c r="H218" i="1"/>
  <c r="E219" i="1"/>
  <c r="F219" i="1"/>
  <c r="G219" i="1"/>
  <c r="H219" i="1"/>
  <c r="E220" i="1"/>
  <c r="F220" i="1"/>
  <c r="G220" i="1"/>
  <c r="H220" i="1"/>
  <c r="I220" i="1"/>
  <c r="E221" i="1"/>
  <c r="F221" i="1"/>
  <c r="G221" i="1"/>
  <c r="H221" i="1"/>
  <c r="E222" i="1"/>
  <c r="F222" i="1"/>
  <c r="I222" i="1" s="1"/>
  <c r="G222" i="1"/>
  <c r="H222" i="1"/>
  <c r="D233" i="1"/>
  <c r="E233" i="1"/>
  <c r="F233" i="1"/>
  <c r="H233" i="1" s="1"/>
  <c r="G233" i="1"/>
  <c r="D234" i="1"/>
  <c r="E234" i="1"/>
  <c r="F234" i="1"/>
  <c r="G234" i="1"/>
  <c r="D235" i="1"/>
  <c r="E235" i="1"/>
  <c r="H235" i="1" s="1"/>
  <c r="F235" i="1"/>
  <c r="G235" i="1"/>
  <c r="D236" i="1"/>
  <c r="E236" i="1"/>
  <c r="F236" i="1"/>
  <c r="G236" i="1"/>
  <c r="D237" i="1"/>
  <c r="E237" i="1"/>
  <c r="F237" i="1"/>
  <c r="G237" i="1"/>
  <c r="H237" i="1"/>
  <c r="D238" i="1"/>
  <c r="E238" i="1"/>
  <c r="F238" i="1"/>
  <c r="G238" i="1"/>
  <c r="D239" i="1"/>
  <c r="E239" i="1"/>
  <c r="F239" i="1"/>
  <c r="G239" i="1"/>
  <c r="D240" i="1"/>
  <c r="E240" i="1"/>
  <c r="F240" i="1"/>
  <c r="G240" i="1"/>
  <c r="D241" i="1"/>
  <c r="E241" i="1"/>
  <c r="F241" i="1"/>
  <c r="G241" i="1"/>
  <c r="H241" i="1"/>
  <c r="D243" i="1"/>
  <c r="E243" i="1"/>
  <c r="F243" i="1"/>
  <c r="G243" i="1"/>
  <c r="D244" i="1"/>
  <c r="E244" i="1"/>
  <c r="F244" i="1"/>
  <c r="G244" i="1"/>
  <c r="D245" i="1"/>
  <c r="E245" i="1"/>
  <c r="F245" i="1"/>
  <c r="G245" i="1"/>
  <c r="H245" i="1"/>
  <c r="D246" i="1"/>
  <c r="E246" i="1"/>
  <c r="F246" i="1"/>
  <c r="G246" i="1"/>
  <c r="D247" i="1"/>
  <c r="E247" i="1"/>
  <c r="F247" i="1"/>
  <c r="G247" i="1"/>
  <c r="D248" i="1"/>
  <c r="E248" i="1"/>
  <c r="F248" i="1"/>
  <c r="G248" i="1"/>
  <c r="D249" i="1"/>
  <c r="E249" i="1"/>
  <c r="F249" i="1"/>
  <c r="G249" i="1"/>
  <c r="D250" i="1"/>
  <c r="E250" i="1"/>
  <c r="F250" i="1"/>
  <c r="G250" i="1"/>
  <c r="H250" i="1"/>
  <c r="D251" i="1"/>
  <c r="E251" i="1"/>
  <c r="F251" i="1"/>
  <c r="G251" i="1"/>
  <c r="D252" i="1"/>
  <c r="E252" i="1"/>
  <c r="H252" i="1" s="1"/>
  <c r="F252" i="1"/>
  <c r="G252" i="1"/>
  <c r="D253" i="1"/>
  <c r="E253" i="1"/>
  <c r="F253" i="1"/>
  <c r="G253" i="1"/>
  <c r="D254" i="1"/>
  <c r="E254" i="1"/>
  <c r="F254" i="1"/>
  <c r="G254" i="1"/>
  <c r="H254" i="1"/>
  <c r="D255" i="1"/>
  <c r="E255" i="1"/>
  <c r="F255" i="1"/>
  <c r="G255" i="1"/>
  <c r="D256" i="1"/>
  <c r="E256" i="1"/>
  <c r="F256" i="1"/>
  <c r="G256" i="1"/>
  <c r="D257" i="1"/>
  <c r="E257" i="1"/>
  <c r="F257" i="1"/>
  <c r="G257" i="1"/>
  <c r="D258" i="1"/>
  <c r="E258" i="1"/>
  <c r="F258" i="1"/>
  <c r="G258" i="1"/>
  <c r="H258" i="1"/>
  <c r="D259" i="1"/>
  <c r="E259" i="1"/>
  <c r="F259" i="1"/>
  <c r="G259" i="1"/>
  <c r="D260" i="1"/>
  <c r="E260" i="1"/>
  <c r="H260" i="1" s="1"/>
  <c r="F260" i="1"/>
  <c r="G260" i="1"/>
  <c r="D261" i="1"/>
  <c r="E261" i="1"/>
  <c r="F261" i="1"/>
  <c r="G261" i="1"/>
  <c r="D262" i="1"/>
  <c r="E262" i="1"/>
  <c r="F262" i="1"/>
  <c r="G262" i="1"/>
  <c r="H262" i="1"/>
  <c r="C272" i="1"/>
  <c r="D272" i="1"/>
  <c r="C273" i="1"/>
  <c r="D273" i="1"/>
  <c r="C274" i="1"/>
  <c r="D274" i="1"/>
  <c r="C276" i="1"/>
  <c r="D276" i="1"/>
  <c r="C277" i="1"/>
  <c r="D277" i="1"/>
  <c r="C278" i="1"/>
  <c r="D278" i="1"/>
  <c r="C280" i="1"/>
  <c r="D280" i="1"/>
  <c r="C281" i="1"/>
  <c r="D281" i="1"/>
  <c r="C282" i="1"/>
  <c r="D282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5" i="1"/>
  <c r="D365" i="1"/>
  <c r="C366" i="1"/>
  <c r="D366" i="1"/>
  <c r="C367" i="1"/>
  <c r="D367" i="1"/>
  <c r="C368" i="1"/>
  <c r="D368" i="1"/>
  <c r="C375" i="1"/>
  <c r="D375" i="1"/>
  <c r="C376" i="1"/>
  <c r="D376" i="1"/>
  <c r="C382" i="1"/>
  <c r="D382" i="1"/>
  <c r="B395" i="1"/>
  <c r="D395" i="1"/>
  <c r="C395" i="1" s="1"/>
  <c r="E395" i="1"/>
  <c r="F395" i="1"/>
  <c r="B397" i="1"/>
  <c r="D397" i="1"/>
  <c r="C397" i="1" s="1"/>
  <c r="E397" i="1"/>
  <c r="F397" i="1"/>
  <c r="B398" i="1"/>
  <c r="D398" i="1"/>
  <c r="C398" i="1" s="1"/>
  <c r="E398" i="1"/>
  <c r="F398" i="1"/>
  <c r="B399" i="1"/>
  <c r="D399" i="1"/>
  <c r="C399" i="1" s="1"/>
  <c r="E399" i="1"/>
  <c r="F399" i="1"/>
  <c r="B401" i="1"/>
  <c r="D401" i="1"/>
  <c r="E401" i="1"/>
  <c r="F401" i="1"/>
  <c r="B402" i="1"/>
  <c r="D402" i="1"/>
  <c r="E402" i="1"/>
  <c r="F402" i="1"/>
  <c r="B403" i="1"/>
  <c r="D403" i="1"/>
  <c r="E403" i="1"/>
  <c r="F403" i="1"/>
  <c r="B404" i="1"/>
  <c r="D404" i="1"/>
  <c r="E404" i="1"/>
  <c r="F404" i="1"/>
  <c r="B405" i="1"/>
  <c r="D405" i="1"/>
  <c r="E405" i="1"/>
  <c r="F405" i="1"/>
  <c r="C413" i="1"/>
  <c r="D413" i="1"/>
  <c r="C414" i="1"/>
  <c r="D414" i="1"/>
  <c r="C415" i="1"/>
  <c r="D415" i="1"/>
  <c r="C417" i="1"/>
  <c r="C416" i="1" s="1"/>
  <c r="C425" i="1" s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B433" i="1"/>
  <c r="C433" i="1"/>
  <c r="D433" i="1"/>
  <c r="E433" i="1"/>
  <c r="B434" i="1"/>
  <c r="C434" i="1"/>
  <c r="D434" i="1"/>
  <c r="E434" i="1"/>
  <c r="C440" i="1"/>
  <c r="C441" i="1" s="1"/>
  <c r="B461" i="1"/>
  <c r="B460" i="1" s="1"/>
  <c r="C461" i="1"/>
  <c r="B462" i="1"/>
  <c r="C462" i="1"/>
  <c r="B463" i="1"/>
  <c r="B464" i="1"/>
  <c r="C464" i="1"/>
  <c r="B465" i="1"/>
  <c r="C465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5" i="1"/>
  <c r="E504" i="1" s="1"/>
  <c r="F505" i="1"/>
  <c r="E506" i="1"/>
  <c r="F506" i="1"/>
  <c r="E508" i="1"/>
  <c r="E507" i="1" s="1"/>
  <c r="F508" i="1"/>
  <c r="E509" i="1"/>
  <c r="F509" i="1"/>
  <c r="E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E555" i="1"/>
  <c r="E554" i="1" s="1"/>
  <c r="F555" i="1"/>
  <c r="E556" i="1"/>
  <c r="F556" i="1"/>
  <c r="E557" i="1"/>
  <c r="F557" i="1"/>
  <c r="E558" i="1"/>
  <c r="F558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8" i="1"/>
  <c r="F578" i="1"/>
  <c r="E580" i="1"/>
  <c r="F580" i="1"/>
  <c r="E581" i="1"/>
  <c r="E582" i="1"/>
  <c r="F582" i="1"/>
  <c r="E583" i="1"/>
  <c r="F583" i="1"/>
  <c r="E584" i="1"/>
  <c r="F584" i="1"/>
  <c r="E585" i="1"/>
  <c r="F585" i="1"/>
  <c r="E587" i="1"/>
  <c r="F587" i="1"/>
  <c r="E588" i="1"/>
  <c r="F588" i="1"/>
  <c r="E589" i="1"/>
  <c r="F589" i="1"/>
  <c r="E590" i="1"/>
  <c r="F590" i="1"/>
  <c r="E591" i="1"/>
  <c r="F591" i="1"/>
  <c r="E601" i="1"/>
  <c r="F601" i="1"/>
  <c r="F600" i="1" s="1"/>
  <c r="E602" i="1"/>
  <c r="F602" i="1"/>
  <c r="E604" i="1"/>
  <c r="E603" i="1" s="1"/>
  <c r="F604" i="1"/>
  <c r="E605" i="1"/>
  <c r="F605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20" i="1"/>
  <c r="E619" i="1" s="1"/>
  <c r="F620" i="1"/>
  <c r="E621" i="1"/>
  <c r="F621" i="1"/>
  <c r="E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C642" i="1"/>
  <c r="D642" i="1"/>
  <c r="E642" i="1"/>
  <c r="F642" i="1"/>
  <c r="C643" i="1"/>
  <c r="D643" i="1"/>
  <c r="E643" i="1"/>
  <c r="F643" i="1"/>
  <c r="C644" i="1"/>
  <c r="D644" i="1"/>
  <c r="E644" i="1"/>
  <c r="F644" i="1"/>
  <c r="C645" i="1"/>
  <c r="D645" i="1"/>
  <c r="E645" i="1"/>
  <c r="F645" i="1"/>
  <c r="C646" i="1"/>
  <c r="D646" i="1"/>
  <c r="E646" i="1"/>
  <c r="F646" i="1"/>
  <c r="C647" i="1"/>
  <c r="D647" i="1"/>
  <c r="E647" i="1"/>
  <c r="F647" i="1"/>
  <c r="C648" i="1"/>
  <c r="D648" i="1"/>
  <c r="E648" i="1"/>
  <c r="F648" i="1"/>
  <c r="C649" i="1"/>
  <c r="D649" i="1"/>
  <c r="E649" i="1"/>
  <c r="F649" i="1"/>
  <c r="C650" i="1"/>
  <c r="D650" i="1"/>
  <c r="E650" i="1"/>
  <c r="F650" i="1"/>
  <c r="C651" i="1"/>
  <c r="D651" i="1"/>
  <c r="E651" i="1"/>
  <c r="F651" i="1"/>
  <c r="C652" i="1"/>
  <c r="D652" i="1"/>
  <c r="E652" i="1"/>
  <c r="F652" i="1"/>
  <c r="C653" i="1"/>
  <c r="D653" i="1"/>
  <c r="E653" i="1"/>
  <c r="F653" i="1"/>
  <c r="C654" i="1"/>
  <c r="D654" i="1"/>
  <c r="E654" i="1"/>
  <c r="F654" i="1"/>
  <c r="C655" i="1"/>
  <c r="D655" i="1"/>
  <c r="E655" i="1"/>
  <c r="F655" i="1"/>
  <c r="C656" i="1"/>
  <c r="D656" i="1"/>
  <c r="E656" i="1"/>
  <c r="F656" i="1"/>
  <c r="C657" i="1"/>
  <c r="D657" i="1"/>
  <c r="E657" i="1"/>
  <c r="F657" i="1"/>
  <c r="C658" i="1"/>
  <c r="D658" i="1"/>
  <c r="E658" i="1"/>
  <c r="F658" i="1"/>
  <c r="C659" i="1"/>
  <c r="D659" i="1"/>
  <c r="E659" i="1"/>
  <c r="F659" i="1"/>
  <c r="C660" i="1"/>
  <c r="D660" i="1"/>
  <c r="E660" i="1"/>
  <c r="F660" i="1"/>
  <c r="C661" i="1"/>
  <c r="D661" i="1"/>
  <c r="E661" i="1"/>
  <c r="F661" i="1"/>
  <c r="C662" i="1"/>
  <c r="D662" i="1"/>
  <c r="E662" i="1"/>
  <c r="F662" i="1"/>
  <c r="C663" i="1"/>
  <c r="D663" i="1"/>
  <c r="E663" i="1"/>
  <c r="F663" i="1"/>
  <c r="C664" i="1"/>
  <c r="D664" i="1"/>
  <c r="E664" i="1"/>
  <c r="F664" i="1"/>
  <c r="C665" i="1"/>
  <c r="D665" i="1"/>
  <c r="E665" i="1"/>
  <c r="F665" i="1"/>
  <c r="C676" i="1"/>
  <c r="D676" i="1"/>
  <c r="F641" i="1" l="1"/>
  <c r="F666" i="1" s="1"/>
  <c r="F622" i="1"/>
  <c r="E631" i="1"/>
  <c r="E606" i="1"/>
  <c r="F586" i="1"/>
  <c r="F510" i="1"/>
  <c r="F496" i="1"/>
  <c r="D417" i="1"/>
  <c r="D416" i="1" s="1"/>
  <c r="D425" i="1" s="1"/>
  <c r="E400" i="1"/>
  <c r="H259" i="1"/>
  <c r="E88" i="1"/>
  <c r="B85" i="1"/>
  <c r="E86" i="1"/>
  <c r="B82" i="1"/>
  <c r="E83" i="1"/>
  <c r="I25" i="1"/>
  <c r="G25" i="1"/>
  <c r="C25" i="1"/>
  <c r="I21" i="1"/>
  <c r="E21" i="1"/>
  <c r="I15" i="1"/>
  <c r="E15" i="1"/>
  <c r="C11" i="1"/>
  <c r="D641" i="1"/>
  <c r="D666" i="1" s="1"/>
  <c r="F581" i="1"/>
  <c r="E559" i="1"/>
  <c r="E570" i="1" s="1"/>
  <c r="F482" i="1"/>
  <c r="C463" i="1"/>
  <c r="H251" i="1"/>
  <c r="H243" i="1"/>
  <c r="E96" i="1"/>
  <c r="B92" i="1"/>
  <c r="E93" i="1"/>
  <c r="E92" i="1" s="1"/>
  <c r="D85" i="1"/>
  <c r="E25" i="1"/>
  <c r="G21" i="1"/>
  <c r="C21" i="1"/>
  <c r="G15" i="1"/>
  <c r="C15" i="1"/>
  <c r="I11" i="1"/>
  <c r="G11" i="1"/>
  <c r="E11" i="1"/>
  <c r="E641" i="1"/>
  <c r="E666" i="1" s="1"/>
  <c r="C641" i="1"/>
  <c r="C666" i="1" s="1"/>
  <c r="F619" i="1"/>
  <c r="F606" i="1"/>
  <c r="F603" i="1"/>
  <c r="E600" i="1"/>
  <c r="E586" i="1"/>
  <c r="E579" i="1" s="1"/>
  <c r="E592" i="1" s="1"/>
  <c r="F559" i="1"/>
  <c r="F554" i="1"/>
  <c r="F507" i="1"/>
  <c r="F504" i="1"/>
  <c r="E496" i="1"/>
  <c r="E482" i="1"/>
  <c r="C460" i="1"/>
  <c r="C405" i="1"/>
  <c r="G405" i="1" s="1"/>
  <c r="C404" i="1"/>
  <c r="G404" i="1" s="1"/>
  <c r="C403" i="1"/>
  <c r="G403" i="1" s="1"/>
  <c r="C402" i="1"/>
  <c r="G402" i="1" s="1"/>
  <c r="F400" i="1"/>
  <c r="F396" i="1"/>
  <c r="F406" i="1" s="1"/>
  <c r="D364" i="1"/>
  <c r="D356" i="1"/>
  <c r="D339" i="1"/>
  <c r="D328" i="1"/>
  <c r="D279" i="1"/>
  <c r="D275" i="1"/>
  <c r="D271" i="1"/>
  <c r="H256" i="1"/>
  <c r="H255" i="1"/>
  <c r="H248" i="1"/>
  <c r="H247" i="1"/>
  <c r="G242" i="1"/>
  <c r="G263" i="1" s="1"/>
  <c r="H239" i="1"/>
  <c r="F223" i="1"/>
  <c r="H223" i="1"/>
  <c r="I218" i="1"/>
  <c r="F206" i="1"/>
  <c r="C134" i="1"/>
  <c r="E97" i="1"/>
  <c r="D94" i="1"/>
  <c r="B94" i="1"/>
  <c r="E95" i="1"/>
  <c r="E94" i="1" s="1"/>
  <c r="E91" i="1"/>
  <c r="E87" i="1"/>
  <c r="E84" i="1"/>
  <c r="E81" i="1"/>
  <c r="E100" i="1" s="1"/>
  <c r="C401" i="1"/>
  <c r="G401" i="1" s="1"/>
  <c r="D400" i="1"/>
  <c r="E396" i="1"/>
  <c r="C364" i="1"/>
  <c r="C356" i="1"/>
  <c r="C339" i="1"/>
  <c r="C328" i="1"/>
  <c r="C279" i="1"/>
  <c r="C275" i="1"/>
  <c r="C271" i="1"/>
  <c r="H261" i="1"/>
  <c r="H257" i="1"/>
  <c r="H253" i="1"/>
  <c r="H249" i="1"/>
  <c r="G202" i="1"/>
  <c r="G198" i="1"/>
  <c r="G194" i="1"/>
  <c r="G190" i="1"/>
  <c r="G186" i="1"/>
  <c r="G182" i="1"/>
  <c r="G169" i="1"/>
  <c r="G165" i="1"/>
  <c r="G161" i="1"/>
  <c r="G157" i="1"/>
  <c r="G153" i="1"/>
  <c r="G149" i="1"/>
  <c r="D134" i="1"/>
  <c r="C94" i="1"/>
  <c r="C85" i="1"/>
  <c r="C82" i="1"/>
  <c r="C59" i="1"/>
  <c r="C62" i="1" s="1"/>
  <c r="C70" i="1" s="1"/>
  <c r="C47" i="1"/>
  <c r="C53" i="1" s="1"/>
  <c r="H25" i="1"/>
  <c r="F25" i="1"/>
  <c r="D25" i="1"/>
  <c r="B25" i="1"/>
  <c r="H21" i="1"/>
  <c r="F21" i="1"/>
  <c r="D21" i="1"/>
  <c r="B21" i="1"/>
  <c r="H15" i="1"/>
  <c r="F15" i="1"/>
  <c r="D15" i="1"/>
  <c r="B15" i="1"/>
  <c r="H11" i="1"/>
  <c r="F11" i="1"/>
  <c r="D11" i="1"/>
  <c r="B11" i="1"/>
  <c r="E613" i="1"/>
  <c r="E495" i="1"/>
  <c r="E529" i="1" s="1"/>
  <c r="C396" i="1"/>
  <c r="D369" i="1"/>
  <c r="D350" i="1"/>
  <c r="D283" i="1"/>
  <c r="I28" i="1"/>
  <c r="E28" i="1"/>
  <c r="G28" i="1"/>
  <c r="C28" i="1"/>
  <c r="I18" i="1"/>
  <c r="I36" i="1" s="1"/>
  <c r="E18" i="1"/>
  <c r="E36" i="1" s="1"/>
  <c r="G18" i="1"/>
  <c r="G36" i="1" s="1"/>
  <c r="C18" i="1"/>
  <c r="C36" i="1" s="1"/>
  <c r="F631" i="1"/>
  <c r="F613" i="1"/>
  <c r="F579" i="1"/>
  <c r="F592" i="1" s="1"/>
  <c r="F495" i="1"/>
  <c r="F529" i="1" s="1"/>
  <c r="C400" i="1"/>
  <c r="C406" i="1" s="1"/>
  <c r="B400" i="1"/>
  <c r="G399" i="1"/>
  <c r="G398" i="1"/>
  <c r="E406" i="1"/>
  <c r="G397" i="1"/>
  <c r="B396" i="1"/>
  <c r="B406" i="1" s="1"/>
  <c r="D396" i="1"/>
  <c r="D406" i="1" s="1"/>
  <c r="G395" i="1"/>
  <c r="C369" i="1"/>
  <c r="C350" i="1"/>
  <c r="C283" i="1"/>
  <c r="E98" i="1"/>
  <c r="C98" i="1"/>
  <c r="C89" i="1"/>
  <c r="H246" i="1"/>
  <c r="H238" i="1"/>
  <c r="H234" i="1"/>
  <c r="I221" i="1"/>
  <c r="E174" i="1"/>
  <c r="H244" i="1"/>
  <c r="H242" i="1" s="1"/>
  <c r="F242" i="1"/>
  <c r="F263" i="1" s="1"/>
  <c r="D242" i="1"/>
  <c r="D263" i="1" s="1"/>
  <c r="E242" i="1"/>
  <c r="E263" i="1" s="1"/>
  <c r="H240" i="1"/>
  <c r="H236" i="1"/>
  <c r="I219" i="1"/>
  <c r="I223" i="1"/>
  <c r="G223" i="1"/>
  <c r="E223" i="1"/>
  <c r="G206" i="1"/>
  <c r="E206" i="1"/>
  <c r="G174" i="1"/>
  <c r="D98" i="1"/>
  <c r="B98" i="1"/>
  <c r="D89" i="1"/>
  <c r="B89" i="1"/>
  <c r="H28" i="1"/>
  <c r="F28" i="1"/>
  <c r="D28" i="1"/>
  <c r="B28" i="1"/>
  <c r="H18" i="1"/>
  <c r="H36" i="1" s="1"/>
  <c r="F18" i="1"/>
  <c r="F36" i="1" s="1"/>
  <c r="D18" i="1"/>
  <c r="D36" i="1" s="1"/>
  <c r="B18" i="1"/>
  <c r="B36" i="1" s="1"/>
  <c r="G400" i="1" l="1"/>
  <c r="F570" i="1"/>
  <c r="E82" i="1"/>
  <c r="E85" i="1"/>
  <c r="H263" i="1"/>
  <c r="G406" i="1"/>
  <c r="G396" i="1"/>
  <c r="E89" i="1" l="1"/>
</calcChain>
</file>

<file path=xl/sharedStrings.xml><?xml version="1.0" encoding="utf-8"?>
<sst xmlns="http://schemas.openxmlformats.org/spreadsheetml/2006/main" count="619" uniqueCount="420">
  <si>
    <t>(kierownik jednostki)</t>
  </si>
  <si>
    <t>(rok, miesiąc, dzień)</t>
  </si>
  <si>
    <t>(główny księgowy)</t>
  </si>
  <si>
    <t>..................................</t>
  </si>
  <si>
    <t>......................................</t>
  </si>
  <si>
    <t>Po dniu bilansowym do dnia sporządzenia sprawozdania finansowego za rok obrotowy nie wystąpiły znaczące zdarzenia, które powinny być ujęte w sprawozdaniu finansowym roku obrotowego.</t>
  </si>
  <si>
    <t>II.3.3. Informacje o znaczących zdarzeniach jakie nastąpiły po dniu bilansowym a nieuwzględnionych w sprawozdaniu finansowym</t>
  </si>
  <si>
    <t>W sprawozdaniu finansowym Urzędu m.st. Warszawy za 2018 r. ujęto korekty lat ubiegłych dotyczące w szczególności zwiększenia rezerw o kwotę 50.012.500,00 zł.</t>
  </si>
  <si>
    <t>II.3.2. Informacje o znaczących zdarzeniach dotyczących lat ubiegłych 
ujętych w sprawozdaniu finansowym roku obrotowego</t>
  </si>
  <si>
    <t>Pracownicy ogółem</t>
  </si>
  <si>
    <t>Stan zatrudnienia na koniec 
roku obrotowego (osoby)</t>
  </si>
  <si>
    <t>Stan zatrudnienia na koniec
 roku poprzedniego (osoby)</t>
  </si>
  <si>
    <t>Wyszczególnienie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</si>
  <si>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</si>
  <si>
    <t xml:space="preserve">II.3. Inne informacje niż wymienione powyżej, jeżeli mogłyby w istotny sposób wpłynąć na ocenę sytuacji majątkowej i finansowej oraz wynik finansowy jednostki </t>
  </si>
  <si>
    <t>Razem</t>
  </si>
  <si>
    <t>Instytucje Kultury</t>
  </si>
  <si>
    <t>Zakłady Opieki Zdrowotnej</t>
  </si>
  <si>
    <t>Zarząd Pałacu Kultury i Nauki Sp. z o.o.</t>
  </si>
  <si>
    <t>Tramwaje Warszawskie Sp. z o.o.</t>
  </si>
  <si>
    <t>TBS Warszawa Południe Sp. z o.o.</t>
  </si>
  <si>
    <t>TBS Warszawa Północ Sp. z o.o.</t>
  </si>
  <si>
    <t>Szybka Kolej Miejska Sp. z o.o.</t>
  </si>
  <si>
    <t>Szpital SOLEC Sp. z o.o.</t>
  </si>
  <si>
    <t>Szpital Praski p.w. Przemienienia Pańskiego Sp. z o.o.</t>
  </si>
  <si>
    <t>Szpital Grochowski im. dr med. Rafała Masz taka Sp. z o.o.</t>
  </si>
  <si>
    <t>Szpital Czerniakowski Sp. z o.o.</t>
  </si>
  <si>
    <t>WAREXPO Sp. z o.o.</t>
  </si>
  <si>
    <t>Stołeczne Centrum Opiekuńczo-Lecznicze Sp. z o.o.</t>
  </si>
  <si>
    <t>SEDECO Sp. z. o.o.</t>
  </si>
  <si>
    <t>Przedsiębiorstwo Gospodarki Maszynami Budownictwa "Warszawa" Sp. z o.o.</t>
  </si>
  <si>
    <t>Miejskie Zakłady Autobusowe Sp. z o.o.</t>
  </si>
  <si>
    <t xml:space="preserve">Miejskie Przedsiębiorstwo Wodociągów i Kanalizacji w m. st. Warszawie SA </t>
  </si>
  <si>
    <t>Miejskie Przedsiębiorstwo Usług Komunalnych Sp. z o.o.</t>
  </si>
  <si>
    <t>Miejskie Przedsiębiorstwo Realizacji Inwestycji Sp. z o.o.</t>
  </si>
  <si>
    <t>Miejskie Przedsiębiorstwo Oczyszczania w m. st. Warszawie Sp. z o.o.</t>
  </si>
  <si>
    <t>Miejskie Przedsiębiorstwo Taksówkowe Sp. z o.o.</t>
  </si>
  <si>
    <t>Metro Warszawskie Sp. z o.o.</t>
  </si>
  <si>
    <t xml:space="preserve">GGKO Zarządzanie Nieruchomościami Sp. z o.o. </t>
  </si>
  <si>
    <t>Centrum Medyczne Żelazna Sp. z o.o.</t>
  </si>
  <si>
    <t>Spółki, w których Miasto posiada 100% udziałów, akcji w tym:</t>
  </si>
  <si>
    <t>Koszty</t>
  </si>
  <si>
    <t>Przychody</t>
  </si>
  <si>
    <t>Zobowiązania</t>
  </si>
  <si>
    <t>Należności</t>
  </si>
  <si>
    <t>Stan na koniec roku obrotowego</t>
  </si>
  <si>
    <t>Nazwa jednostki</t>
  </si>
  <si>
    <t>II.2.5.g. Istotne transakcje z podmiotami powiązanymi</t>
  </si>
  <si>
    <t>pozostałe</t>
  </si>
  <si>
    <t>umorzenie odsetek</t>
  </si>
  <si>
    <t>utworzenie rezerw na sprawy sądowe z tyt. odsetek</t>
  </si>
  <si>
    <t>utworzenie odpisu aktualizującego wartość odsetek od należności</t>
  </si>
  <si>
    <t>utworzenie odpisu aktualizującego wartość długoterminowych aktywów finansowych</t>
  </si>
  <si>
    <t>ujemne różnice kursowe</t>
  </si>
  <si>
    <t>korekty błędnych naliczeń odpłatności</t>
  </si>
  <si>
    <t>korekty podatków</t>
  </si>
  <si>
    <t xml:space="preserve">Inne, w tym:           </t>
  </si>
  <si>
    <t xml:space="preserve"> odsetki od zobowiązań</t>
  </si>
  <si>
    <t>odsetki od kredytów i pożyczek</t>
  </si>
  <si>
    <t xml:space="preserve">Odsetki, w tym: </t>
  </si>
  <si>
    <t>Obroty roku bieżącego</t>
  </si>
  <si>
    <t>Obroty roku poprzedniego</t>
  </si>
  <si>
    <t xml:space="preserve">II.2.5.f. Koszty finansowe </t>
  </si>
  <si>
    <t>pozostałe przychody finansowe.</t>
  </si>
  <si>
    <t>rozwiązanie niewykorzystanych rezerw na odsetki z tyt. spraw sądowych lub odsetek z tyt. zobowiązań</t>
  </si>
  <si>
    <t>umorzone zobowiązania z tytułu kredytów i pożyczek</t>
  </si>
  <si>
    <t>rozwiązanie lub zmniejszenie odpisów aktualizujących wartość długoterminowych aktywów finansowych</t>
  </si>
  <si>
    <t>rozwiązanie odpisów aktualizujących odsetki od należności</t>
  </si>
  <si>
    <t>dodatnie różnice kursowe</t>
  </si>
  <si>
    <t xml:space="preserve">Inne, w tym: </t>
  </si>
  <si>
    <t>odsetki bankowe od środków na rachunku bankowym, odsetki od lokat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</si>
  <si>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</si>
  <si>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zysk na sprzedaży udziałów i akcji</t>
  </si>
  <si>
    <t xml:space="preserve">dywidendy </t>
  </si>
  <si>
    <t>Dywidendy i udziały w zyskach</t>
  </si>
  <si>
    <t>II.2.5.e. Przychody finansowe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</si>
  <si>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itp.)</t>
    </r>
  </si>
  <si>
    <t>nieodpłatnie przekazane rzeczowe aktywa obrotowe</t>
  </si>
  <si>
    <t>zapłacone odszkodowania, kary i grzywny</t>
  </si>
  <si>
    <t>utworzonych rezerw na zobowiązania</t>
  </si>
  <si>
    <t>z tyt. zaokrąglenia podatków ( w szczególności VAT)</t>
  </si>
  <si>
    <t>Inne koszty operacyjne, w tym:</t>
  </si>
  <si>
    <t>umorzenie zaległości podatkowych w ramach pomocy publicznej</t>
  </si>
  <si>
    <t>odpis aktualizujący wartość należności</t>
  </si>
  <si>
    <t>odpis aktualizujący wartość nieruchomości inwestycyjnych</t>
  </si>
  <si>
    <t>utworzenie odpisów aktual. śr. trwałych, śr. trwałych w budowie oraz wartości niematerialnych i prawnych</t>
  </si>
  <si>
    <t>Aktualizacja wartości aktywów niefinansowych, w tym:</t>
  </si>
  <si>
    <t>Odpisy należności przedawnionych, umorzonych, nieściągalnych</t>
  </si>
  <si>
    <t xml:space="preserve">Pozostałe koszty operacyjne, w tym: </t>
  </si>
  <si>
    <t>Koszty inwestycji finansowych ze środków własnych samorządowych zakładów budżetowych i dochodów jednostek budżetowych gromadzonych na wydzielonym rachunku (§ 607, § 608)</t>
  </si>
  <si>
    <t>Pozostałe koszty operacyjne</t>
  </si>
  <si>
    <t>II.2.5.d. Pozostałe koszty operacyjne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</si>
  <si>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</si>
  <si>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</si>
  <si>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rozwiązanie odpisów aktualizujących śr. trwałych, śr. trwałych w budowie oraz wartości niematerialnych i prawnych</t>
  </si>
  <si>
    <t>rozwiązanie rezerw na zobowiązania</t>
  </si>
  <si>
    <t>rozwiązanie odpisu aktualizującego wartość należności</t>
  </si>
  <si>
    <t>darowizny, nieodpłatnie otrzymane rzeczowe aktywa obrotowe</t>
  </si>
  <si>
    <t>odpisane przedawnione, nieściągnięte, umorzone zobowiązania</t>
  </si>
  <si>
    <t>kary umowne, odszkodowania</t>
  </si>
  <si>
    <t>opłaty za wyżywienie nie związane z działalnością statutową</t>
  </si>
  <si>
    <t>opłaty za dzierżawę, najem nie związane z działalnością statutową</t>
  </si>
  <si>
    <t>Inne przychody operacyjne, w tym:</t>
  </si>
  <si>
    <t>Dotacje</t>
  </si>
  <si>
    <t>opłaty z tyt. przekształcenia  wieczystego gruntów w prawo własności</t>
  </si>
  <si>
    <t>sprzedaż pozostałych składników majątkowych</t>
  </si>
  <si>
    <t>sprzedaż lokali lub nieruchomości</t>
  </si>
  <si>
    <t xml:space="preserve">Zysk ze zbycia niefinansowych aktywów trwałych, w tym: </t>
  </si>
  <si>
    <t>Pozostałe przychody operacyjne</t>
  </si>
  <si>
    <t xml:space="preserve">II. 2.5.c. Pozostałe przychody operacyjne </t>
  </si>
  <si>
    <t>Inne</t>
  </si>
  <si>
    <t>Opłaty za administrowanie i czynsze za budynki, lokale i pomieszczenia garażowe § 440</t>
  </si>
  <si>
    <t>Zakup usług obejmujących wykonanie ekspertyz, analiz i opinii  § 439</t>
  </si>
  <si>
    <t>Zakup usług obejmujących tłumaczenia § 438</t>
  </si>
  <si>
    <t>Opłaty z tytułu zakupu usług telekomunikacyjnych § 436</t>
  </si>
  <si>
    <t>Zakup usług remontowo-konserwatorskich dotyczących obiektów zabytkowych będących w użytkowaniu jednostek budżetowych § 434</t>
  </si>
  <si>
    <t>Zakup usług przez jednostki s. terytorialnego od innych jednostek s. terytorialnego § 433</t>
  </si>
  <si>
    <t>Zakup usług pozostałych § 430</t>
  </si>
  <si>
    <t>Zakup usług zdrowotnych § 428</t>
  </si>
  <si>
    <t>Zakup usług remontowych  § 427</t>
  </si>
  <si>
    <t>Usługi obce</t>
  </si>
  <si>
    <t xml:space="preserve">II.2.5.b. Struktura kosztów usług obcych </t>
  </si>
  <si>
    <r>
      <t>Razem</t>
    </r>
    <r>
      <rPr>
        <sz val="10"/>
        <color indexed="8"/>
        <rFont val="Times New Roman"/>
        <family val="1"/>
        <charset val="238"/>
      </rPr>
      <t/>
    </r>
  </si>
  <si>
    <t>inne ( z tyt. wydania legitymacji, zaświadczeń, z tyt. egzaminów, z tyt. licencji przewozowych)</t>
  </si>
  <si>
    <t xml:space="preserve">opłaty za odpady komunalne </t>
  </si>
  <si>
    <t>przychody z tytułu usług geodezyjno-kartograficznych</t>
  </si>
  <si>
    <t>przychody z tytułu zwrotu kosztów dotacji oświatowej</t>
  </si>
  <si>
    <t>przychody z tyt. zajęcia pasa drogowego</t>
  </si>
  <si>
    <t>przychody z tyt. opłat komunikacyjnych</t>
  </si>
  <si>
    <t>II.2.5.a. Struktura przychodów c.d.</t>
  </si>
  <si>
    <t>przychody z tytułu zezwoleń na sprzedaż alkoholu</t>
  </si>
  <si>
    <t>przychody z tytułu porozumień między gminami</t>
  </si>
  <si>
    <t>przychody z tyt. opłat i kar za usuwanie drzew i krzewów</t>
  </si>
  <si>
    <t>przychody z tyt. mandatów</t>
  </si>
  <si>
    <t>przychody z tyt. opłat za strefę płatnego parkowania</t>
  </si>
  <si>
    <t>przychody z tyt. opłat za pobyt (DPS, DDz, żłobki, przedszkola…)</t>
  </si>
  <si>
    <t>przychody z tyt. odszkodowań</t>
  </si>
  <si>
    <t>przychody związane z realizacją zadań z zakresu administracji rządowej</t>
  </si>
  <si>
    <t>Pozostałe przychody, w tym:</t>
  </si>
  <si>
    <t>przychody z tytułu subwencji</t>
  </si>
  <si>
    <t>przychody z tytułu dotacji</t>
  </si>
  <si>
    <t>Przychody z tytułu dotacji i subwencji, w tym:</t>
  </si>
  <si>
    <t>udział w podatku dochodowym od osób prawnych</t>
  </si>
  <si>
    <t>udział w podatku dochodowym od osób fizycznych</t>
  </si>
  <si>
    <t>Udziały w podatkach stanowiących dochód budżetu państwa, w tym:</t>
  </si>
  <si>
    <t>inne</t>
  </si>
  <si>
    <t>opłata skarbowa</t>
  </si>
  <si>
    <t>opłata targowa</t>
  </si>
  <si>
    <t>podatek rolny, leśny</t>
  </si>
  <si>
    <t>podatek od czynności cywilno-prawnych</t>
  </si>
  <si>
    <t>podatek od środków transportu</t>
  </si>
  <si>
    <t>podatek od nieruchomości</t>
  </si>
  <si>
    <t>Podatki i opłaty lokalne, w tym:</t>
  </si>
  <si>
    <t xml:space="preserve">Przychody z tytułu dochodów budżetowych </t>
  </si>
  <si>
    <t xml:space="preserve">Dotacje na finansowanie działalności podstawowej </t>
  </si>
  <si>
    <t xml:space="preserve">Przychody netto ze sprzedaży towarów i materiałów </t>
  </si>
  <si>
    <t xml:space="preserve">Koszt wytworzenia produktów na własne potrzeby jednostki </t>
  </si>
  <si>
    <t>Zmiana stanu produktów (zwiększenie-wartość dodatnia, zmniejszenie-wartość ujemna)</t>
  </si>
  <si>
    <t>inne (służebność gruntowa, rekompensata z tyt. utraty wartości nieruchomości, itd.)</t>
  </si>
  <si>
    <t>przychody z tytułu inwestycji liniowych</t>
  </si>
  <si>
    <t>dotacje przedmiotowe i podmiotowe na pierwsze wyposażenie dla samorządowych zakładów budżetowych</t>
  </si>
  <si>
    <t>sprzedaż usług</t>
  </si>
  <si>
    <t>przychody z tyt. opłat za żywienie związane z działalnością statutową</t>
  </si>
  <si>
    <t>przychody z tyt. opłaty za bezumowne korzystanie z gruntu</t>
  </si>
  <si>
    <t>opłaty za zarząd i użytkowanie wieczyste</t>
  </si>
  <si>
    <t>przychody z najmu i dzierżawy mienia związane z działalnością statutową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</si>
  <si>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</si>
  <si>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Struktura przychodów</t>
  </si>
  <si>
    <t xml:space="preserve">II.2.5.a. Struktura przychodów </t>
  </si>
  <si>
    <t>II.2.5. Inne informacje</t>
  </si>
  <si>
    <t>Nie dotyczy.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</si>
  <si>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</si>
  <si>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które wystąpiły incydentalnie</t>
  </si>
  <si>
    <t xml:space="preserve">o nadzwyczajnej wartości </t>
  </si>
  <si>
    <t>II.2.3. Przychody lub koszty o nadzwyczajnej wartości lub które wystąpiły incydentalnie</t>
  </si>
  <si>
    <t>W 2018 r. Urząd  m.st. Warszawy nie poniósł kosztów wytworzenia środków trwałych siłami własnymi.</t>
  </si>
  <si>
    <t>( środki trwałe wytworzone siłami własnymi )</t>
  </si>
  <si>
    <t>II.2.2. Koszt wytworzenia środków trwałych w budowie poniesiony w okresie</t>
  </si>
  <si>
    <t>W 2018 r. nie wystąpiły odpisy aktualizujace wartość zapasów.</t>
  </si>
  <si>
    <t>II.2.1. Odpisy aktualizujące wartość zapasów</t>
  </si>
  <si>
    <t>Niezrealizowane odsetki od należności objęte odpisem aktualizującym na koniec roku obrotowego</t>
  </si>
  <si>
    <t xml:space="preserve">Kategoria aktywów </t>
  </si>
  <si>
    <t xml:space="preserve">1.16.d. Informacje o niezrealizowanych odsetkach od należności objętych odpisem aktualizującym na koniec roku obrotowego </t>
  </si>
  <si>
    <t>powyżej 12 mies.</t>
  </si>
  <si>
    <t>od 3 do 12 mies.</t>
  </si>
  <si>
    <t>do 3 mies.</t>
  </si>
  <si>
    <t>odsetki niezrealizowane, płatne</t>
  </si>
  <si>
    <t>odsetki zrealizowane</t>
  </si>
  <si>
    <t>Kategoria aktywów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</si>
  <si>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</si>
  <si>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 xml:space="preserve">1.16.c. Informacje o odsetkach naliczonych od należności na dzień bilansowy </t>
  </si>
  <si>
    <t>Rozliczenia z tytułu środków na wydatki budżetowe i z tytułu dochodów budżetowych</t>
  </si>
  <si>
    <t>wadia i kaucje</t>
  </si>
  <si>
    <t>dochody budżetowe</t>
  </si>
  <si>
    <t>z tytułu pożyczek mieszkaniowych.</t>
  </si>
  <si>
    <t>odpis aktualizujący wartość należności dochodzonych 
na drodze sądowej</t>
  </si>
  <si>
    <t>wartość brutto</t>
  </si>
  <si>
    <t xml:space="preserve">należności dochodzone na drodze sądowej (wartość netto) </t>
  </si>
  <si>
    <t>Pozostałe należności, w tym:</t>
  </si>
  <si>
    <t>Należności z tytułu ubezpieczeń i innych świadczeń</t>
  </si>
  <si>
    <t>Należności od budżetów</t>
  </si>
  <si>
    <t>Należności z tytułu dostaw i usług</t>
  </si>
  <si>
    <t xml:space="preserve">Stan na koniec roku </t>
  </si>
  <si>
    <t>Stan na początek roku</t>
  </si>
  <si>
    <t>Kategoria</t>
  </si>
  <si>
    <t xml:space="preserve">II.1.16.b. Należności krótkoterminowe netto </t>
  </si>
  <si>
    <t>Stan na koniec roku</t>
  </si>
  <si>
    <t xml:space="preserve">-  przeniesienie </t>
  </si>
  <si>
    <t>-  likwidacja</t>
  </si>
  <si>
    <t>-  sprzedaż</t>
  </si>
  <si>
    <t>-  przeszacowanie</t>
  </si>
  <si>
    <t xml:space="preserve">-  odpisy z tytułu trwałej utraty wartości </t>
  </si>
  <si>
    <t>Zmniejszenia</t>
  </si>
  <si>
    <t>-  przeniesienie</t>
  </si>
  <si>
    <t>-  nabycie</t>
  </si>
  <si>
    <t>-  przeszacowanie</t>
  </si>
  <si>
    <t>Zwiększenia</t>
  </si>
  <si>
    <t xml:space="preserve">Akcje i udziały </t>
  </si>
  <si>
    <t>Środki trwałe będące w użytkowaniu przez Spółkę do czasu wniesienia ich aportem do Spółki</t>
  </si>
  <si>
    <t>Grunty stanowiące własność m.st. Warszawy oddane w wieczyste użytkowanie</t>
  </si>
  <si>
    <t>Ogółem</t>
  </si>
  <si>
    <t xml:space="preserve">Krótkoterminowe aktywa finansowe </t>
  </si>
  <si>
    <t>Nieruchomości inwestycyjne</t>
  </si>
  <si>
    <t xml:space="preserve">Długoterminowe aktywa finansowe </t>
  </si>
  <si>
    <t>Aktywa finansowe</t>
  </si>
  <si>
    <t>II.1.16.a. Inwestycje finansowe długoterminowe i krótkoterminowe - zmiany w ciągu roku obrotowego</t>
  </si>
  <si>
    <t>II.1.16. Inne informacje</t>
  </si>
  <si>
    <t>Świadczenia pracownicze</t>
  </si>
  <si>
    <t>Kwota wypłaty
 w roku bieżącym</t>
  </si>
  <si>
    <t>Kwota wypłaty
 w roku poprzednim</t>
  </si>
  <si>
    <t>II.1.15. Informacja o kwocie wypłaconych środków pieniężnych na świadczenia pracownicze</t>
  </si>
  <si>
    <t>Otrzymane poręczenia i gwarancje</t>
  </si>
  <si>
    <t xml:space="preserve">Stan na początek roku </t>
  </si>
  <si>
    <t>II.1.14. Łączna kwota otrzymanych przez jednostkę gwarancji i poręczeń niewykazanych w bilansie</t>
  </si>
  <si>
    <t>w tym: koszty mediów</t>
  </si>
  <si>
    <t xml:space="preserve">usługi wykonane a niezafakturowane </t>
  </si>
  <si>
    <t>naprawy gwarancyjne</t>
  </si>
  <si>
    <t>Rozliczenia międzyokresowe kosztów bierne, w tym:</t>
  </si>
  <si>
    <t xml:space="preserve">wpłaty z ZUS za  pensjonariuszy </t>
  </si>
  <si>
    <t>sprzedaż lokali mieszkaniowych, użytkowych</t>
  </si>
  <si>
    <t>wykup lokali, budynków</t>
  </si>
  <si>
    <t>przychody z tyt. przekształcenia użytkowania wieczystego w prawo własności</t>
  </si>
  <si>
    <t>przychody z tyt. użytkowania wieczystego</t>
  </si>
  <si>
    <t>przychody za zajęcie pasa drogowego</t>
  </si>
  <si>
    <t>Rozliczenia międzyokresowe przychodów, w tym:</t>
  </si>
  <si>
    <t>Rozliczenia międzyokresowe</t>
  </si>
  <si>
    <t xml:space="preserve">II.1.13.b. Rozliczenia międzyokresowe przychodów i rozliczenia międzyokresowe bierne </t>
  </si>
  <si>
    <t xml:space="preserve">Inne (zakup czasu antenowego, opłata za karty parkingowe, znaczki pocztowe, ubezp. wolontariatu, opłaty za wyk. badań fizykochem.,plakaty, zaproszenia, ogłoszenia, itp.) </t>
  </si>
  <si>
    <t xml:space="preserve">Najem lokali </t>
  </si>
  <si>
    <t>Prenumeraty, publikatory aktów prawnych</t>
  </si>
  <si>
    <t>Ubezpieczenia</t>
  </si>
  <si>
    <t>Abonamenty</t>
  </si>
  <si>
    <t>Licencje, opłaty serwisowe, wsparcie techniczne (programy komputerowe)</t>
  </si>
  <si>
    <t>Koszty mediów, dystrybucja energii (dot. oświetlenia ulic, sygnalizacji świetlnej, itp.)</t>
  </si>
  <si>
    <t>Koszty konserwacji i remontów</t>
  </si>
  <si>
    <t>Druki komunikacyjne i tablice rejestracyjne</t>
  </si>
  <si>
    <t>Czynne rozliczenia międzyokresowe kosztów stanowiące różnicę między wartością otrzymanych finansowych składników aktywów a zobowiązaniem zapłaty za nie</t>
  </si>
  <si>
    <t>Razem krótkoterminowe</t>
  </si>
  <si>
    <t>Prenumeraty</t>
  </si>
  <si>
    <t>Razem długoterminowe</t>
  </si>
  <si>
    <t>Rozliczenia międzyokresowe czynne</t>
  </si>
  <si>
    <t xml:space="preserve">II.1.13.a. Rozliczenia międzyokresowe czynne </t>
  </si>
  <si>
    <t>Inne sprawy sporne</t>
  </si>
  <si>
    <t xml:space="preserve">na odszkodowania z tytułu bezumownego korzystania z gruntu </t>
  </si>
  <si>
    <t xml:space="preserve"> za grunty przejęte pod drogi w oparciu o tzw. Specustawę </t>
  </si>
  <si>
    <t xml:space="preserve"> za grunty zajęte pod drogi</t>
  </si>
  <si>
    <t xml:space="preserve">na odszkodowania związane z uchwaleniem planu miejscowego zagospodarowania </t>
  </si>
  <si>
    <t>na odszkodowania za nieruchomości warszawskie (DEKRET BIERUTA z dnia 26 października 1945r.)</t>
  </si>
  <si>
    <t xml:space="preserve">za wywłaszczenie nieruchomości  </t>
  </si>
  <si>
    <t xml:space="preserve">za grunty wydzielone pod drogi </t>
  </si>
  <si>
    <t>na odszkodowania z tytułu naruszenia zasady pierwszeństwa</t>
  </si>
  <si>
    <t xml:space="preserve">II.1.12.b. Wykaz spraw spornych z tytułu zobowiązań warunkowych </t>
  </si>
  <si>
    <t>Umowy wsparcia</t>
  </si>
  <si>
    <t>Z tytułu zawartej, lecz jeszcze niewykonanej umowy</t>
  </si>
  <si>
    <t xml:space="preserve">Nieuznane roszczenia wierzycieli </t>
  </si>
  <si>
    <t xml:space="preserve">Kaucje i wadia </t>
  </si>
  <si>
    <t>Gwarancje</t>
  </si>
  <si>
    <t>utworzone rezerwy bilansowe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</si>
  <si>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</si>
  <si>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Zabezpieczenie środków otrzymanych z NFOŚiGW na realizację inwestycji objętej porozumieniem o realizacji projektu ISPA 2000/PL/16/P/PE/020 pn. Zaopatrzenie w wodę i oczyszczanie ścieków w Warszawie, oraz zabezpieczenie środków otrzymanych z Ministerstwa Kultury i Dziedzictwa Narodowego na realizację projektu pn. Renowacja i adaptacja na cele kulturalne piwnic Staromiejskich Warszawy na obszarze wpisu na listę Światowego Dziedzictwa UNESCO w ramach umowy nr 39/PL0236/NMF/2018.</t>
  </si>
  <si>
    <t>Zabezpieczenia w postaci weksli</t>
  </si>
  <si>
    <t>Opis charakteru zobowiązania warunkowego, w tym czy zabezpieczone na majątku jednostki</t>
  </si>
  <si>
    <t>Tytuł</t>
  </si>
  <si>
    <t xml:space="preserve">II.1.12.a. Pozabilansowe zabezpieczenia, w tym również udzielone przez jednostkę gwarancje i poręczenia, także wekslowe </t>
  </si>
  <si>
    <t>W 2018 roku nie wystąpiły zobowiązania zabezpieczone na majatku jednostki.</t>
  </si>
  <si>
    <t>II.1.11. Zobowiązania zabezpieczone na majątku jednostki</t>
  </si>
  <si>
    <t>Nie wystąpiły przypadki kwalifikowania umów leasingu zgodnie z przepisami podatkowymi.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</si>
  <si>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</si>
  <si>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·            powyżej 5 lat</t>
  </si>
  <si>
    <t>·            powyżej 3 do 5 lat</t>
  </si>
  <si>
    <t>·            powyżej 1 roku do 3 lat</t>
  </si>
  <si>
    <t>Pozostałe zobowiązania długoterminowe  wobec pozostałych jednostek</t>
  </si>
  <si>
    <t>Pozostałe zobowiązania długoterminowe wobec jednostek powiązanych</t>
  </si>
  <si>
    <t>Zobowiązania finansowe</t>
  </si>
  <si>
    <t xml:space="preserve">II.1.9. Zobowiązania długoterminowe według zapadalności </t>
  </si>
  <si>
    <t>odszkod. z tytułu utraty wartości nieruchomości</t>
  </si>
  <si>
    <t>odszkod. z tyt. umowy dzierżawy</t>
  </si>
  <si>
    <t>odszk. o unieważnienie umowy, przedłużenie okresu umowy, rozwiązanie umowy</t>
  </si>
  <si>
    <t>odszkodowanie za szkodę wyrządzoną, nie wykonanie prawa pierwokupu</t>
  </si>
  <si>
    <t>roszczenia pracownicze z tyt. rozwiązania umowy</t>
  </si>
  <si>
    <t>odszkodowanie za naruszenie dóbr osobistych</t>
  </si>
  <si>
    <t>za użytkowanie wieczyste</t>
  </si>
  <si>
    <t>kary umowne</t>
  </si>
  <si>
    <t>z tyt. zbycia wywłaszczonej nieruchomości</t>
  </si>
  <si>
    <t>z tyt. przewlekłości postępowania sądowego</t>
  </si>
  <si>
    <t>z tyt. utraty praw własności</t>
  </si>
  <si>
    <t>z tyt. wydania decyzji z naruszeniem prawa lub nieważności decyzji</t>
  </si>
  <si>
    <t>z tyt. poniesionych nakładów</t>
  </si>
  <si>
    <t>z tyt. odmowy wydania zezwolenia</t>
  </si>
  <si>
    <t>z tyt. wypadku (szkoda komunikacyjna, osobowa)</t>
  </si>
  <si>
    <t>odszkod. z tytułu decyzji sprzedażowych lokali oraz utratę wartości sprzedanych lokali, zapłatę wykupu lokalu użytkowego</t>
  </si>
  <si>
    <t>za niedostarczenie lokalu socjalnego</t>
  </si>
  <si>
    <t>z tyt. zwrotu nieruchomości</t>
  </si>
  <si>
    <t>o zasiedzenie</t>
  </si>
  <si>
    <t>Inne rezerwy, w tym :</t>
  </si>
  <si>
    <t xml:space="preserve">Rezerwy na odszkodowania z tytułu bezumownego korzystania z gruntu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</si>
  <si>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</si>
  <si>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za grunty zajęte pod drogi </t>
  </si>
  <si>
    <t xml:space="preserve">Rezerwy na odszkodowania związane z uchwaleniem planu miejscowego zagospodarowania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</si>
  <si>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</si>
  <si>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za wywłaszczenie nieruchomości  </t>
  </si>
  <si>
    <t xml:space="preserve">Rezerwy za grunty wydzielone pod drogi </t>
  </si>
  <si>
    <t>Rezerwy na odszkodowania z tytułu naruszenia zasady pierwszeństwa</t>
  </si>
  <si>
    <t>Rezerwa na straty z tytułu udzielonych gwarancji i poręczeń</t>
  </si>
  <si>
    <t>Rozwiązane</t>
  </si>
  <si>
    <t>Wykorzystane</t>
  </si>
  <si>
    <t>Utworzone</t>
  </si>
  <si>
    <t xml:space="preserve">II.1.8. Rezerwy na zobowiązania - zmiany w ciągu roku obrotowego </t>
  </si>
  <si>
    <t>Należności alimentacyjne</t>
  </si>
  <si>
    <t>3</t>
  </si>
  <si>
    <t>w tym: należności finansowe (pożyczki zagrożone)</t>
  </si>
  <si>
    <t>Należności krótkoterminowe</t>
  </si>
  <si>
    <t>2</t>
  </si>
  <si>
    <t>Należności długoterminowe</t>
  </si>
  <si>
    <t>Rozwiązanie</t>
  </si>
  <si>
    <t>Wykorzystanie</t>
  </si>
  <si>
    <t>Zmiany stanu odpisów w ciągu roku obrotowego</t>
  </si>
  <si>
    <t>Wyszczególnienie odpisów z tytułu</t>
  </si>
  <si>
    <t xml:space="preserve">II.1.7. Odpisy aktualizujące wartość należności </t>
  </si>
  <si>
    <t>INNE (poniżej 20%)</t>
  </si>
  <si>
    <t>Mazowiecki Fundusz Poręczeń Kredytowych Sp. z o.o.</t>
  </si>
  <si>
    <t>Country House U.A. Sp. z o.o. w likwidacji</t>
  </si>
  <si>
    <t>Sedeco Sp. z o.o.</t>
  </si>
  <si>
    <t>Szpital Grochowski im. dr med. Rafała Masztaka Sp. z o.o.</t>
  </si>
  <si>
    <t>Szpital Solec Sp. z o.o.</t>
  </si>
  <si>
    <t>"WAREXPO" Sp. z o.o.</t>
  </si>
  <si>
    <t>Kapitały własne na dzień 31 grudnia poprzedniego roku</t>
  </si>
  <si>
    <t>Zysk/(strata) netto za rok zakończony dnia 31 grudnia poprzedniego rok</t>
  </si>
  <si>
    <t>Wartość bilansowa udziałów/akcji</t>
  </si>
  <si>
    <t>Odpis</t>
  </si>
  <si>
    <t>Wartość brutto udziałów/ akcji</t>
  </si>
  <si>
    <t>Udział w kapitale własnym (%)</t>
  </si>
  <si>
    <t>Liczba udziałów / akcji</t>
  </si>
  <si>
    <t>Nazwa podmiotów</t>
  </si>
  <si>
    <t>II.1.6. Liczba i wartość posiadanych akcji i udziałów c.d.</t>
  </si>
  <si>
    <t xml:space="preserve"> </t>
  </si>
  <si>
    <t>II.1.6. Liczba i wartość posiadanych akcji i udziałów</t>
  </si>
  <si>
    <t>Inne środki trwałe</t>
  </si>
  <si>
    <t>Środki transportu</t>
  </si>
  <si>
    <t>Urządzenia techniczne i maszyny</t>
  </si>
  <si>
    <t>Budynki, lokale i obiekty inżynierii lądowej i wodnej</t>
  </si>
  <si>
    <t>Grunty</t>
  </si>
  <si>
    <t>w tym:</t>
  </si>
  <si>
    <t>Wartość nieamortyzowanych lub nieumarzanych przez jednostkę środków trwałych, używanych na podstawie umów najmu, dzierżawy i innych umów, w tym z tytułu umów leasingu (ewidencja pozabilansowa)</t>
  </si>
  <si>
    <t xml:space="preserve">II.1.5.Wartość nieamortyzowanych lub nieumarzanych przez jednostkę środków trwałych, używanych na podstawie umów najmu, dzierżawy i innych umów, w tym z tytułu umów leasingu </t>
  </si>
  <si>
    <t>Wartość gruntów użytkowanych wieczyście</t>
  </si>
  <si>
    <t>Treść</t>
  </si>
  <si>
    <t xml:space="preserve">II.1.4. Grunty użytkowane wieczyście </t>
  </si>
  <si>
    <t>Kwota zmniejszeń odpisów aktualizujących w trakcie roku obrotowego</t>
  </si>
  <si>
    <t>Kwota dokonanych w trakcie roku obrotowego odpisów aktualizujących</t>
  </si>
  <si>
    <t>Inne długoterminowe aktywa finansowe</t>
  </si>
  <si>
    <t>Inne  papiery wartościowe</t>
  </si>
  <si>
    <t>Akcje i udziały</t>
  </si>
  <si>
    <t>Wartość mienia zlikwidowanych jednostek</t>
  </si>
  <si>
    <t>Rzeczowe aktywa trwałe</t>
  </si>
  <si>
    <t>Wartości niematerialne i prawne</t>
  </si>
  <si>
    <t>Długoterminowe aktywa finansowe</t>
  </si>
  <si>
    <t>Długoterminowe aktywa niefinansowe</t>
  </si>
  <si>
    <t xml:space="preserve"> II.1.3. Odpisy aktualizujące wartość długoterminowych aktywów</t>
  </si>
  <si>
    <t>W rezultacie odstąpiono od pozyskiwania tego typu danych.</t>
  </si>
  <si>
    <t xml:space="preserve">Z uwagi na znaczącą ilość składników mienia stanowiących środki trwałe gromadzenie informacji o ich aktualnej wartości rynkowej wymagałoby poniesienia istotnych kosztów. </t>
  </si>
  <si>
    <t xml:space="preserve">II.1.2. Aktualna wartość rynkowa środków trwałych, o ile jednostka dysponuje takimi informacjami </t>
  </si>
  <si>
    <t>Stan na na koniec roku</t>
  </si>
  <si>
    <t>Wartość netto</t>
  </si>
  <si>
    <t>Odpisy na koniec okresu</t>
  </si>
  <si>
    <t>3. Inne (likwidacja)</t>
  </si>
  <si>
    <t xml:space="preserve">2. Przekazanie </t>
  </si>
  <si>
    <t>1. Sprzedaż</t>
  </si>
  <si>
    <t>1.  Zwiększenia</t>
  </si>
  <si>
    <t xml:space="preserve">Odpisy na początek okresu </t>
  </si>
  <si>
    <t xml:space="preserve">Odpisy aktualizujące </t>
  </si>
  <si>
    <t>Wartość początkowa na koniec okresu</t>
  </si>
  <si>
    <t>2. Inne</t>
  </si>
  <si>
    <t>1. Zakup</t>
  </si>
  <si>
    <t>Wartość początkowa na początek okresu</t>
  </si>
  <si>
    <t>Wartość początkowa</t>
  </si>
  <si>
    <t>Zabytki archeologiczne (w szczególności: pozostałości terenowe pradziejowego i historycznego osadnictwa, kurhany, relikty działalności gospodarczej, religijnej i artystycznej)</t>
  </si>
  <si>
    <t>Zabytki nieruchome (w szczególności: dzieła architektury i budownictwa, pomniki, tablice pamiątkowe, cmentarze, parki i ogrody, obiekty techniki)</t>
  </si>
  <si>
    <t>Zabytki ruchome (w szczególności: dzieła sztuk plastycznych, rzemiosła artystycznego, numizmaty, pamiątki historyczne, materiały biblioteczne, instrumenty muzyczne, wytwory sztuki ludowej)</t>
  </si>
  <si>
    <t xml:space="preserve">II.1.1.c. Informacja o zasobach dóbr kultury (zabytkach) </t>
  </si>
  <si>
    <t xml:space="preserve">Saldo zamknięcia </t>
  </si>
  <si>
    <t>Saldo otwarcia</t>
  </si>
  <si>
    <t>Odpisy aktualizujące</t>
  </si>
  <si>
    <t>Saldo zamknięcia</t>
  </si>
  <si>
    <t>Likwidacja i sprzedaż</t>
  </si>
  <si>
    <t>Zmniejszenia, w tym:</t>
  </si>
  <si>
    <t>Amortyzacja okresu</t>
  </si>
  <si>
    <t>Zwiększenia, w tym:</t>
  </si>
  <si>
    <t>Umorzenie</t>
  </si>
  <si>
    <t>Nabycie</t>
  </si>
  <si>
    <t xml:space="preserve">Saldo otwarcia </t>
  </si>
  <si>
    <t>Wartości niematerialne i prawne ogółem</t>
  </si>
  <si>
    <t xml:space="preserve">II.1.1.b. Wartości niematerialne i prawne  - zmiany w ciągu roku obrotowego </t>
  </si>
  <si>
    <t>Przemieszczenia</t>
  </si>
  <si>
    <t>RAZEM</t>
  </si>
  <si>
    <t>Środki trwałe w budowie (inwestycje) oraz zaliczki na poczet inwestycji</t>
  </si>
  <si>
    <t>w tym: Grunty stanowiące własność jednostki samorządu terytorialnego, przekazane w użytkowanie wieczyste innym podmiotom</t>
  </si>
  <si>
    <t>Rzeczowy majątek trwały</t>
  </si>
  <si>
    <t>ŚRODKI TRWAŁE</t>
  </si>
  <si>
    <t xml:space="preserve">II.1.1.a. Rzeczowy majątek trwały - zmiany w ciągu roku obrotowego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</si>
</sst>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yyyy\-mm\-dd;@"/>
    <numFmt numFmtId="165" formatCode="#,##0.00;[Red]#,##0.00"/>
  </numFmts>
  <fonts count="4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Book Antiqua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8"/>
      <color indexed="8"/>
      <name val="Times New Roman"/>
      <family val="1"/>
      <charset val="238"/>
    </font>
    <font>
      <b/>
      <u/>
      <sz val="9"/>
      <name val="Book Antiqua"/>
      <family val="1"/>
      <charset val="238"/>
    </font>
    <font>
      <sz val="10"/>
      <color theme="1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u/>
      <sz val="10"/>
      <color theme="1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b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1" fillId="0" borderId="0"/>
    <xf numFmtId="0" fontId="45" fillId="0" borderId="0"/>
  </cellStyleXfs>
  <cellXfs count="816">
    <xf numFmtId="0" fontId="0" fillId="0" borderId="0" xfId="0"/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>
      <alignment wrapText="1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3" fontId="5" fillId="0" borderId="1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4" fontId="8" fillId="2" borderId="1" xfId="0" applyNumberFormat="1" applyFont="1" applyFill="1" applyBorder="1" applyAlignment="1" applyProtection="1">
      <alignment vertical="center"/>
    </xf>
    <xf numFmtId="4" fontId="8" fillId="2" borderId="4" xfId="0" applyNumberFormat="1" applyFont="1" applyFill="1" applyBorder="1" applyAlignment="1" applyProtection="1">
      <alignment vertical="center"/>
    </xf>
    <xf numFmtId="4" fontId="5" fillId="0" borderId="5" xfId="0" applyNumberFormat="1" applyFont="1" applyFill="1" applyBorder="1" applyAlignment="1" applyProtection="1">
      <alignment vertical="center"/>
      <protection locked="0"/>
    </xf>
    <xf numFmtId="4" fontId="5" fillId="0" borderId="6" xfId="0" applyNumberFormat="1" applyFont="1" applyFill="1" applyBorder="1" applyAlignment="1" applyProtection="1">
      <alignment vertical="center"/>
      <protection locked="0"/>
    </xf>
    <xf numFmtId="4" fontId="5" fillId="0" borderId="9" xfId="0" applyNumberFormat="1" applyFont="1" applyFill="1" applyBorder="1" applyAlignment="1" applyProtection="1">
      <alignment vertical="center"/>
      <protection locked="0"/>
    </xf>
    <xf numFmtId="4" fontId="5" fillId="0" borderId="13" xfId="0" applyNumberFormat="1" applyFont="1" applyFill="1" applyBorder="1" applyAlignment="1" applyProtection="1">
      <alignment vertical="center"/>
      <protection locked="0"/>
    </xf>
    <xf numFmtId="4" fontId="5" fillId="0" borderId="14" xfId="0" applyNumberFormat="1" applyFont="1" applyFill="1" applyBorder="1" applyAlignment="1" applyProtection="1">
      <alignment vertical="center"/>
      <protection locked="0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6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4" fontId="8" fillId="3" borderId="1" xfId="0" applyNumberFormat="1" applyFont="1" applyFill="1" applyBorder="1" applyAlignment="1" applyProtection="1">
      <alignment horizontal="right" vertical="center"/>
    </xf>
    <xf numFmtId="4" fontId="5" fillId="0" borderId="9" xfId="0" applyNumberFormat="1" applyFont="1" applyBorder="1" applyAlignment="1" applyProtection="1">
      <alignment vertical="center"/>
      <protection locked="0"/>
    </xf>
    <xf numFmtId="4" fontId="8" fillId="0" borderId="1" xfId="0" applyNumberFormat="1" applyFont="1" applyFill="1" applyBorder="1" applyAlignment="1" applyProtection="1">
      <alignment vertical="center"/>
    </xf>
    <xf numFmtId="4" fontId="5" fillId="0" borderId="7" xfId="0" applyNumberFormat="1" applyFont="1" applyBorder="1" applyAlignment="1" applyProtection="1">
      <alignment vertical="center"/>
      <protection locked="0"/>
    </xf>
    <xf numFmtId="4" fontId="5" fillId="0" borderId="27" xfId="0" applyNumberFormat="1" applyFont="1" applyBorder="1" applyAlignment="1" applyProtection="1">
      <alignment vertical="center"/>
      <protection locked="0"/>
    </xf>
    <xf numFmtId="4" fontId="5" fillId="0" borderId="15" xfId="0" applyNumberFormat="1" applyFont="1" applyBorder="1" applyAlignment="1" applyProtection="1">
      <alignment vertical="center"/>
      <protection locked="0"/>
    </xf>
    <xf numFmtId="4" fontId="5" fillId="0" borderId="13" xfId="0" applyNumberFormat="1" applyFont="1" applyBorder="1" applyAlignment="1" applyProtection="1">
      <alignment vertical="center"/>
      <protection locked="0"/>
    </xf>
    <xf numFmtId="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2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4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17" fillId="0" borderId="0" xfId="0" applyFont="1" applyAlignment="1">
      <alignment horizontal="left"/>
    </xf>
    <xf numFmtId="4" fontId="8" fillId="4" borderId="1" xfId="0" applyNumberFormat="1" applyFont="1" applyFill="1" applyBorder="1" applyAlignment="1" applyProtection="1">
      <alignment horizontal="right" vertical="center"/>
    </xf>
    <xf numFmtId="4" fontId="5" fillId="0" borderId="31" xfId="0" applyNumberFormat="1" applyFont="1" applyBorder="1" applyAlignment="1" applyProtection="1">
      <alignment vertical="center"/>
      <protection locked="0"/>
    </xf>
    <xf numFmtId="4" fontId="8" fillId="0" borderId="31" xfId="0" applyNumberFormat="1" applyFont="1" applyFill="1" applyBorder="1" applyAlignment="1" applyProtection="1">
      <alignment vertical="center"/>
    </xf>
    <xf numFmtId="4" fontId="5" fillId="0" borderId="31" xfId="0" applyNumberFormat="1" applyFont="1" applyFill="1" applyBorder="1" applyAlignment="1" applyProtection="1">
      <alignment vertical="center"/>
    </xf>
    <xf numFmtId="4" fontId="8" fillId="0" borderId="9" xfId="0" applyNumberFormat="1" applyFont="1" applyBorder="1" applyAlignment="1" applyProtection="1">
      <alignment vertical="center"/>
      <protection locked="0"/>
    </xf>
    <xf numFmtId="4" fontId="8" fillId="0" borderId="1" xfId="0" applyNumberFormat="1" applyFont="1" applyBorder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horizontal="left" vertical="center"/>
      <protection locked="0"/>
    </xf>
    <xf numFmtId="4" fontId="18" fillId="0" borderId="27" xfId="0" applyNumberFormat="1" applyFont="1" applyFill="1" applyBorder="1" applyAlignment="1" applyProtection="1">
      <alignment vertical="center"/>
    </xf>
    <xf numFmtId="4" fontId="18" fillId="0" borderId="31" xfId="0" applyNumberFormat="1" applyFont="1" applyFill="1" applyBorder="1" applyAlignment="1" applyProtection="1">
      <alignment vertical="center"/>
    </xf>
    <xf numFmtId="4" fontId="18" fillId="0" borderId="13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vertical="center"/>
    </xf>
    <xf numFmtId="4" fontId="18" fillId="0" borderId="27" xfId="0" applyNumberFormat="1" applyFont="1" applyBorder="1" applyAlignment="1" applyProtection="1">
      <alignment vertical="center"/>
      <protection locked="0"/>
    </xf>
    <xf numFmtId="4" fontId="18" fillId="0" borderId="31" xfId="0" applyNumberFormat="1" applyFont="1" applyBorder="1" applyAlignment="1" applyProtection="1">
      <alignment vertical="center"/>
      <protection locked="0"/>
    </xf>
    <xf numFmtId="4" fontId="18" fillId="0" borderId="13" xfId="0" applyNumberFormat="1" applyFont="1" applyBorder="1" applyAlignment="1" applyProtection="1">
      <alignment vertical="center"/>
      <protection locked="0"/>
    </xf>
    <xf numFmtId="4" fontId="5" fillId="0" borderId="1" xfId="0" applyNumberFormat="1" applyFont="1" applyBorder="1" applyAlignment="1" applyProtection="1">
      <alignment vertical="center"/>
      <protection locked="0"/>
    </xf>
    <xf numFmtId="4" fontId="8" fillId="0" borderId="0" xfId="0" applyNumberFormat="1" applyFont="1" applyFill="1" applyBorder="1" applyAlignment="1" applyProtection="1">
      <alignment vertical="center"/>
    </xf>
    <xf numFmtId="4" fontId="21" fillId="2" borderId="1" xfId="0" applyNumberFormat="1" applyFont="1" applyFill="1" applyBorder="1" applyAlignment="1" applyProtection="1">
      <alignment vertical="center"/>
    </xf>
    <xf numFmtId="4" fontId="5" fillId="0" borderId="0" xfId="0" applyNumberFormat="1" applyFont="1" applyFill="1" applyBorder="1" applyAlignment="1" applyProtection="1">
      <alignment vertical="center"/>
      <protection locked="0"/>
    </xf>
    <xf numFmtId="4" fontId="12" fillId="0" borderId="31" xfId="0" applyNumberFormat="1" applyFont="1" applyBorder="1" applyAlignment="1" applyProtection="1">
      <alignment vertical="center"/>
      <protection locked="0"/>
    </xf>
    <xf numFmtId="4" fontId="12" fillId="0" borderId="33" xfId="0" applyNumberFormat="1" applyFont="1" applyBorder="1" applyAlignment="1" applyProtection="1">
      <alignment vertical="center"/>
      <protection locked="0"/>
    </xf>
    <xf numFmtId="4" fontId="12" fillId="0" borderId="33" xfId="0" applyNumberFormat="1" applyFont="1" applyFill="1" applyBorder="1" applyAlignment="1" applyProtection="1">
      <alignment horizontal="left" vertical="center" indent="1"/>
      <protection locked="0"/>
    </xf>
    <xf numFmtId="4" fontId="2" fillId="0" borderId="0" xfId="0" applyNumberFormat="1" applyFont="1" applyBorder="1" applyAlignment="1">
      <alignment vertical="center"/>
    </xf>
    <xf numFmtId="4" fontId="12" fillId="0" borderId="0" xfId="0" applyNumberFormat="1" applyFont="1" applyBorder="1" applyAlignment="1" applyProtection="1">
      <alignment vertical="center"/>
      <protection locked="0"/>
    </xf>
    <xf numFmtId="4" fontId="12" fillId="0" borderId="0" xfId="0" applyNumberFormat="1" applyFont="1" applyFill="1" applyBorder="1" applyAlignment="1" applyProtection="1">
      <alignment horizontal="left" vertical="center" indent="1"/>
      <protection locked="0"/>
    </xf>
    <xf numFmtId="4" fontId="5" fillId="0" borderId="0" xfId="0" applyNumberFormat="1" applyFont="1" applyFill="1" applyBorder="1" applyAlignment="1" applyProtection="1">
      <alignment vertical="center"/>
    </xf>
    <xf numFmtId="4" fontId="9" fillId="0" borderId="31" xfId="0" applyNumberFormat="1" applyFont="1" applyFill="1" applyBorder="1" applyAlignment="1" applyProtection="1">
      <alignment vertical="center"/>
    </xf>
    <xf numFmtId="4" fontId="18" fillId="0" borderId="0" xfId="0" applyNumberFormat="1" applyFont="1" applyFill="1" applyBorder="1" applyAlignment="1" applyProtection="1">
      <alignment vertical="center"/>
      <protection locked="0"/>
    </xf>
    <xf numFmtId="4" fontId="9" fillId="0" borderId="9" xfId="0" applyNumberFormat="1" applyFont="1" applyFill="1" applyBorder="1" applyAlignment="1" applyProtection="1">
      <alignment vertical="center"/>
    </xf>
    <xf numFmtId="4" fontId="21" fillId="0" borderId="1" xfId="0" applyNumberFormat="1" applyFont="1" applyFill="1" applyBorder="1" applyAlignment="1" applyProtection="1">
      <alignment vertical="center"/>
    </xf>
    <xf numFmtId="4" fontId="8" fillId="0" borderId="0" xfId="0" applyNumberFormat="1" applyFont="1" applyFill="1" applyBorder="1" applyAlignment="1" applyProtection="1">
      <alignment vertical="center"/>
      <protection locked="0"/>
    </xf>
    <xf numFmtId="4" fontId="21" fillId="0" borderId="1" xfId="0" applyNumberFormat="1" applyFont="1" applyBorder="1" applyAlignment="1" applyProtection="1">
      <alignment vertical="center"/>
      <protection locked="0"/>
    </xf>
    <xf numFmtId="4" fontId="9" fillId="0" borderId="9" xfId="0" applyNumberFormat="1" applyFont="1" applyBorder="1" applyAlignment="1" applyProtection="1">
      <alignment vertical="center"/>
      <protection locked="0"/>
    </xf>
    <xf numFmtId="4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2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left" vertical="center"/>
      <protection locked="0"/>
    </xf>
    <xf numFmtId="4" fontId="7" fillId="0" borderId="0" xfId="0" applyNumberFormat="1" applyFont="1" applyAlignment="1">
      <alignment horizontal="left" vertical="center" wrapText="1"/>
    </xf>
    <xf numFmtId="4" fontId="5" fillId="0" borderId="5" xfId="0" applyNumberFormat="1" applyFont="1" applyBorder="1" applyAlignment="1" applyProtection="1">
      <alignment vertical="center"/>
      <protection locked="0"/>
    </xf>
    <xf numFmtId="4" fontId="10" fillId="0" borderId="18" xfId="0" applyNumberFormat="1" applyFont="1" applyFill="1" applyBorder="1" applyAlignment="1" applyProtection="1">
      <alignment vertical="center"/>
      <protection locked="0"/>
    </xf>
    <xf numFmtId="4" fontId="10" fillId="0" borderId="6" xfId="0" applyNumberFormat="1" applyFont="1" applyFill="1" applyBorder="1" applyAlignment="1" applyProtection="1">
      <alignment vertical="center"/>
      <protection locked="0"/>
    </xf>
    <xf numFmtId="4" fontId="11" fillId="0" borderId="4" xfId="0" applyNumberFormat="1" applyFont="1" applyFill="1" applyBorder="1" applyAlignment="1" applyProtection="1">
      <alignment vertical="center" wrapText="1"/>
      <protection locked="0"/>
    </xf>
    <xf numFmtId="4" fontId="10" fillId="0" borderId="9" xfId="0" applyNumberFormat="1" applyFont="1" applyFill="1" applyBorder="1" applyAlignment="1" applyProtection="1">
      <alignment vertical="center"/>
      <protection locked="0"/>
    </xf>
    <xf numFmtId="4" fontId="10" fillId="0" borderId="13" xfId="0" applyNumberFormat="1" applyFont="1" applyFill="1" applyBorder="1" applyAlignment="1" applyProtection="1">
      <alignment vertical="center"/>
      <protection locked="0"/>
    </xf>
    <xf numFmtId="4" fontId="8" fillId="2" borderId="4" xfId="0" applyNumberFormat="1" applyFont="1" applyFill="1" applyBorder="1" applyAlignment="1" applyProtection="1">
      <alignment horizontal="center" vertical="center"/>
      <protection locked="0"/>
    </xf>
    <xf numFmtId="4" fontId="15" fillId="0" borderId="0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horizontal="left" vertical="center"/>
    </xf>
    <xf numFmtId="4" fontId="11" fillId="3" borderId="1" xfId="0" applyNumberFormat="1" applyFont="1" applyFill="1" applyBorder="1" applyAlignment="1">
      <alignment horizontal="right" vertical="center"/>
    </xf>
    <xf numFmtId="4" fontId="15" fillId="0" borderId="31" xfId="0" applyNumberFormat="1" applyFont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34" xfId="0" applyNumberFormat="1" applyFont="1" applyFill="1" applyBorder="1" applyAlignment="1">
      <alignment horizontal="right" vertical="center" wrapText="1"/>
    </xf>
    <xf numFmtId="4" fontId="11" fillId="2" borderId="35" xfId="0" applyNumberFormat="1" applyFont="1" applyFill="1" applyBorder="1" applyAlignment="1">
      <alignment horizontal="right" vertical="center" wrapText="1"/>
    </xf>
    <xf numFmtId="4" fontId="11" fillId="2" borderId="36" xfId="0" applyNumberFormat="1" applyFont="1" applyFill="1" applyBorder="1" applyAlignment="1">
      <alignment vertical="center" wrapText="1"/>
    </xf>
    <xf numFmtId="4" fontId="5" fillId="0" borderId="13" xfId="0" applyNumberFormat="1" applyFont="1" applyBorder="1" applyAlignment="1" applyProtection="1">
      <alignment horizontal="right" vertical="center" wrapText="1"/>
      <protection locked="0"/>
    </xf>
    <xf numFmtId="0" fontId="25" fillId="0" borderId="37" xfId="0" applyFont="1" applyBorder="1" applyAlignment="1">
      <alignment wrapText="1"/>
    </xf>
    <xf numFmtId="0" fontId="26" fillId="5" borderId="34" xfId="0" applyFont="1" applyFill="1" applyBorder="1" applyAlignment="1">
      <alignment horizontal="center" wrapText="1"/>
    </xf>
    <xf numFmtId="0" fontId="26" fillId="5" borderId="35" xfId="0" applyFont="1" applyFill="1" applyBorder="1" applyAlignment="1">
      <alignment horizontal="center" wrapText="1"/>
    </xf>
    <xf numFmtId="0" fontId="26" fillId="5" borderId="2" xfId="0" applyFont="1" applyFill="1" applyBorder="1" applyAlignment="1">
      <alignment horizontal="center" wrapText="1"/>
    </xf>
    <xf numFmtId="0" fontId="26" fillId="5" borderId="39" xfId="0" applyFont="1" applyFill="1" applyBorder="1" applyAlignment="1">
      <alignment horizontal="center" wrapText="1"/>
    </xf>
    <xf numFmtId="0" fontId="26" fillId="5" borderId="40" xfId="0" applyFont="1" applyFill="1" applyBorder="1" applyAlignment="1">
      <alignment horizontal="center" wrapText="1"/>
    </xf>
    <xf numFmtId="0" fontId="26" fillId="5" borderId="21" xfId="0" applyFont="1" applyFill="1" applyBorder="1" applyAlignment="1">
      <alignment horizont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4" fontId="8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31" xfId="0" applyNumberFormat="1" applyFont="1" applyFill="1" applyBorder="1" applyAlignment="1" applyProtection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4" fontId="8" fillId="0" borderId="31" xfId="0" applyNumberFormat="1" applyFont="1" applyBorder="1" applyAlignment="1" applyProtection="1">
      <alignment horizontal="right" vertical="center" wrapText="1"/>
      <protection locked="0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left" vertical="center"/>
    </xf>
    <xf numFmtId="4" fontId="8" fillId="0" borderId="13" xfId="0" applyNumberFormat="1" applyFont="1" applyBorder="1" applyAlignment="1" applyProtection="1">
      <alignment horizontal="right" vertical="center" wrapText="1"/>
      <protection locked="0"/>
    </xf>
    <xf numFmtId="4" fontId="16" fillId="3" borderId="32" xfId="0" applyNumberFormat="1" applyFont="1" applyFill="1" applyBorder="1" applyAlignment="1" applyProtection="1">
      <alignment horizontal="center" vertical="center" wrapText="1"/>
      <protection locked="0"/>
    </xf>
    <xf numFmtId="4" fontId="28" fillId="0" borderId="0" xfId="0" applyNumberFormat="1" applyFont="1" applyBorder="1" applyAlignment="1" applyProtection="1">
      <alignment horizontal="left"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Fill="1" applyBorder="1" applyAlignment="1" applyProtection="1">
      <alignment horizontal="right" vertical="center" wrapText="1"/>
    </xf>
    <xf numFmtId="4" fontId="8" fillId="2" borderId="43" xfId="0" applyNumberFormat="1" applyFont="1" applyFill="1" applyBorder="1" applyAlignment="1" applyProtection="1">
      <alignment horizontal="right" vertical="center" wrapText="1"/>
    </xf>
    <xf numFmtId="4" fontId="8" fillId="2" borderId="44" xfId="0" applyNumberFormat="1" applyFont="1" applyFill="1" applyBorder="1" applyAlignment="1" applyProtection="1">
      <alignment horizontal="right" vertical="center" wrapText="1"/>
    </xf>
    <xf numFmtId="4" fontId="11" fillId="2" borderId="1" xfId="0" applyNumberFormat="1" applyFont="1" applyFill="1" applyBorder="1" applyAlignment="1">
      <alignment horizontal="left" vertical="center" wrapText="1"/>
    </xf>
    <xf numFmtId="4" fontId="19" fillId="0" borderId="0" xfId="0" applyNumberFormat="1" applyFont="1" applyFill="1" applyBorder="1" applyAlignment="1" applyProtection="1">
      <alignment horizontal="right" vertical="center" wrapText="1"/>
    </xf>
    <xf numFmtId="4" fontId="18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27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31" xfId="0" applyNumberFormat="1" applyFont="1" applyFill="1" applyBorder="1" applyAlignment="1" applyProtection="1">
      <alignment vertical="center" wrapText="1"/>
      <protection locked="0"/>
    </xf>
    <xf numFmtId="4" fontId="18" fillId="0" borderId="31" xfId="0" applyNumberFormat="1" applyFont="1" applyFill="1" applyBorder="1" applyAlignment="1" applyProtection="1">
      <alignment vertical="center" wrapText="1"/>
      <protection locked="0"/>
    </xf>
    <xf numFmtId="4" fontId="18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26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9" xfId="0" applyNumberFormat="1" applyFont="1" applyFill="1" applyBorder="1" applyAlignment="1" applyProtection="1">
      <alignment vertical="center" wrapText="1"/>
      <protection locked="0"/>
    </xf>
    <xf numFmtId="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43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4" fontId="10" fillId="0" borderId="31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31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9" xfId="0" applyNumberFormat="1" applyFont="1" applyFill="1" applyBorder="1" applyAlignment="1" applyProtection="1">
      <alignment horizontal="left" vertical="center" wrapText="1"/>
      <protection locked="0"/>
    </xf>
    <xf numFmtId="4" fontId="8" fillId="0" borderId="0" xfId="0" applyNumberFormat="1" applyFont="1" applyFill="1" applyBorder="1" applyAlignment="1" applyProtection="1">
      <alignment vertical="center" wrapText="1"/>
      <protection locked="0"/>
    </xf>
    <xf numFmtId="4" fontId="8" fillId="0" borderId="4" xfId="0" applyNumberFormat="1" applyFont="1" applyFill="1" applyBorder="1" applyAlignment="1" applyProtection="1">
      <alignment vertical="center" wrapText="1"/>
      <protection locked="0"/>
    </xf>
    <xf numFmtId="4" fontId="8" fillId="0" borderId="43" xfId="0" applyNumberFormat="1" applyFont="1" applyFill="1" applyBorder="1" applyAlignment="1" applyProtection="1">
      <alignment vertical="center" wrapText="1"/>
      <protection locked="0"/>
    </xf>
    <xf numFmtId="4" fontId="8" fillId="0" borderId="44" xfId="0" applyNumberFormat="1" applyFont="1" applyFill="1" applyBorder="1" applyAlignment="1" applyProtection="1">
      <alignment vertical="center" wrapText="1"/>
      <protection locked="0"/>
    </xf>
    <xf numFmtId="4" fontId="8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23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48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48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44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9" fillId="0" borderId="0" xfId="0" applyNumberFormat="1" applyFont="1" applyFill="1" applyAlignment="1" applyProtection="1">
      <alignment vertical="center"/>
      <protection locked="0"/>
    </xf>
    <xf numFmtId="4" fontId="30" fillId="0" borderId="0" xfId="0" applyNumberFormat="1" applyFont="1" applyFill="1" applyAlignment="1" applyProtection="1">
      <alignment vertical="center"/>
      <protection locked="0"/>
    </xf>
    <xf numFmtId="4" fontId="5" fillId="0" borderId="2" xfId="0" applyNumberFormat="1" applyFont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/>
      <protection locked="0"/>
    </xf>
    <xf numFmtId="4" fontId="11" fillId="3" borderId="1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justify" vertical="center"/>
    </xf>
    <xf numFmtId="4" fontId="18" fillId="0" borderId="9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4" fontId="8" fillId="2" borderId="1" xfId="0" applyNumberFormat="1" applyFont="1" applyFill="1" applyBorder="1" applyAlignment="1" applyProtection="1">
      <alignment vertical="center"/>
      <protection locked="0"/>
    </xf>
    <xf numFmtId="4" fontId="8" fillId="2" borderId="3" xfId="0" applyNumberFormat="1" applyFont="1" applyFill="1" applyBorder="1" applyAlignment="1" applyProtection="1">
      <alignment vertical="center"/>
      <protection locked="0"/>
    </xf>
    <xf numFmtId="4" fontId="5" fillId="0" borderId="17" xfId="0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9" xfId="0" applyNumberFormat="1" applyFont="1" applyFill="1" applyBorder="1" applyAlignment="1" applyProtection="1">
      <alignment horizontal="right" vertical="center"/>
      <protection locked="0"/>
    </xf>
    <xf numFmtId="4" fontId="5" fillId="0" borderId="15" xfId="0" applyNumberFormat="1" applyFont="1" applyFill="1" applyBorder="1" applyAlignment="1" applyProtection="1">
      <alignment horizontal="right" vertical="center"/>
      <protection locked="0"/>
    </xf>
    <xf numFmtId="4" fontId="5" fillId="0" borderId="13" xfId="0" applyNumberFormat="1" applyFont="1" applyFill="1" applyBorder="1" applyAlignment="1" applyProtection="1">
      <alignment horizontal="right" vertical="center"/>
      <protection locked="0"/>
    </xf>
    <xf numFmtId="4" fontId="8" fillId="2" borderId="3" xfId="0" applyNumberFormat="1" applyFont="1" applyFill="1" applyBorder="1" applyAlignment="1" applyProtection="1">
      <alignment horizontal="right" vertical="center"/>
    </xf>
    <xf numFmtId="4" fontId="8" fillId="2" borderId="1" xfId="0" applyNumberFormat="1" applyFont="1" applyFill="1" applyBorder="1" applyAlignment="1" applyProtection="1">
      <alignment horizontal="right" vertical="center"/>
    </xf>
    <xf numFmtId="4" fontId="11" fillId="3" borderId="32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49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" fontId="5" fillId="0" borderId="7" xfId="0" applyNumberFormat="1" applyFont="1" applyBorder="1" applyAlignment="1" applyProtection="1">
      <alignment horizontal="right" vertical="center" wrapText="1"/>
      <protection locked="0"/>
    </xf>
    <xf numFmtId="4" fontId="5" fillId="0" borderId="10" xfId="0" applyNumberFormat="1" applyFont="1" applyBorder="1" applyAlignment="1" applyProtection="1">
      <alignment horizontal="right" vertical="center" wrapText="1"/>
      <protection locked="0"/>
    </xf>
    <xf numFmtId="4" fontId="5" fillId="0" borderId="15" xfId="0" applyNumberFormat="1" applyFont="1" applyBorder="1" applyAlignment="1" applyProtection="1">
      <alignment horizontal="right" vertical="center" wrapText="1"/>
      <protection locked="0"/>
    </xf>
    <xf numFmtId="4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NumberFormat="1" applyFont="1" applyAlignment="1" applyProtection="1">
      <alignment horizontal="center" vertical="center"/>
      <protection locked="0"/>
    </xf>
    <xf numFmtId="4" fontId="2" fillId="0" borderId="0" xfId="0" applyNumberFormat="1" applyFont="1" applyFill="1" applyAlignment="1">
      <alignment vertical="center"/>
    </xf>
    <xf numFmtId="4" fontId="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Border="1" applyAlignment="1" applyProtection="1">
      <alignment horizontal="justify" vertical="center"/>
      <protection locked="0"/>
    </xf>
    <xf numFmtId="4" fontId="5" fillId="0" borderId="27" xfId="0" applyNumberFormat="1" applyFont="1" applyBorder="1" applyAlignment="1" applyProtection="1">
      <alignment horizontal="right" vertical="center"/>
      <protection locked="0"/>
    </xf>
    <xf numFmtId="4" fontId="5" fillId="0" borderId="31" xfId="0" applyNumberFormat="1" applyFont="1" applyBorder="1" applyAlignment="1" applyProtection="1">
      <alignment horizontal="right" vertical="center"/>
      <protection locked="0"/>
    </xf>
    <xf numFmtId="4" fontId="18" fillId="0" borderId="31" xfId="0" applyNumberFormat="1" applyFont="1" applyBorder="1" applyAlignment="1" applyProtection="1">
      <alignment horizontal="right" vertical="center"/>
      <protection locked="0"/>
    </xf>
    <xf numFmtId="4" fontId="5" fillId="0" borderId="13" xfId="0" applyNumberFormat="1" applyFont="1" applyBorder="1" applyAlignment="1" applyProtection="1">
      <alignment horizontal="right"/>
      <protection locked="0"/>
    </xf>
    <xf numFmtId="4" fontId="11" fillId="2" borderId="16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justify" vertical="center"/>
    </xf>
    <xf numFmtId="4" fontId="31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 wrapText="1"/>
    </xf>
    <xf numFmtId="4" fontId="8" fillId="3" borderId="3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4" fontId="5" fillId="0" borderId="9" xfId="0" applyNumberFormat="1" applyFont="1" applyBorder="1" applyAlignment="1" applyProtection="1">
      <alignment horizontal="right" vertical="center" wrapText="1"/>
      <protection locked="0"/>
    </xf>
    <xf numFmtId="4" fontId="8" fillId="3" borderId="16" xfId="0" applyNumberFormat="1" applyFont="1" applyFill="1" applyBorder="1" applyAlignment="1" applyProtection="1">
      <alignment horizontal="right" vertical="center" wrapText="1"/>
    </xf>
    <xf numFmtId="4" fontId="11" fillId="3" borderId="1" xfId="0" applyNumberFormat="1" applyFont="1" applyFill="1" applyBorder="1" applyAlignment="1" applyProtection="1">
      <alignment horizontal="right" vertical="center" wrapText="1"/>
    </xf>
    <xf numFmtId="4" fontId="11" fillId="3" borderId="16" xfId="0" applyNumberFormat="1" applyFont="1" applyFill="1" applyBorder="1" applyAlignment="1" applyProtection="1">
      <alignment horizontal="right" vertical="center" wrapText="1"/>
    </xf>
    <xf numFmtId="4" fontId="1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NumberFormat="1" applyFont="1" applyAlignment="1" applyProtection="1">
      <alignment horizontal="left" vertical="center" wrapText="1"/>
      <protection locked="0"/>
    </xf>
    <xf numFmtId="4" fontId="8" fillId="3" borderId="52" xfId="0" applyNumberFormat="1" applyFont="1" applyFill="1" applyBorder="1" applyAlignment="1" applyProtection="1">
      <alignment horizontal="right" vertical="center" wrapText="1"/>
    </xf>
    <xf numFmtId="4" fontId="8" fillId="0" borderId="34" xfId="0" applyNumberFormat="1" applyFont="1" applyFill="1" applyBorder="1" applyAlignment="1" applyProtection="1">
      <alignment horizontal="right" vertical="center" wrapText="1"/>
    </xf>
    <xf numFmtId="165" fontId="18" fillId="0" borderId="35" xfId="0" applyNumberFormat="1" applyFont="1" applyBorder="1" applyAlignment="1" applyProtection="1">
      <alignment horizontal="right" vertical="center" wrapText="1"/>
      <protection locked="0"/>
    </xf>
    <xf numFmtId="4" fontId="8" fillId="0" borderId="38" xfId="0" applyNumberFormat="1" applyFont="1" applyFill="1" applyBorder="1" applyAlignment="1" applyProtection="1">
      <alignment horizontal="right" vertical="center" wrapText="1"/>
    </xf>
    <xf numFmtId="165" fontId="18" fillId="0" borderId="39" xfId="0" applyNumberFormat="1" applyFont="1" applyBorder="1" applyAlignment="1" applyProtection="1">
      <alignment horizontal="right" vertical="center" wrapText="1"/>
      <protection locked="0"/>
    </xf>
    <xf numFmtId="4" fontId="8" fillId="2" borderId="54" xfId="0" applyNumberFormat="1" applyFont="1" applyFill="1" applyBorder="1" applyAlignment="1" applyProtection="1">
      <alignment horizontal="right" vertical="center" wrapText="1"/>
    </xf>
    <xf numFmtId="4" fontId="8" fillId="2" borderId="55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39" xfId="0" applyNumberFormat="1" applyFont="1" applyBorder="1" applyAlignment="1" applyProtection="1">
      <alignment horizontal="right" vertical="center" wrapText="1"/>
      <protection locked="0"/>
    </xf>
    <xf numFmtId="4" fontId="8" fillId="0" borderId="19" xfId="0" applyNumberFormat="1" applyFont="1" applyFill="1" applyBorder="1" applyAlignment="1" applyProtection="1">
      <alignment horizontal="right" vertical="center" wrapText="1"/>
    </xf>
    <xf numFmtId="4" fontId="5" fillId="0" borderId="42" xfId="0" applyNumberFormat="1" applyFont="1" applyBorder="1" applyAlignment="1" applyProtection="1">
      <alignment horizontal="right" vertical="center" wrapText="1"/>
      <protection locked="0"/>
    </xf>
    <xf numFmtId="4" fontId="11" fillId="3" borderId="22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48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8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48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 applyProtection="1">
      <alignment vertical="center"/>
      <protection locked="0"/>
    </xf>
    <xf numFmtId="4" fontId="5" fillId="0" borderId="7" xfId="0" applyNumberFormat="1" applyFont="1" applyFill="1" applyBorder="1" applyAlignment="1" applyProtection="1">
      <alignment vertical="center"/>
      <protection locked="0"/>
    </xf>
    <xf numFmtId="4" fontId="5" fillId="0" borderId="34" xfId="0" applyNumberFormat="1" applyFont="1" applyFill="1" applyBorder="1" applyAlignment="1" applyProtection="1">
      <alignment vertical="center"/>
      <protection locked="0"/>
    </xf>
    <xf numFmtId="4" fontId="5" fillId="0" borderId="35" xfId="0" applyNumberFormat="1" applyFont="1" applyFill="1" applyBorder="1" applyAlignment="1" applyProtection="1">
      <alignment vertical="center"/>
      <protection locked="0"/>
    </xf>
    <xf numFmtId="4" fontId="5" fillId="0" borderId="36" xfId="0" applyNumberFormat="1" applyFont="1" applyFill="1" applyBorder="1" applyAlignment="1" applyProtection="1">
      <alignment vertical="center"/>
      <protection locked="0"/>
    </xf>
    <xf numFmtId="4" fontId="5" fillId="0" borderId="27" xfId="0" applyNumberFormat="1" applyFont="1" applyFill="1" applyBorder="1" applyAlignment="1" applyProtection="1">
      <alignment vertical="center"/>
      <protection locked="0"/>
    </xf>
    <xf numFmtId="49" fontId="5" fillId="0" borderId="31" xfId="0" applyNumberFormat="1" applyFont="1" applyFill="1" applyBorder="1" applyAlignment="1" applyProtection="1">
      <alignment vertical="center"/>
      <protection locked="0"/>
    </xf>
    <xf numFmtId="4" fontId="5" fillId="0" borderId="10" xfId="0" applyNumberFormat="1" applyFont="1" applyFill="1" applyBorder="1" applyAlignment="1" applyProtection="1">
      <alignment vertical="center"/>
      <protection locked="0"/>
    </xf>
    <xf numFmtId="4" fontId="5" fillId="0" borderId="38" xfId="0" applyNumberFormat="1" applyFont="1" applyFill="1" applyBorder="1" applyAlignment="1" applyProtection="1">
      <alignment vertical="center"/>
      <protection locked="0"/>
    </xf>
    <xf numFmtId="4" fontId="5" fillId="0" borderId="39" xfId="0" applyNumberFormat="1" applyFont="1" applyFill="1" applyBorder="1" applyAlignment="1" applyProtection="1">
      <alignment vertical="center"/>
      <protection locked="0"/>
    </xf>
    <xf numFmtId="4" fontId="5" fillId="0" borderId="56" xfId="0" applyNumberFormat="1" applyFont="1" applyFill="1" applyBorder="1" applyAlignment="1" applyProtection="1">
      <alignment vertical="center"/>
      <protection locked="0"/>
    </xf>
    <xf numFmtId="4" fontId="5" fillId="0" borderId="31" xfId="0" applyNumberFormat="1" applyFont="1" applyFill="1" applyBorder="1" applyAlignment="1" applyProtection="1">
      <alignment vertical="center"/>
      <protection locked="0"/>
    </xf>
    <xf numFmtId="49" fontId="5" fillId="0" borderId="9" xfId="0" applyNumberFormat="1" applyFont="1" applyFill="1" applyBorder="1" applyAlignment="1" applyProtection="1">
      <alignment vertical="center"/>
      <protection locked="0"/>
    </xf>
    <xf numFmtId="49" fontId="8" fillId="0" borderId="9" xfId="0" applyNumberFormat="1" applyFont="1" applyFill="1" applyBorder="1" applyAlignment="1" applyProtection="1">
      <alignment vertical="center"/>
      <protection locked="0"/>
    </xf>
    <xf numFmtId="4" fontId="5" fillId="0" borderId="15" xfId="0" applyNumberFormat="1" applyFont="1" applyFill="1" applyBorder="1" applyAlignment="1" applyProtection="1">
      <alignment vertical="center"/>
      <protection locked="0"/>
    </xf>
    <xf numFmtId="4" fontId="5" fillId="0" borderId="41" xfId="0" applyNumberFormat="1" applyFont="1" applyFill="1" applyBorder="1" applyAlignment="1" applyProtection="1">
      <alignment vertical="center"/>
      <protection locked="0"/>
    </xf>
    <xf numFmtId="4" fontId="5" fillId="0" borderId="42" xfId="0" applyNumberFormat="1" applyFont="1" applyFill="1" applyBorder="1" applyAlignment="1" applyProtection="1">
      <alignment vertical="center"/>
      <protection locked="0"/>
    </xf>
    <xf numFmtId="4" fontId="5" fillId="0" borderId="37" xfId="0" applyNumberFormat="1" applyFont="1" applyFill="1" applyBorder="1" applyAlignment="1" applyProtection="1">
      <alignment vertical="center"/>
      <protection locked="0"/>
    </xf>
    <xf numFmtId="49" fontId="5" fillId="0" borderId="13" xfId="0" applyNumberFormat="1" applyFont="1" applyFill="1" applyBorder="1" applyAlignment="1" applyProtection="1">
      <alignment vertical="center"/>
      <protection locked="0"/>
    </xf>
    <xf numFmtId="4" fontId="5" fillId="3" borderId="22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48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43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0" applyNumberFormat="1" applyFont="1" applyFill="1" applyBorder="1" applyAlignment="1" applyProtection="1">
      <alignment vertical="center"/>
      <protection locked="0"/>
    </xf>
    <xf numFmtId="4" fontId="8" fillId="3" borderId="3" xfId="0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8" fillId="3" borderId="16" xfId="0" applyNumberFormat="1" applyFont="1" applyFill="1" applyBorder="1" applyAlignment="1">
      <alignment vertical="center"/>
    </xf>
    <xf numFmtId="0" fontId="33" fillId="0" borderId="0" xfId="0" applyFont="1" applyBorder="1" applyAlignment="1">
      <alignment wrapText="1"/>
    </xf>
    <xf numFmtId="4" fontId="5" fillId="0" borderId="9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8" fillId="6" borderId="15" xfId="0" applyNumberFormat="1" applyFont="1" applyFill="1" applyBorder="1" applyAlignment="1">
      <alignment vertical="center"/>
    </xf>
    <xf numFmtId="4" fontId="8" fillId="6" borderId="26" xfId="0" applyNumberFormat="1" applyFont="1" applyFill="1" applyBorder="1" applyAlignment="1">
      <alignment vertical="center"/>
    </xf>
    <xf numFmtId="4" fontId="8" fillId="3" borderId="3" xfId="0" applyNumberFormat="1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>
      <alignment horizontal="center" vertical="center" wrapText="1"/>
    </xf>
    <xf numFmtId="4" fontId="5" fillId="0" borderId="31" xfId="0" applyNumberFormat="1" applyFont="1" applyBorder="1" applyAlignment="1">
      <alignment vertical="center"/>
    </xf>
    <xf numFmtId="4" fontId="8" fillId="0" borderId="25" xfId="0" applyNumberFormat="1" applyFont="1" applyBorder="1" applyAlignment="1">
      <alignment vertical="center"/>
    </xf>
    <xf numFmtId="4" fontId="5" fillId="0" borderId="31" xfId="0" applyNumberFormat="1" applyFont="1" applyFill="1" applyBorder="1" applyAlignment="1">
      <alignment vertical="center"/>
    </xf>
    <xf numFmtId="4" fontId="5" fillId="0" borderId="25" xfId="0" applyNumberFormat="1" applyFont="1" applyBorder="1" applyAlignment="1">
      <alignment vertical="center"/>
    </xf>
    <xf numFmtId="4" fontId="34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25" fillId="0" borderId="63" xfId="0" applyNumberFormat="1" applyFont="1" applyFill="1" applyBorder="1" applyAlignment="1">
      <alignment horizontal="right"/>
    </xf>
    <xf numFmtId="4" fontId="25" fillId="0" borderId="64" xfId="0" applyNumberFormat="1" applyFont="1" applyFill="1" applyBorder="1" applyAlignment="1">
      <alignment horizontal="right"/>
    </xf>
    <xf numFmtId="4" fontId="25" fillId="0" borderId="67" xfId="0" applyNumberFormat="1" applyFont="1" applyFill="1" applyBorder="1" applyAlignment="1">
      <alignment horizontal="right"/>
    </xf>
    <xf numFmtId="4" fontId="25" fillId="0" borderId="68" xfId="0" applyNumberFormat="1" applyFont="1" applyFill="1" applyBorder="1" applyAlignment="1">
      <alignment horizontal="right"/>
    </xf>
    <xf numFmtId="4" fontId="25" fillId="0" borderId="72" xfId="0" applyNumberFormat="1" applyFont="1" applyBorder="1" applyAlignment="1">
      <alignment horizontal="right"/>
    </xf>
    <xf numFmtId="4" fontId="25" fillId="0" borderId="73" xfId="0" applyNumberFormat="1" applyFont="1" applyBorder="1" applyAlignment="1">
      <alignment horizontal="right"/>
    </xf>
    <xf numFmtId="4" fontId="25" fillId="0" borderId="76" xfId="0" applyNumberFormat="1" applyFont="1" applyBorder="1" applyAlignment="1">
      <alignment horizontal="right"/>
    </xf>
    <xf numFmtId="4" fontId="25" fillId="0" borderId="77" xfId="0" applyNumberFormat="1" applyFont="1" applyBorder="1" applyAlignment="1">
      <alignment horizontal="right"/>
    </xf>
    <xf numFmtId="0" fontId="26" fillId="5" borderId="78" xfId="0" applyFont="1" applyFill="1" applyBorder="1" applyAlignment="1">
      <alignment horizontal="center" wrapText="1"/>
    </xf>
    <xf numFmtId="0" fontId="26" fillId="5" borderId="79" xfId="0" applyFont="1" applyFill="1" applyBorder="1" applyAlignment="1">
      <alignment horizontal="center" wrapText="1"/>
    </xf>
    <xf numFmtId="4" fontId="25" fillId="0" borderId="34" xfId="0" applyNumberFormat="1" applyFont="1" applyBorder="1" applyAlignment="1">
      <alignment horizontal="right"/>
    </xf>
    <xf numFmtId="4" fontId="25" fillId="0" borderId="35" xfId="0" applyNumberFormat="1" applyFont="1" applyBorder="1" applyAlignment="1">
      <alignment horizontal="right"/>
    </xf>
    <xf numFmtId="0" fontId="25" fillId="0" borderId="36" xfId="0" applyFont="1" applyBorder="1" applyAlignment="1">
      <alignment wrapText="1"/>
    </xf>
    <xf numFmtId="0" fontId="25" fillId="5" borderId="37" xfId="0" applyFont="1" applyFill="1" applyBorder="1" applyAlignment="1">
      <alignment horizontal="center" wrapText="1"/>
    </xf>
    <xf numFmtId="4" fontId="26" fillId="2" borderId="7" xfId="0" applyNumberFormat="1" applyFont="1" applyFill="1" applyBorder="1" applyAlignment="1">
      <alignment horizontal="right"/>
    </xf>
    <xf numFmtId="4" fontId="26" fillId="2" borderId="35" xfId="0" applyNumberFormat="1" applyFont="1" applyFill="1" applyBorder="1" applyAlignment="1">
      <alignment horizontal="right"/>
    </xf>
    <xf numFmtId="4" fontId="26" fillId="2" borderId="2" xfId="0" applyNumberFormat="1" applyFont="1" applyFill="1" applyBorder="1" applyAlignment="1">
      <alignment horizontal="right"/>
    </xf>
    <xf numFmtId="4" fontId="26" fillId="2" borderId="17" xfId="0" applyNumberFormat="1" applyFont="1" applyFill="1" applyBorder="1" applyAlignment="1">
      <alignment horizontal="right"/>
    </xf>
    <xf numFmtId="4" fontId="26" fillId="2" borderId="82" xfId="0" applyNumberFormat="1" applyFont="1" applyFill="1" applyBorder="1" applyAlignment="1">
      <alignment horizontal="right"/>
    </xf>
    <xf numFmtId="4" fontId="26" fillId="2" borderId="83" xfId="0" applyNumberFormat="1" applyFont="1" applyFill="1" applyBorder="1" applyAlignment="1">
      <alignment horizontal="right"/>
    </xf>
    <xf numFmtId="4" fontId="26" fillId="2" borderId="84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wrapText="1"/>
    </xf>
    <xf numFmtId="4" fontId="35" fillId="0" borderId="59" xfId="0" applyNumberFormat="1" applyFont="1" applyBorder="1" applyAlignment="1">
      <alignment horizontal="right"/>
    </xf>
    <xf numFmtId="4" fontId="35" fillId="0" borderId="85" xfId="0" applyNumberFormat="1" applyFont="1" applyBorder="1" applyAlignment="1">
      <alignment horizontal="right"/>
    </xf>
    <xf numFmtId="4" fontId="35" fillId="0" borderId="60" xfId="0" applyNumberFormat="1" applyFont="1" applyBorder="1" applyAlignment="1">
      <alignment horizontal="right"/>
    </xf>
    <xf numFmtId="4" fontId="35" fillId="0" borderId="86" xfId="0" applyNumberFormat="1" applyFont="1" applyBorder="1" applyAlignment="1">
      <alignment horizontal="right"/>
    </xf>
    <xf numFmtId="4" fontId="35" fillId="0" borderId="87" xfId="0" applyNumberFormat="1" applyFont="1" applyBorder="1" applyAlignment="1">
      <alignment horizontal="right"/>
    </xf>
    <xf numFmtId="4" fontId="35" fillId="0" borderId="88" xfId="0" applyNumberFormat="1" applyFont="1" applyBorder="1" applyAlignment="1">
      <alignment horizontal="right"/>
    </xf>
    <xf numFmtId="0" fontId="38" fillId="0" borderId="31" xfId="0" applyFont="1" applyFill="1" applyBorder="1" applyAlignment="1">
      <alignment vertical="center" wrapText="1"/>
    </xf>
    <xf numFmtId="4" fontId="35" fillId="0" borderId="89" xfId="0" applyNumberFormat="1" applyFont="1" applyBorder="1" applyAlignment="1">
      <alignment horizontal="right"/>
    </xf>
    <xf numFmtId="4" fontId="35" fillId="0" borderId="90" xfId="0" applyNumberFormat="1" applyFont="1" applyBorder="1" applyAlignment="1">
      <alignment horizontal="right"/>
    </xf>
    <xf numFmtId="4" fontId="35" fillId="0" borderId="91" xfId="0" applyNumberFormat="1" applyFont="1" applyBorder="1" applyAlignment="1">
      <alignment horizontal="right"/>
    </xf>
    <xf numFmtId="4" fontId="26" fillId="0" borderId="90" xfId="0" applyNumberFormat="1" applyFont="1" applyBorder="1" applyAlignment="1">
      <alignment horizontal="right"/>
    </xf>
    <xf numFmtId="4" fontId="26" fillId="0" borderId="45" xfId="0" applyNumberFormat="1" applyFont="1" applyBorder="1" applyAlignment="1">
      <alignment horizontal="right"/>
    </xf>
    <xf numFmtId="4" fontId="26" fillId="0" borderId="38" xfId="0" applyNumberFormat="1" applyFont="1" applyBorder="1" applyAlignment="1">
      <alignment horizontal="right"/>
    </xf>
    <xf numFmtId="0" fontId="26" fillId="0" borderId="31" xfId="0" applyFont="1" applyBorder="1" applyAlignment="1">
      <alignment wrapText="1"/>
    </xf>
    <xf numFmtId="0" fontId="26" fillId="5" borderId="12" xfId="0" applyFont="1" applyFill="1" applyBorder="1" applyAlignment="1">
      <alignment horizontal="center" wrapText="1"/>
    </xf>
    <xf numFmtId="0" fontId="26" fillId="5" borderId="55" xfId="0" applyFont="1" applyFill="1" applyBorder="1" applyAlignment="1">
      <alignment horizontal="center" wrapText="1"/>
    </xf>
    <xf numFmtId="0" fontId="26" fillId="5" borderId="92" xfId="0" applyFont="1" applyFill="1" applyBorder="1" applyAlignment="1">
      <alignment horizontal="center" wrapText="1"/>
    </xf>
    <xf numFmtId="0" fontId="26" fillId="5" borderId="10" xfId="0" applyFont="1" applyFill="1" applyBorder="1" applyAlignment="1">
      <alignment horizontal="center" wrapText="1"/>
    </xf>
    <xf numFmtId="0" fontId="26" fillId="5" borderId="45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wrapText="1"/>
    </xf>
    <xf numFmtId="0" fontId="39" fillId="0" borderId="0" xfId="0" applyFont="1" applyFill="1" applyBorder="1" applyAlignment="1">
      <alignment vertical="center"/>
    </xf>
    <xf numFmtId="4" fontId="25" fillId="0" borderId="0" xfId="0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wrapText="1"/>
    </xf>
    <xf numFmtId="4" fontId="11" fillId="2" borderId="17" xfId="2" applyNumberFormat="1" applyFont="1" applyFill="1" applyBorder="1" applyAlignment="1" applyProtection="1">
      <alignment vertical="center"/>
    </xf>
    <xf numFmtId="4" fontId="11" fillId="2" borderId="5" xfId="2" applyNumberFormat="1" applyFont="1" applyFill="1" applyBorder="1" applyAlignment="1" applyProtection="1">
      <alignment vertical="center"/>
    </xf>
    <xf numFmtId="0" fontId="26" fillId="2" borderId="93" xfId="0" applyFont="1" applyFill="1" applyBorder="1"/>
    <xf numFmtId="4" fontId="11" fillId="2" borderId="10" xfId="2" applyNumberFormat="1" applyFont="1" applyFill="1" applyBorder="1" applyAlignment="1" applyProtection="1">
      <alignment vertical="center"/>
    </xf>
    <xf numFmtId="4" fontId="11" fillId="2" borderId="31" xfId="2" applyNumberFormat="1" applyFont="1" applyFill="1" applyBorder="1" applyAlignment="1" applyProtection="1">
      <alignment vertical="center"/>
    </xf>
    <xf numFmtId="0" fontId="26" fillId="2" borderId="94" xfId="0" applyFont="1" applyFill="1" applyBorder="1"/>
    <xf numFmtId="4" fontId="11" fillId="2" borderId="7" xfId="2" applyNumberFormat="1" applyFont="1" applyFill="1" applyBorder="1" applyAlignment="1" applyProtection="1">
      <alignment vertical="center"/>
    </xf>
    <xf numFmtId="4" fontId="11" fillId="2" borderId="27" xfId="2" applyNumberFormat="1" applyFont="1" applyFill="1" applyBorder="1" applyAlignment="1" applyProtection="1">
      <alignment vertical="center"/>
    </xf>
    <xf numFmtId="0" fontId="11" fillId="2" borderId="27" xfId="2" applyFont="1" applyFill="1" applyBorder="1" applyAlignment="1" applyProtection="1">
      <alignment vertical="center" wrapText="1"/>
    </xf>
    <xf numFmtId="4" fontId="15" fillId="0" borderId="95" xfId="2" applyNumberFormat="1" applyFont="1" applyFill="1" applyBorder="1" applyAlignment="1" applyProtection="1">
      <alignment vertical="center"/>
    </xf>
    <xf numFmtId="4" fontId="10" fillId="0" borderId="96" xfId="2" applyNumberFormat="1" applyFont="1" applyFill="1" applyBorder="1" applyAlignment="1" applyProtection="1">
      <alignment vertical="center"/>
      <protection locked="0"/>
    </xf>
    <xf numFmtId="0" fontId="10" fillId="0" borderId="96" xfId="2" quotePrefix="1" applyFont="1" applyFill="1" applyBorder="1" applyAlignment="1" applyProtection="1">
      <alignment vertical="center" wrapText="1"/>
      <protection locked="0"/>
    </xf>
    <xf numFmtId="0" fontId="10" fillId="0" borderId="96" xfId="2" applyFont="1" applyFill="1" applyBorder="1" applyAlignment="1" applyProtection="1">
      <alignment vertical="center" wrapText="1"/>
    </xf>
    <xf numFmtId="4" fontId="11" fillId="0" borderId="10" xfId="2" applyNumberFormat="1" applyFont="1" applyFill="1" applyBorder="1" applyAlignment="1" applyProtection="1">
      <alignment vertical="center"/>
    </xf>
    <xf numFmtId="4" fontId="11" fillId="0" borderId="31" xfId="2" applyNumberFormat="1" applyFont="1" applyFill="1" applyBorder="1" applyAlignment="1" applyProtection="1">
      <alignment vertical="center"/>
    </xf>
    <xf numFmtId="0" fontId="11" fillId="0" borderId="31" xfId="2" applyFont="1" applyFill="1" applyBorder="1" applyAlignment="1" applyProtection="1">
      <alignment vertical="center" wrapText="1"/>
    </xf>
    <xf numFmtId="4" fontId="11" fillId="2" borderId="12" xfId="2" applyNumberFormat="1" applyFont="1" applyFill="1" applyBorder="1" applyAlignment="1" applyProtection="1">
      <alignment vertical="center"/>
    </xf>
    <xf numFmtId="4" fontId="11" fillId="2" borderId="9" xfId="2" applyNumberFormat="1" applyFont="1" applyFill="1" applyBorder="1" applyAlignment="1" applyProtection="1">
      <alignment vertical="center"/>
    </xf>
    <xf numFmtId="0" fontId="11" fillId="2" borderId="9" xfId="2" applyFont="1" applyFill="1" applyBorder="1" applyAlignment="1" applyProtection="1">
      <alignment vertical="center" wrapText="1"/>
    </xf>
    <xf numFmtId="0" fontId="15" fillId="0" borderId="15" xfId="2" applyFont="1" applyFill="1" applyBorder="1" applyAlignment="1" applyProtection="1">
      <alignment vertical="center"/>
    </xf>
    <xf numFmtId="0" fontId="15" fillId="0" borderId="26" xfId="2" applyFont="1" applyFill="1" applyBorder="1" applyAlignment="1" applyProtection="1">
      <alignment vertical="center"/>
    </xf>
    <xf numFmtId="0" fontId="11" fillId="0" borderId="14" xfId="2" applyFont="1" applyFill="1" applyBorder="1" applyAlignment="1" applyProtection="1">
      <alignment horizontal="centerContinuous" vertical="center"/>
    </xf>
    <xf numFmtId="4" fontId="10" fillId="0" borderId="95" xfId="2" applyNumberFormat="1" applyFont="1" applyFill="1" applyBorder="1" applyAlignment="1" applyProtection="1">
      <alignment vertical="center"/>
    </xf>
    <xf numFmtId="0" fontId="11" fillId="0" borderId="15" xfId="2" applyFont="1" applyFill="1" applyBorder="1" applyAlignment="1" applyProtection="1">
      <alignment horizontal="center" vertical="center" wrapText="1"/>
    </xf>
    <xf numFmtId="4" fontId="11" fillId="0" borderId="26" xfId="2" applyNumberFormat="1" applyFont="1" applyFill="1" applyBorder="1" applyAlignment="1" applyProtection="1">
      <alignment horizontal="center" vertical="center" wrapText="1"/>
    </xf>
    <xf numFmtId="0" fontId="11" fillId="0" borderId="14" xfId="2" applyFont="1" applyFill="1" applyBorder="1" applyAlignment="1" applyProtection="1">
      <alignment horizontal="center" vertical="center"/>
    </xf>
    <xf numFmtId="0" fontId="11" fillId="2" borderId="3" xfId="2" applyFont="1" applyFill="1" applyBorder="1" applyAlignment="1" applyProtection="1">
      <alignment horizontal="center" vertical="center" wrapText="1"/>
    </xf>
    <xf numFmtId="4" fontId="11" fillId="2" borderId="1" xfId="2" applyNumberFormat="1" applyFont="1" applyFill="1" applyBorder="1" applyAlignment="1" applyProtection="1">
      <alignment horizontal="center" vertical="center" wrapText="1"/>
    </xf>
    <xf numFmtId="0" fontId="11" fillId="2" borderId="1" xfId="2" applyFont="1" applyFill="1" applyBorder="1" applyAlignment="1" applyProtection="1">
      <alignment horizontal="center" vertical="center" wrapText="1"/>
    </xf>
    <xf numFmtId="0" fontId="15" fillId="0" borderId="0" xfId="2" applyFont="1" applyFill="1" applyAlignment="1" applyProtection="1">
      <alignment vertical="center"/>
    </xf>
    <xf numFmtId="0" fontId="15" fillId="0" borderId="0" xfId="2" applyFont="1" applyFill="1" applyAlignment="1" applyProtection="1">
      <alignment vertical="center" wrapText="1"/>
    </xf>
    <xf numFmtId="4" fontId="26" fillId="5" borderId="97" xfId="0" applyNumberFormat="1" applyFont="1" applyFill="1" applyBorder="1" applyAlignment="1">
      <alignment horizontal="right"/>
    </xf>
    <xf numFmtId="4" fontId="26" fillId="5" borderId="59" xfId="0" applyNumberFormat="1" applyFont="1" applyFill="1" applyBorder="1" applyAlignment="1">
      <alignment horizontal="right"/>
    </xf>
    <xf numFmtId="4" fontId="26" fillId="0" borderId="59" xfId="0" applyNumberFormat="1" applyFont="1" applyFill="1" applyBorder="1" applyAlignment="1">
      <alignment horizontal="right"/>
    </xf>
    <xf numFmtId="4" fontId="26" fillId="7" borderId="102" xfId="0" applyNumberFormat="1" applyFont="1" applyFill="1" applyBorder="1" applyAlignment="1">
      <alignment horizontal="right"/>
    </xf>
    <xf numFmtId="4" fontId="26" fillId="7" borderId="59" xfId="0" applyNumberFormat="1" applyFont="1" applyFill="1" applyBorder="1" applyAlignment="1">
      <alignment horizontal="right"/>
    </xf>
    <xf numFmtId="4" fontId="26" fillId="0" borderId="0" xfId="0" applyNumberFormat="1" applyFont="1" applyFill="1" applyBorder="1" applyAlignment="1">
      <alignment horizontal="right"/>
    </xf>
    <xf numFmtId="0" fontId="25" fillId="0" borderId="0" xfId="0" applyFont="1" applyFill="1" applyBorder="1"/>
    <xf numFmtId="4" fontId="26" fillId="2" borderId="106" xfId="0" applyNumberFormat="1" applyFont="1" applyFill="1" applyBorder="1" applyAlignment="1">
      <alignment horizontal="right"/>
    </xf>
    <xf numFmtId="4" fontId="26" fillId="2" borderId="107" xfId="0" applyNumberFormat="1" applyFont="1" applyFill="1" applyBorder="1" applyAlignment="1">
      <alignment horizontal="right"/>
    </xf>
    <xf numFmtId="4" fontId="26" fillId="2" borderId="76" xfId="0" applyNumberFormat="1" applyFont="1" applyFill="1" applyBorder="1" applyAlignment="1">
      <alignment horizontal="right"/>
    </xf>
    <xf numFmtId="4" fontId="26" fillId="2" borderId="77" xfId="0" applyNumberFormat="1" applyFont="1" applyFill="1" applyBorder="1" applyAlignment="1">
      <alignment horizontal="right"/>
    </xf>
    <xf numFmtId="4" fontId="26" fillId="0" borderId="39" xfId="0" applyNumberFormat="1" applyFont="1" applyFill="1" applyBorder="1" applyAlignment="1">
      <alignment horizontal="right"/>
    </xf>
    <xf numFmtId="0" fontId="26" fillId="0" borderId="60" xfId="0" applyFont="1" applyFill="1" applyBorder="1"/>
    <xf numFmtId="4" fontId="35" fillId="0" borderId="76" xfId="0" applyNumberFormat="1" applyFont="1" applyFill="1" applyBorder="1" applyAlignment="1">
      <alignment horizontal="right"/>
    </xf>
    <xf numFmtId="4" fontId="35" fillId="0" borderId="77" xfId="0" applyNumberFormat="1" applyFont="1" applyFill="1" applyBorder="1" applyAlignment="1">
      <alignment horizontal="right"/>
    </xf>
    <xf numFmtId="0" fontId="35" fillId="0" borderId="94" xfId="0" applyFont="1" applyFill="1" applyBorder="1"/>
    <xf numFmtId="4" fontId="26" fillId="0" borderId="76" xfId="0" applyNumberFormat="1" applyFont="1" applyFill="1" applyBorder="1" applyAlignment="1">
      <alignment horizontal="right"/>
    </xf>
    <xf numFmtId="4" fontId="26" fillId="0" borderId="77" xfId="0" applyNumberFormat="1" applyFont="1" applyFill="1" applyBorder="1" applyAlignment="1">
      <alignment horizontal="right"/>
    </xf>
    <xf numFmtId="0" fontId="26" fillId="0" borderId="94" xfId="0" applyFont="1" applyFill="1" applyBorder="1"/>
    <xf numFmtId="0" fontId="26" fillId="0" borderId="30" xfId="0" applyFont="1" applyFill="1" applyBorder="1" applyAlignment="1">
      <alignment horizontal="center" wrapText="1"/>
    </xf>
    <xf numFmtId="0" fontId="26" fillId="0" borderId="17" xfId="0" applyFont="1" applyFill="1" applyBorder="1" applyAlignment="1">
      <alignment horizontal="center" wrapText="1"/>
    </xf>
    <xf numFmtId="4" fontId="2" fillId="0" borderId="0" xfId="0" applyNumberFormat="1" applyFont="1" applyAlignment="1">
      <alignment vertical="top"/>
    </xf>
    <xf numFmtId="4" fontId="28" fillId="0" borderId="0" xfId="0" applyNumberFormat="1" applyFont="1" applyAlignment="1">
      <alignment horizontal="left" vertical="top"/>
    </xf>
    <xf numFmtId="4" fontId="28" fillId="0" borderId="0" xfId="0" applyNumberFormat="1" applyFont="1" applyAlignment="1">
      <alignment horizontal="left"/>
    </xf>
    <xf numFmtId="0" fontId="27" fillId="0" borderId="0" xfId="0" applyFont="1" applyAlignment="1"/>
    <xf numFmtId="0" fontId="47" fillId="0" borderId="0" xfId="0" applyFont="1"/>
    <xf numFmtId="4" fontId="5" fillId="0" borderId="11" xfId="0" applyNumberFormat="1" applyFont="1" applyFill="1" applyBorder="1" applyAlignment="1">
      <alignment horizontal="left" vertical="center" wrapText="1" indent="1"/>
    </xf>
    <xf numFmtId="4" fontId="5" fillId="0" borderId="10" xfId="0" applyNumberFormat="1" applyFont="1" applyFill="1" applyBorder="1" applyAlignment="1">
      <alignment horizontal="left" vertical="center" wrapText="1" indent="1"/>
    </xf>
    <xf numFmtId="4" fontId="8" fillId="3" borderId="23" xfId="0" applyNumberFormat="1" applyFont="1" applyFill="1" applyBorder="1" applyAlignment="1">
      <alignment horizontal="center" vertical="center"/>
    </xf>
    <xf numFmtId="4" fontId="8" fillId="3" borderId="22" xfId="0" applyNumberFormat="1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horizontal="center" vertical="center"/>
    </xf>
    <xf numFmtId="4" fontId="8" fillId="3" borderId="21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/>
    </xf>
    <xf numFmtId="4" fontId="5" fillId="3" borderId="19" xfId="0" applyNumberFormat="1" applyFont="1" applyFill="1" applyBorder="1" applyAlignment="1">
      <alignment horizontal="center" vertical="center"/>
    </xf>
    <xf numFmtId="4" fontId="5" fillId="0" borderId="14" xfId="0" applyNumberFormat="1" applyFont="1" applyFill="1" applyBorder="1" applyAlignment="1">
      <alignment vertical="center" wrapText="1"/>
    </xf>
    <xf numFmtId="4" fontId="5" fillId="0" borderId="15" xfId="0" applyNumberFormat="1" applyFont="1" applyFill="1" applyBorder="1" applyAlignment="1">
      <alignment vertical="center" wrapText="1"/>
    </xf>
    <xf numFmtId="4" fontId="13" fillId="0" borderId="14" xfId="0" applyNumberFormat="1" applyFont="1" applyFill="1" applyBorder="1" applyAlignment="1" applyProtection="1">
      <alignment vertical="center"/>
      <protection locked="0"/>
    </xf>
    <xf numFmtId="4" fontId="13" fillId="0" borderId="26" xfId="0" applyNumberFormat="1" applyFont="1" applyFill="1" applyBorder="1" applyAlignment="1" applyProtection="1">
      <alignment vertical="center"/>
      <protection locked="0"/>
    </xf>
    <xf numFmtId="4" fontId="13" fillId="0" borderId="15" xfId="0" applyNumberFormat="1" applyFont="1" applyFill="1" applyBorder="1" applyAlignment="1" applyProtection="1">
      <alignment vertical="center"/>
      <protection locked="0"/>
    </xf>
    <xf numFmtId="4" fontId="13" fillId="0" borderId="11" xfId="0" applyNumberFormat="1" applyFont="1" applyFill="1" applyBorder="1" applyAlignment="1" applyProtection="1">
      <alignment vertical="center"/>
      <protection locked="0"/>
    </xf>
    <xf numFmtId="4" fontId="13" fillId="0" borderId="25" xfId="0" applyNumberFormat="1" applyFont="1" applyFill="1" applyBorder="1" applyAlignment="1" applyProtection="1">
      <alignment vertical="center"/>
      <protection locked="0"/>
    </xf>
    <xf numFmtId="4" fontId="13" fillId="0" borderId="10" xfId="0" applyNumberFormat="1" applyFont="1" applyFill="1" applyBorder="1" applyAlignment="1" applyProtection="1">
      <alignment vertical="center"/>
      <protection locked="0"/>
    </xf>
    <xf numFmtId="4" fontId="13" fillId="0" borderId="11" xfId="0" applyNumberFormat="1" applyFont="1" applyFill="1" applyBorder="1" applyAlignment="1" applyProtection="1">
      <alignment vertical="center" wrapText="1"/>
      <protection locked="0"/>
    </xf>
    <xf numFmtId="4" fontId="13" fillId="0" borderId="25" xfId="0" applyNumberFormat="1" applyFont="1" applyFill="1" applyBorder="1" applyAlignment="1" applyProtection="1">
      <alignment vertical="center" wrapText="1"/>
      <protection locked="0"/>
    </xf>
    <xf numFmtId="4" fontId="13" fillId="0" borderId="10" xfId="0" applyNumberFormat="1" applyFont="1" applyFill="1" applyBorder="1" applyAlignment="1" applyProtection="1">
      <alignment vertical="center" wrapText="1"/>
      <protection locked="0"/>
    </xf>
    <xf numFmtId="4" fontId="14" fillId="0" borderId="4" xfId="0" applyNumberFormat="1" applyFont="1" applyFill="1" applyBorder="1" applyAlignment="1" applyProtection="1">
      <alignment vertical="center"/>
      <protection locked="0"/>
    </xf>
    <xf numFmtId="4" fontId="14" fillId="0" borderId="16" xfId="0" applyNumberFormat="1" applyFont="1" applyFill="1" applyBorder="1" applyAlignment="1" applyProtection="1">
      <alignment vertical="center"/>
      <protection locked="0"/>
    </xf>
    <xf numFmtId="4" fontId="14" fillId="0" borderId="3" xfId="0" applyNumberFormat="1" applyFont="1" applyFill="1" applyBorder="1" applyAlignment="1" applyProtection="1">
      <alignment vertical="center"/>
      <protection locked="0"/>
    </xf>
    <xf numFmtId="4" fontId="10" fillId="0" borderId="29" xfId="0" applyNumberFormat="1" applyFont="1" applyFill="1" applyBorder="1" applyAlignment="1" applyProtection="1">
      <alignment vertical="center"/>
      <protection locked="0"/>
    </xf>
    <xf numFmtId="4" fontId="10" fillId="0" borderId="0" xfId="0" applyNumberFormat="1" applyFont="1" applyFill="1" applyBorder="1" applyAlignment="1" applyProtection="1">
      <alignment vertical="center"/>
      <protection locked="0"/>
    </xf>
    <xf numFmtId="4" fontId="10" fillId="0" borderId="28" xfId="0" applyNumberFormat="1" applyFont="1" applyFill="1" applyBorder="1" applyAlignment="1" applyProtection="1">
      <alignment vertical="center"/>
      <protection locked="0"/>
    </xf>
    <xf numFmtId="4" fontId="11" fillId="0" borderId="4" xfId="0" applyNumberFormat="1" applyFont="1" applyFill="1" applyBorder="1" applyAlignment="1" applyProtection="1">
      <alignment vertical="center" wrapText="1"/>
      <protection locked="0"/>
    </xf>
    <xf numFmtId="4" fontId="11" fillId="0" borderId="16" xfId="0" applyNumberFormat="1" applyFont="1" applyFill="1" applyBorder="1" applyAlignment="1" applyProtection="1">
      <alignment vertical="center" wrapText="1"/>
      <protection locked="0"/>
    </xf>
    <xf numFmtId="4" fontId="11" fillId="0" borderId="3" xfId="0" applyNumberFormat="1" applyFont="1" applyFill="1" applyBorder="1" applyAlignment="1" applyProtection="1">
      <alignment vertical="center" wrapText="1"/>
      <protection locked="0"/>
    </xf>
    <xf numFmtId="4" fontId="10" fillId="0" borderId="14" xfId="0" applyNumberFormat="1" applyFont="1" applyFill="1" applyBorder="1" applyAlignment="1" applyProtection="1">
      <alignment vertical="center"/>
      <protection locked="0"/>
    </xf>
    <xf numFmtId="4" fontId="10" fillId="0" borderId="26" xfId="0" applyNumberFormat="1" applyFont="1" applyFill="1" applyBorder="1" applyAlignment="1" applyProtection="1">
      <alignment vertical="center"/>
      <protection locked="0"/>
    </xf>
    <xf numFmtId="4" fontId="10" fillId="0" borderId="15" xfId="0" applyNumberFormat="1" applyFont="1" applyFill="1" applyBorder="1" applyAlignment="1" applyProtection="1">
      <alignment vertical="center"/>
      <protection locked="0"/>
    </xf>
    <xf numFmtId="4" fontId="10" fillId="0" borderId="11" xfId="0" applyNumberFormat="1" applyFont="1" applyFill="1" applyBorder="1" applyAlignment="1" applyProtection="1">
      <alignment vertical="center"/>
      <protection locked="0"/>
    </xf>
    <xf numFmtId="4" fontId="10" fillId="0" borderId="25" xfId="0" applyNumberFormat="1" applyFont="1" applyFill="1" applyBorder="1" applyAlignment="1" applyProtection="1">
      <alignment vertical="center"/>
      <protection locked="0"/>
    </xf>
    <xf numFmtId="4" fontId="10" fillId="0" borderId="10" xfId="0" applyNumberFormat="1" applyFont="1" applyFill="1" applyBorder="1" applyAlignment="1" applyProtection="1">
      <alignment vertical="center"/>
      <protection locked="0"/>
    </xf>
    <xf numFmtId="4" fontId="10" fillId="0" borderId="11" xfId="0" applyNumberFormat="1" applyFont="1" applyFill="1" applyBorder="1" applyAlignment="1" applyProtection="1">
      <alignment vertical="center" wrapText="1"/>
      <protection locked="0"/>
    </xf>
    <xf numFmtId="4" fontId="10" fillId="0" borderId="25" xfId="0" applyNumberFormat="1" applyFont="1" applyFill="1" applyBorder="1" applyAlignment="1" applyProtection="1">
      <alignment vertical="center" wrapText="1"/>
      <protection locked="0"/>
    </xf>
    <xf numFmtId="4" fontId="10" fillId="0" borderId="10" xfId="0" applyNumberFormat="1" applyFont="1" applyFill="1" applyBorder="1" applyAlignment="1" applyProtection="1">
      <alignment vertical="center" wrapText="1"/>
      <protection locked="0"/>
    </xf>
    <xf numFmtId="4" fontId="5" fillId="0" borderId="6" xfId="0" applyNumberFormat="1" applyFont="1" applyFill="1" applyBorder="1" applyAlignment="1">
      <alignment horizontal="left" vertical="center" wrapText="1" indent="1"/>
    </xf>
    <xf numFmtId="4" fontId="5" fillId="0" borderId="12" xfId="0" applyNumberFormat="1" applyFont="1" applyFill="1" applyBorder="1" applyAlignment="1">
      <alignment horizontal="left" vertical="center" wrapText="1" indent="1"/>
    </xf>
    <xf numFmtId="4" fontId="12" fillId="0" borderId="8" xfId="0" applyNumberFormat="1" applyFont="1" applyFill="1" applyBorder="1" applyAlignment="1" applyProtection="1">
      <alignment vertical="center"/>
      <protection locked="0"/>
    </xf>
    <xf numFmtId="4" fontId="12" fillId="0" borderId="24" xfId="0" applyNumberFormat="1" applyFont="1" applyFill="1" applyBorder="1" applyAlignment="1" applyProtection="1">
      <alignment vertical="center"/>
      <protection locked="0"/>
    </xf>
    <xf numFmtId="4" fontId="12" fillId="0" borderId="7" xfId="0" applyNumberFormat="1" applyFont="1" applyFill="1" applyBorder="1" applyAlignment="1" applyProtection="1">
      <alignment vertical="center"/>
      <protection locked="0"/>
    </xf>
    <xf numFmtId="4" fontId="8" fillId="3" borderId="4" xfId="0" applyNumberFormat="1" applyFont="1" applyFill="1" applyBorder="1" applyAlignment="1" applyProtection="1">
      <alignment horizontal="left" vertical="center"/>
      <protection locked="0"/>
    </xf>
    <xf numFmtId="4" fontId="8" fillId="3" borderId="16" xfId="0" applyNumberFormat="1" applyFont="1" applyFill="1" applyBorder="1" applyAlignment="1" applyProtection="1">
      <alignment horizontal="left" vertical="center"/>
      <protection locked="0"/>
    </xf>
    <xf numFmtId="4" fontId="8" fillId="3" borderId="3" xfId="0" applyNumberFormat="1" applyFont="1" applyFill="1" applyBorder="1" applyAlignment="1" applyProtection="1">
      <alignment horizontal="left" vertical="center"/>
      <protection locked="0"/>
    </xf>
    <xf numFmtId="4" fontId="7" fillId="0" borderId="0" xfId="0" applyNumberFormat="1" applyFont="1" applyAlignment="1" applyProtection="1">
      <alignment horizontal="left" vertical="center"/>
      <protection locked="0"/>
    </xf>
    <xf numFmtId="4" fontId="8" fillId="2" borderId="4" xfId="0" applyNumberFormat="1" applyFont="1" applyFill="1" applyBorder="1" applyAlignment="1" applyProtection="1">
      <alignment horizontal="center" vertical="center"/>
      <protection locked="0"/>
    </xf>
    <xf numFmtId="4" fontId="8" fillId="2" borderId="16" xfId="0" applyNumberFormat="1" applyFont="1" applyFill="1" applyBorder="1" applyAlignment="1" applyProtection="1">
      <alignment horizontal="center" vertical="center"/>
      <protection locked="0"/>
    </xf>
    <xf numFmtId="4" fontId="8" fillId="2" borderId="3" xfId="0" applyNumberFormat="1" applyFont="1" applyFill="1" applyBorder="1" applyAlignment="1" applyProtection="1">
      <alignment horizontal="center" vertical="center"/>
      <protection locked="0"/>
    </xf>
    <xf numFmtId="4" fontId="18" fillId="0" borderId="11" xfId="0" applyNumberFormat="1" applyFont="1" applyBorder="1" applyAlignment="1" applyProtection="1">
      <alignment horizontal="justify" vertical="center"/>
      <protection locked="0"/>
    </xf>
    <xf numFmtId="4" fontId="18" fillId="0" borderId="10" xfId="0" applyNumberFormat="1" applyFont="1" applyBorder="1" applyAlignment="1" applyProtection="1">
      <alignment horizontal="justify" vertical="center"/>
      <protection locked="0"/>
    </xf>
    <xf numFmtId="4" fontId="7" fillId="0" borderId="0" xfId="0" applyNumberFormat="1" applyFont="1" applyAlignment="1">
      <alignment horizontal="left" vertical="center"/>
    </xf>
    <xf numFmtId="4" fontId="10" fillId="0" borderId="8" xfId="0" applyNumberFormat="1" applyFont="1" applyFill="1" applyBorder="1" applyAlignment="1" applyProtection="1">
      <alignment vertical="center"/>
      <protection locked="0"/>
    </xf>
    <xf numFmtId="4" fontId="10" fillId="0" borderId="24" xfId="0" applyNumberFormat="1" applyFont="1" applyFill="1" applyBorder="1" applyAlignment="1" applyProtection="1">
      <alignment vertical="center"/>
      <protection locked="0"/>
    </xf>
    <xf numFmtId="4" fontId="10" fillId="0" borderId="7" xfId="0" applyNumberFormat="1" applyFont="1" applyFill="1" applyBorder="1" applyAlignment="1" applyProtection="1">
      <alignment vertical="center"/>
      <protection locked="0"/>
    </xf>
    <xf numFmtId="4" fontId="8" fillId="0" borderId="11" xfId="0" applyNumberFormat="1" applyFont="1" applyFill="1" applyBorder="1" applyAlignment="1" applyProtection="1">
      <alignment vertical="center" wrapText="1"/>
      <protection locked="0"/>
    </xf>
    <xf numFmtId="4" fontId="8" fillId="0" borderId="25" xfId="0" applyNumberFormat="1" applyFont="1" applyFill="1" applyBorder="1" applyAlignment="1" applyProtection="1">
      <alignment vertical="center" wrapText="1"/>
      <protection locked="0"/>
    </xf>
    <xf numFmtId="4" fontId="8" fillId="0" borderId="45" xfId="0" applyNumberFormat="1" applyFont="1" applyFill="1" applyBorder="1" applyAlignment="1" applyProtection="1">
      <alignment vertical="center" wrapText="1"/>
      <protection locked="0"/>
    </xf>
    <xf numFmtId="4" fontId="8" fillId="2" borderId="11" xfId="0" applyNumberFormat="1" applyFont="1" applyFill="1" applyBorder="1" applyAlignment="1" applyProtection="1">
      <alignment vertical="center" wrapText="1"/>
      <protection locked="0"/>
    </xf>
    <xf numFmtId="4" fontId="8" fillId="2" borderId="25" xfId="0" applyNumberFormat="1" applyFont="1" applyFill="1" applyBorder="1" applyAlignment="1" applyProtection="1">
      <alignment vertical="center" wrapText="1"/>
      <protection locked="0"/>
    </xf>
    <xf numFmtId="4" fontId="8" fillId="2" borderId="45" xfId="0" applyNumberFormat="1" applyFont="1" applyFill="1" applyBorder="1" applyAlignment="1" applyProtection="1">
      <alignment vertical="center" wrapText="1"/>
      <protection locked="0"/>
    </xf>
    <xf numFmtId="4" fontId="18" fillId="0" borderId="11" xfId="0" applyNumberFormat="1" applyFont="1" applyFill="1" applyBorder="1" applyAlignment="1">
      <alignment horizontal="left" vertical="center"/>
    </xf>
    <xf numFmtId="4" fontId="18" fillId="0" borderId="25" xfId="0" applyNumberFormat="1" applyFont="1" applyFill="1" applyBorder="1" applyAlignment="1">
      <alignment horizontal="left" vertical="center"/>
    </xf>
    <xf numFmtId="4" fontId="18" fillId="0" borderId="45" xfId="0" applyNumberFormat="1" applyFont="1" applyFill="1" applyBorder="1" applyAlignment="1">
      <alignment horizontal="left" vertical="center"/>
    </xf>
    <xf numFmtId="4" fontId="19" fillId="0" borderId="8" xfId="0" applyNumberFormat="1" applyFont="1" applyFill="1" applyBorder="1" applyAlignment="1" applyProtection="1">
      <alignment vertical="center" wrapText="1"/>
      <protection locked="0"/>
    </xf>
    <xf numFmtId="4" fontId="19" fillId="0" borderId="24" xfId="0" applyNumberFormat="1" applyFont="1" applyFill="1" applyBorder="1" applyAlignment="1" applyProtection="1">
      <alignment vertical="center" wrapText="1"/>
      <protection locked="0"/>
    </xf>
    <xf numFmtId="4" fontId="19" fillId="0" borderId="53" xfId="0" applyNumberFormat="1" applyFont="1" applyFill="1" applyBorder="1" applyAlignment="1" applyProtection="1">
      <alignment vertical="center" wrapText="1"/>
      <protection locked="0"/>
    </xf>
    <xf numFmtId="4" fontId="8" fillId="2" borderId="4" xfId="0" applyNumberFormat="1" applyFont="1" applyFill="1" applyBorder="1" applyAlignment="1" applyProtection="1">
      <alignment vertical="center" wrapText="1"/>
      <protection locked="0"/>
    </xf>
    <xf numFmtId="4" fontId="8" fillId="2" borderId="16" xfId="0" applyNumberFormat="1" applyFont="1" applyFill="1" applyBorder="1" applyAlignment="1" applyProtection="1">
      <alignment vertical="center" wrapText="1"/>
      <protection locked="0"/>
    </xf>
    <xf numFmtId="4" fontId="8" fillId="2" borderId="44" xfId="0" applyNumberFormat="1" applyFont="1" applyFill="1" applyBorder="1" applyAlignment="1" applyProtection="1">
      <alignment vertical="center" wrapText="1"/>
      <protection locked="0"/>
    </xf>
    <xf numFmtId="4" fontId="11" fillId="3" borderId="4" xfId="0" applyNumberFormat="1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left"/>
    </xf>
    <xf numFmtId="4" fontId="7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4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44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4" xfId="0" applyNumberFormat="1" applyFont="1" applyFill="1" applyBorder="1" applyAlignment="1" applyProtection="1">
      <alignment vertical="center" wrapText="1"/>
      <protection locked="0"/>
    </xf>
    <xf numFmtId="4" fontId="11" fillId="0" borderId="26" xfId="0" applyNumberFormat="1" applyFont="1" applyFill="1" applyBorder="1" applyAlignment="1" applyProtection="1">
      <alignment vertical="center" wrapText="1"/>
      <protection locked="0"/>
    </xf>
    <xf numFmtId="4" fontId="11" fillId="0" borderId="46" xfId="0" applyNumberFormat="1" applyFont="1" applyFill="1" applyBorder="1" applyAlignment="1" applyProtection="1">
      <alignment vertical="center" wrapText="1"/>
      <protection locked="0"/>
    </xf>
    <xf numFmtId="4" fontId="11" fillId="0" borderId="11" xfId="0" applyNumberFormat="1" applyFont="1" applyFill="1" applyBorder="1" applyAlignment="1" applyProtection="1">
      <alignment vertical="center" wrapText="1"/>
      <protection locked="0"/>
    </xf>
    <xf numFmtId="4" fontId="11" fillId="0" borderId="25" xfId="0" applyNumberFormat="1" applyFont="1" applyFill="1" applyBorder="1" applyAlignment="1" applyProtection="1">
      <alignment vertical="center" wrapText="1"/>
      <protection locked="0"/>
    </xf>
    <xf numFmtId="4" fontId="11" fillId="0" borderId="45" xfId="0" applyNumberFormat="1" applyFont="1" applyFill="1" applyBorder="1" applyAlignment="1" applyProtection="1">
      <alignment vertical="center" wrapText="1"/>
      <protection locked="0"/>
    </xf>
    <xf numFmtId="0" fontId="25" fillId="0" borderId="60" xfId="0" applyFont="1" applyBorder="1" applyAlignment="1">
      <alignment wrapText="1"/>
    </xf>
    <xf numFmtId="0" fontId="25" fillId="0" borderId="59" xfId="0" applyFont="1" applyBorder="1" applyAlignment="1">
      <alignment wrapText="1"/>
    </xf>
    <xf numFmtId="4" fontId="8" fillId="0" borderId="14" xfId="0" applyNumberFormat="1" applyFont="1" applyBorder="1" applyAlignment="1" applyProtection="1">
      <alignment horizontal="justify" vertical="center"/>
      <protection locked="0"/>
    </xf>
    <xf numFmtId="4" fontId="8" fillId="0" borderId="15" xfId="0" applyNumberFormat="1" applyFont="1" applyBorder="1" applyAlignment="1" applyProtection="1">
      <alignment horizontal="justify" vertical="center"/>
      <protection locked="0"/>
    </xf>
    <xf numFmtId="4" fontId="8" fillId="3" borderId="4" xfId="0" applyNumberFormat="1" applyFont="1" applyFill="1" applyBorder="1" applyAlignment="1" applyProtection="1">
      <alignment horizontal="right" vertical="center"/>
    </xf>
    <xf numFmtId="4" fontId="8" fillId="3" borderId="16" xfId="0" applyNumberFormat="1" applyFont="1" applyFill="1" applyBorder="1" applyAlignment="1" applyProtection="1">
      <alignment horizontal="right" vertical="center"/>
    </xf>
    <xf numFmtId="4" fontId="8" fillId="3" borderId="3" xfId="0" applyNumberFormat="1" applyFont="1" applyFill="1" applyBorder="1" applyAlignment="1" applyProtection="1">
      <alignment horizontal="right" vertical="center"/>
    </xf>
    <xf numFmtId="4" fontId="11" fillId="3" borderId="4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25" fillId="0" borderId="58" xfId="0" applyFont="1" applyBorder="1" applyAlignment="1">
      <alignment wrapText="1"/>
    </xf>
    <xf numFmtId="0" fontId="25" fillId="0" borderId="57" xfId="0" applyFont="1" applyBorder="1" applyAlignment="1">
      <alignment wrapText="1"/>
    </xf>
    <xf numFmtId="4" fontId="8" fillId="0" borderId="51" xfId="0" applyNumberFormat="1" applyFont="1" applyBorder="1" applyAlignment="1" applyProtection="1">
      <alignment horizontal="justify" vertical="center"/>
      <protection locked="0"/>
    </xf>
    <xf numFmtId="4" fontId="8" fillId="0" borderId="50" xfId="0" applyNumberFormat="1" applyFont="1" applyBorder="1" applyAlignment="1" applyProtection="1">
      <alignment horizontal="justify" vertical="center"/>
      <protection locked="0"/>
    </xf>
    <xf numFmtId="4" fontId="8" fillId="0" borderId="11" xfId="0" applyNumberFormat="1" applyFont="1" applyBorder="1" applyAlignment="1" applyProtection="1">
      <alignment horizontal="justify" vertical="center"/>
      <protection locked="0"/>
    </xf>
    <xf numFmtId="4" fontId="8" fillId="0" borderId="10" xfId="0" applyNumberFormat="1" applyFont="1" applyBorder="1" applyAlignment="1" applyProtection="1">
      <alignment horizontal="justify" vertical="center"/>
      <protection locked="0"/>
    </xf>
    <xf numFmtId="0" fontId="25" fillId="0" borderId="62" xfId="0" applyFont="1" applyBorder="1" applyAlignment="1">
      <alignment wrapText="1"/>
    </xf>
    <xf numFmtId="0" fontId="25" fillId="0" borderId="61" xfId="0" applyFont="1" applyBorder="1" applyAlignment="1">
      <alignment wrapText="1"/>
    </xf>
    <xf numFmtId="4" fontId="5" fillId="0" borderId="8" xfId="0" applyNumberFormat="1" applyFont="1" applyBorder="1" applyAlignment="1" applyProtection="1">
      <alignment horizontal="right" vertical="center" wrapText="1"/>
      <protection locked="0"/>
    </xf>
    <xf numFmtId="4" fontId="5" fillId="0" borderId="24" xfId="0" applyNumberFormat="1" applyFont="1" applyBorder="1" applyAlignment="1" applyProtection="1">
      <alignment horizontal="right" vertical="center" wrapText="1"/>
      <protection locked="0"/>
    </xf>
    <xf numFmtId="4" fontId="5" fillId="0" borderId="7" xfId="0" applyNumberFormat="1" applyFont="1" applyBorder="1" applyAlignment="1" applyProtection="1">
      <alignment horizontal="right" vertical="center" wrapText="1"/>
      <protection locked="0"/>
    </xf>
    <xf numFmtId="4" fontId="5" fillId="0" borderId="14" xfId="0" applyNumberFormat="1" applyFont="1" applyBorder="1" applyAlignment="1" applyProtection="1">
      <alignment horizontal="left" vertical="center" wrapText="1"/>
      <protection locked="0"/>
    </xf>
    <xf numFmtId="4" fontId="5" fillId="0" borderId="26" xfId="0" applyNumberFormat="1" applyFont="1" applyBorder="1" applyAlignment="1" applyProtection="1">
      <alignment horizontal="left" vertical="center" wrapText="1"/>
      <protection locked="0"/>
    </xf>
    <xf numFmtId="4" fontId="5" fillId="0" borderId="15" xfId="0" applyNumberFormat="1" applyFont="1" applyBorder="1" applyAlignment="1" applyProtection="1">
      <alignment horizontal="left" vertical="center" wrapText="1"/>
      <protection locked="0"/>
    </xf>
    <xf numFmtId="4" fontId="5" fillId="0" borderId="11" xfId="0" applyNumberFormat="1" applyFont="1" applyBorder="1" applyAlignment="1" applyProtection="1">
      <alignment horizontal="right" vertical="center" wrapText="1"/>
      <protection locked="0"/>
    </xf>
    <xf numFmtId="4" fontId="5" fillId="0" borderId="25" xfId="0" applyNumberFormat="1" applyFont="1" applyBorder="1" applyAlignment="1" applyProtection="1">
      <alignment horizontal="right" vertical="center" wrapText="1"/>
      <protection locked="0"/>
    </xf>
    <xf numFmtId="4" fontId="5" fillId="0" borderId="10" xfId="0" applyNumberFormat="1" applyFont="1" applyBorder="1" applyAlignment="1" applyProtection="1">
      <alignment horizontal="right" vertical="center" wrapText="1"/>
      <protection locked="0"/>
    </xf>
    <xf numFmtId="4" fontId="18" fillId="0" borderId="11" xfId="0" applyNumberFormat="1" applyFont="1" applyBorder="1" applyAlignment="1" applyProtection="1">
      <alignment horizontal="right" vertical="center" wrapText="1"/>
      <protection locked="0"/>
    </xf>
    <xf numFmtId="4" fontId="18" fillId="0" borderId="25" xfId="0" applyNumberFormat="1" applyFont="1" applyBorder="1" applyAlignment="1" applyProtection="1">
      <alignment horizontal="right" vertical="center" wrapText="1"/>
      <protection locked="0"/>
    </xf>
    <xf numFmtId="4" fontId="18" fillId="0" borderId="10" xfId="0" applyNumberFormat="1" applyFont="1" applyBorder="1" applyAlignment="1" applyProtection="1">
      <alignment horizontal="right" vertical="center" wrapText="1"/>
      <protection locked="0"/>
    </xf>
    <xf numFmtId="4" fontId="5" fillId="0" borderId="11" xfId="0" applyNumberFormat="1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left" vertical="center" wrapText="1"/>
    </xf>
    <xf numFmtId="4" fontId="8" fillId="3" borderId="4" xfId="0" applyNumberFormat="1" applyFont="1" applyFill="1" applyBorder="1" applyAlignment="1">
      <alignment vertical="center"/>
    </xf>
    <xf numFmtId="4" fontId="8" fillId="3" borderId="3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vertical="center" wrapText="1"/>
    </xf>
    <xf numFmtId="14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4" fontId="18" fillId="0" borderId="11" xfId="0" applyNumberFormat="1" applyFont="1" applyFill="1" applyBorder="1" applyAlignment="1" applyProtection="1">
      <alignment vertical="center" wrapText="1"/>
      <protection locked="0"/>
    </xf>
    <xf numFmtId="4" fontId="18" fillId="0" borderId="25" xfId="0" applyNumberFormat="1" applyFont="1" applyFill="1" applyBorder="1" applyAlignment="1" applyProtection="1">
      <alignment vertical="center" wrapText="1"/>
      <protection locked="0"/>
    </xf>
    <xf numFmtId="4" fontId="18" fillId="0" borderId="10" xfId="0" applyNumberFormat="1" applyFont="1" applyFill="1" applyBorder="1" applyAlignment="1" applyProtection="1">
      <alignment vertical="center" wrapText="1"/>
      <protection locked="0"/>
    </xf>
    <xf numFmtId="4" fontId="18" fillId="0" borderId="11" xfId="0" applyNumberFormat="1" applyFont="1" applyFill="1" applyBorder="1" applyAlignment="1">
      <alignment vertical="center" wrapText="1"/>
    </xf>
    <xf numFmtId="4" fontId="18" fillId="0" borderId="25" xfId="0" applyNumberFormat="1" applyFont="1" applyFill="1" applyBorder="1" applyAlignment="1">
      <alignment vertical="center" wrapText="1"/>
    </xf>
    <xf numFmtId="4" fontId="18" fillId="0" borderId="10" xfId="0" applyNumberFormat="1" applyFont="1" applyFill="1" applyBorder="1" applyAlignment="1">
      <alignment vertical="center" wrapText="1"/>
    </xf>
    <xf numFmtId="4" fontId="18" fillId="0" borderId="8" xfId="0" applyNumberFormat="1" applyFont="1" applyFill="1" applyBorder="1" applyAlignment="1" applyProtection="1">
      <alignment vertical="center" wrapText="1"/>
      <protection locked="0"/>
    </xf>
    <xf numFmtId="4" fontId="18" fillId="0" borderId="24" xfId="0" applyNumberFormat="1" applyFont="1" applyFill="1" applyBorder="1" applyAlignment="1" applyProtection="1">
      <alignment vertical="center" wrapText="1"/>
      <protection locked="0"/>
    </xf>
    <xf numFmtId="4" fontId="18" fillId="0" borderId="7" xfId="0" applyNumberFormat="1" applyFont="1" applyFill="1" applyBorder="1" applyAlignment="1" applyProtection="1">
      <alignment vertical="center" wrapText="1"/>
      <protection locked="0"/>
    </xf>
    <xf numFmtId="4" fontId="8" fillId="4" borderId="4" xfId="0" applyNumberFormat="1" applyFont="1" applyFill="1" applyBorder="1" applyAlignment="1" applyProtection="1">
      <alignment horizontal="left" vertical="center"/>
      <protection locked="0"/>
    </xf>
    <xf numFmtId="4" fontId="8" fillId="4" borderId="16" xfId="0" applyNumberFormat="1" applyFont="1" applyFill="1" applyBorder="1" applyAlignment="1" applyProtection="1">
      <alignment horizontal="left" vertical="center"/>
      <protection locked="0"/>
    </xf>
    <xf numFmtId="4" fontId="8" fillId="4" borderId="3" xfId="0" applyNumberFormat="1" applyFont="1" applyFill="1" applyBorder="1" applyAlignment="1" applyProtection="1">
      <alignment horizontal="left" vertical="center"/>
      <protection locked="0"/>
    </xf>
    <xf numFmtId="4" fontId="16" fillId="2" borderId="4" xfId="0" applyNumberFormat="1" applyFont="1" applyFill="1" applyBorder="1" applyAlignment="1" applyProtection="1">
      <alignment horizontal="center" vertical="center"/>
      <protection locked="0"/>
    </xf>
    <xf numFmtId="4" fontId="16" fillId="2" borderId="16" xfId="0" applyNumberFormat="1" applyFont="1" applyFill="1" applyBorder="1" applyAlignment="1" applyProtection="1">
      <alignment horizontal="center" vertical="center"/>
      <protection locked="0"/>
    </xf>
    <xf numFmtId="4" fontId="16" fillId="2" borderId="3" xfId="0" applyNumberFormat="1" applyFont="1" applyFill="1" applyBorder="1" applyAlignment="1" applyProtection="1">
      <alignment horizontal="center" vertical="center"/>
      <protection locked="0"/>
    </xf>
    <xf numFmtId="4" fontId="11" fillId="0" borderId="18" xfId="0" applyNumberFormat="1" applyFont="1" applyFill="1" applyBorder="1" applyAlignment="1" applyProtection="1">
      <alignment vertical="center" wrapText="1"/>
      <protection locked="0"/>
    </xf>
    <xf numFmtId="4" fontId="11" fillId="0" borderId="30" xfId="0" applyNumberFormat="1" applyFont="1" applyFill="1" applyBorder="1" applyAlignment="1" applyProtection="1">
      <alignment vertical="center" wrapText="1"/>
      <protection locked="0"/>
    </xf>
    <xf numFmtId="4" fontId="11" fillId="0" borderId="17" xfId="0" applyNumberFormat="1" applyFont="1" applyFill="1" applyBorder="1" applyAlignment="1" applyProtection="1">
      <alignment vertical="center" wrapText="1"/>
      <protection locked="0"/>
    </xf>
    <xf numFmtId="4" fontId="15" fillId="0" borderId="14" xfId="0" applyNumberFormat="1" applyFont="1" applyFill="1" applyBorder="1" applyAlignment="1" applyProtection="1">
      <alignment vertical="center"/>
      <protection locked="0"/>
    </xf>
    <xf numFmtId="4" fontId="15" fillId="0" borderId="26" xfId="0" applyNumberFormat="1" applyFont="1" applyFill="1" applyBorder="1" applyAlignment="1" applyProtection="1">
      <alignment vertical="center"/>
      <protection locked="0"/>
    </xf>
    <xf numFmtId="4" fontId="15" fillId="0" borderId="15" xfId="0" applyNumberFormat="1" applyFont="1" applyFill="1" applyBorder="1" applyAlignment="1" applyProtection="1">
      <alignment vertical="center"/>
      <protection locked="0"/>
    </xf>
    <xf numFmtId="4" fontId="15" fillId="0" borderId="29" xfId="0" applyNumberFormat="1" applyFont="1" applyFill="1" applyBorder="1" applyAlignment="1" applyProtection="1">
      <alignment vertical="center"/>
      <protection locked="0"/>
    </xf>
    <xf numFmtId="4" fontId="15" fillId="0" borderId="0" xfId="0" applyNumberFormat="1" applyFont="1" applyFill="1" applyBorder="1" applyAlignment="1" applyProtection="1">
      <alignment vertical="center"/>
      <protection locked="0"/>
    </xf>
    <xf numFmtId="4" fontId="15" fillId="0" borderId="28" xfId="0" applyNumberFormat="1" applyFont="1" applyFill="1" applyBorder="1" applyAlignment="1" applyProtection="1">
      <alignment vertical="center"/>
      <protection locked="0"/>
    </xf>
    <xf numFmtId="4" fontId="13" fillId="0" borderId="14" xfId="0" applyNumberFormat="1" applyFont="1" applyFill="1" applyBorder="1" applyAlignment="1" applyProtection="1">
      <alignment vertical="center" wrapText="1"/>
      <protection locked="0"/>
    </xf>
    <xf numFmtId="4" fontId="13" fillId="0" borderId="26" xfId="0" applyNumberFormat="1" applyFont="1" applyFill="1" applyBorder="1" applyAlignment="1" applyProtection="1">
      <alignment vertical="center" wrapText="1"/>
      <protection locked="0"/>
    </xf>
    <xf numFmtId="4" fontId="13" fillId="0" borderId="15" xfId="0" applyNumberFormat="1" applyFont="1" applyFill="1" applyBorder="1" applyAlignment="1" applyProtection="1">
      <alignment vertical="center" wrapText="1"/>
      <protection locked="0"/>
    </xf>
    <xf numFmtId="4" fontId="13" fillId="0" borderId="29" xfId="0" applyNumberFormat="1" applyFont="1" applyFill="1" applyBorder="1" applyAlignment="1" applyProtection="1">
      <alignment vertical="center" wrapText="1"/>
      <protection locked="0"/>
    </xf>
    <xf numFmtId="4" fontId="13" fillId="0" borderId="0" xfId="0" applyNumberFormat="1" applyFont="1" applyFill="1" applyBorder="1" applyAlignment="1" applyProtection="1">
      <alignment vertical="center" wrapText="1"/>
      <protection locked="0"/>
    </xf>
    <xf numFmtId="4" fontId="13" fillId="0" borderId="28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Alignment="1">
      <alignment horizontal="left" wrapText="1"/>
    </xf>
    <xf numFmtId="0" fontId="0" fillId="0" borderId="0" xfId="0" applyAlignment="1"/>
    <xf numFmtId="4" fontId="11" fillId="0" borderId="4" xfId="0" applyNumberFormat="1" applyFont="1" applyBorder="1" applyAlignment="1" applyProtection="1">
      <alignment horizontal="left" vertical="center" wrapText="1"/>
      <protection locked="0"/>
    </xf>
    <xf numFmtId="4" fontId="11" fillId="0" borderId="16" xfId="0" applyNumberFormat="1" applyFont="1" applyBorder="1" applyAlignment="1" applyProtection="1">
      <alignment horizontal="left" vertical="center" wrapText="1"/>
      <protection locked="0"/>
    </xf>
    <xf numFmtId="4" fontId="11" fillId="0" borderId="3" xfId="0" applyNumberFormat="1" applyFont="1" applyBorder="1" applyAlignment="1" applyProtection="1">
      <alignment horizontal="left" vertical="center" wrapText="1"/>
      <protection locked="0"/>
    </xf>
    <xf numFmtId="4" fontId="8" fillId="0" borderId="14" xfId="0" applyNumberFormat="1" applyFont="1" applyFill="1" applyBorder="1" applyAlignment="1" applyProtection="1">
      <alignment vertical="center" wrapText="1"/>
      <protection locked="0"/>
    </xf>
    <xf numFmtId="4" fontId="8" fillId="0" borderId="26" xfId="0" applyNumberFormat="1" applyFont="1" applyFill="1" applyBorder="1" applyAlignment="1" applyProtection="1">
      <alignment vertical="center" wrapText="1"/>
      <protection locked="0"/>
    </xf>
    <xf numFmtId="4" fontId="8" fillId="0" borderId="15" xfId="0" applyNumberFormat="1" applyFont="1" applyFill="1" applyBorder="1" applyAlignment="1" applyProtection="1">
      <alignment vertical="center" wrapText="1"/>
      <protection locked="0"/>
    </xf>
    <xf numFmtId="4" fontId="8" fillId="0" borderId="10" xfId="0" applyNumberFormat="1" applyFont="1" applyFill="1" applyBorder="1" applyAlignment="1" applyProtection="1">
      <alignment vertical="center" wrapText="1"/>
      <protection locked="0"/>
    </xf>
    <xf numFmtId="4" fontId="8" fillId="0" borderId="11" xfId="0" applyNumberFormat="1" applyFont="1" applyFill="1" applyBorder="1" applyAlignment="1" applyProtection="1">
      <alignment vertical="center"/>
      <protection locked="0"/>
    </xf>
    <xf numFmtId="4" fontId="8" fillId="0" borderId="25" xfId="0" applyNumberFormat="1" applyFont="1" applyFill="1" applyBorder="1" applyAlignment="1" applyProtection="1">
      <alignment vertical="center"/>
      <protection locked="0"/>
    </xf>
    <xf numFmtId="4" fontId="8" fillId="0" borderId="10" xfId="0" applyNumberFormat="1" applyFont="1" applyFill="1" applyBorder="1" applyAlignment="1" applyProtection="1">
      <alignment vertical="center"/>
      <protection locked="0"/>
    </xf>
    <xf numFmtId="4" fontId="11" fillId="0" borderId="18" xfId="0" applyNumberFormat="1" applyFont="1" applyFill="1" applyBorder="1" applyAlignment="1" applyProtection="1">
      <alignment vertical="center"/>
      <protection locked="0"/>
    </xf>
    <xf numFmtId="4" fontId="11" fillId="0" borderId="30" xfId="0" applyNumberFormat="1" applyFont="1" applyFill="1" applyBorder="1" applyAlignment="1" applyProtection="1">
      <alignment vertical="center"/>
      <protection locked="0"/>
    </xf>
    <xf numFmtId="4" fontId="11" fillId="0" borderId="17" xfId="0" applyNumberFormat="1" applyFont="1" applyFill="1" applyBorder="1" applyAlignment="1" applyProtection="1">
      <alignment vertical="center"/>
      <protection locked="0"/>
    </xf>
    <xf numFmtId="4" fontId="10" fillId="0" borderId="8" xfId="0" applyNumberFormat="1" applyFont="1" applyFill="1" applyBorder="1" applyAlignment="1" applyProtection="1">
      <alignment vertical="center" wrapText="1"/>
      <protection locked="0"/>
    </xf>
    <xf numFmtId="4" fontId="10" fillId="0" borderId="24" xfId="0" applyNumberFormat="1" applyFont="1" applyFill="1" applyBorder="1" applyAlignment="1" applyProtection="1">
      <alignment vertical="center" wrapText="1"/>
      <protection locked="0"/>
    </xf>
    <xf numFmtId="4" fontId="10" fillId="0" borderId="7" xfId="0" applyNumberFormat="1" applyFont="1" applyFill="1" applyBorder="1" applyAlignment="1" applyProtection="1">
      <alignment vertical="center" wrapText="1"/>
      <protection locked="0"/>
    </xf>
    <xf numFmtId="4" fontId="11" fillId="2" borderId="4" xfId="0" applyNumberFormat="1" applyFont="1" applyFill="1" applyBorder="1" applyAlignment="1" applyProtection="1">
      <alignment horizontal="left" vertical="center"/>
      <protection locked="0"/>
    </xf>
    <xf numFmtId="4" fontId="11" fillId="2" borderId="16" xfId="0" applyNumberFormat="1" applyFont="1" applyFill="1" applyBorder="1" applyAlignment="1" applyProtection="1">
      <alignment horizontal="left" vertical="center"/>
      <protection locked="0"/>
    </xf>
    <xf numFmtId="4" fontId="11" fillId="2" borderId="3" xfId="0" applyNumberFormat="1" applyFont="1" applyFill="1" applyBorder="1" applyAlignment="1" applyProtection="1">
      <alignment horizontal="left" vertical="center"/>
      <protection locked="0"/>
    </xf>
    <xf numFmtId="4" fontId="5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5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9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9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5" fillId="0" borderId="11" xfId="0" applyNumberFormat="1" applyFont="1" applyBorder="1" applyAlignment="1" applyProtection="1">
      <alignment horizontal="left" vertical="center" wrapText="1"/>
      <protection locked="0"/>
    </xf>
    <xf numFmtId="4" fontId="5" fillId="0" borderId="10" xfId="0" applyNumberFormat="1" applyFont="1" applyBorder="1" applyAlignment="1" applyProtection="1">
      <alignment horizontal="left" vertical="center" wrapText="1"/>
      <protection locked="0"/>
    </xf>
    <xf numFmtId="4" fontId="5" fillId="0" borderId="8" xfId="0" applyNumberFormat="1" applyFont="1" applyFill="1" applyBorder="1" applyAlignment="1" applyProtection="1">
      <alignment horizontal="left" vertical="center"/>
      <protection locked="0"/>
    </xf>
    <xf numFmtId="4" fontId="5" fillId="0" borderId="7" xfId="0" applyNumberFormat="1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" fontId="10" fillId="0" borderId="14" xfId="0" applyNumberFormat="1" applyFont="1" applyFill="1" applyBorder="1" applyAlignment="1" applyProtection="1">
      <alignment vertical="center" wrapText="1"/>
      <protection locked="0"/>
    </xf>
    <xf numFmtId="4" fontId="10" fillId="0" borderId="26" xfId="0" applyNumberFormat="1" applyFont="1" applyFill="1" applyBorder="1" applyAlignment="1" applyProtection="1">
      <alignment vertical="center" wrapText="1"/>
      <protection locked="0"/>
    </xf>
    <xf numFmtId="4" fontId="10" fillId="0" borderId="15" xfId="0" applyNumberFormat="1" applyFont="1" applyFill="1" applyBorder="1" applyAlignment="1" applyProtection="1">
      <alignment vertical="center" wrapText="1"/>
      <protection locked="0"/>
    </xf>
    <xf numFmtId="4" fontId="11" fillId="0" borderId="4" xfId="0" applyNumberFormat="1" applyFont="1" applyFill="1" applyBorder="1" applyAlignment="1" applyProtection="1">
      <alignment vertical="center"/>
      <protection locked="0"/>
    </xf>
    <xf numFmtId="4" fontId="11" fillId="0" borderId="16" xfId="0" applyNumberFormat="1" applyFont="1" applyFill="1" applyBorder="1" applyAlignment="1" applyProtection="1">
      <alignment vertical="center"/>
      <protection locked="0"/>
    </xf>
    <xf numFmtId="4" fontId="11" fillId="0" borderId="3" xfId="0" applyNumberFormat="1" applyFont="1" applyFill="1" applyBorder="1" applyAlignment="1" applyProtection="1">
      <alignment vertical="center"/>
      <protection locked="0"/>
    </xf>
    <xf numFmtId="4" fontId="1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4" fontId="12" fillId="0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1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4" fontId="21" fillId="2" borderId="4" xfId="0" applyNumberFormat="1" applyFont="1" applyFill="1" applyBorder="1" applyAlignment="1" applyProtection="1">
      <alignment vertical="center"/>
      <protection locked="0"/>
    </xf>
    <xf numFmtId="4" fontId="21" fillId="2" borderId="16" xfId="0" applyNumberFormat="1" applyFont="1" applyFill="1" applyBorder="1" applyAlignment="1" applyProtection="1">
      <alignment vertical="center"/>
      <protection locked="0"/>
    </xf>
    <xf numFmtId="4" fontId="21" fillId="2" borderId="3" xfId="0" applyNumberFormat="1" applyFont="1" applyFill="1" applyBorder="1" applyAlignment="1" applyProtection="1">
      <alignment vertical="center"/>
      <protection locked="0"/>
    </xf>
    <xf numFmtId="4" fontId="6" fillId="2" borderId="23" xfId="0" applyNumberFormat="1" applyFont="1" applyFill="1" applyBorder="1" applyAlignment="1" applyProtection="1">
      <alignment horizontal="center" vertical="center"/>
      <protection locked="0"/>
    </xf>
    <xf numFmtId="4" fontId="6" fillId="2" borderId="22" xfId="0" applyNumberFormat="1" applyFont="1" applyFill="1" applyBorder="1" applyAlignment="1" applyProtection="1">
      <alignment horizontal="center" vertical="center"/>
      <protection locked="0"/>
    </xf>
    <xf numFmtId="4" fontId="16" fillId="3" borderId="32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" fontId="5" fillId="0" borderId="14" xfId="0" applyNumberFormat="1" applyFont="1" applyBorder="1" applyAlignment="1" applyProtection="1">
      <alignment horizontal="left" vertical="center"/>
      <protection locked="0"/>
    </xf>
    <xf numFmtId="4" fontId="5" fillId="0" borderId="15" xfId="0" applyNumberFormat="1" applyFont="1" applyBorder="1" applyAlignment="1" applyProtection="1">
      <alignment horizontal="left" vertical="center"/>
      <protection locked="0"/>
    </xf>
    <xf numFmtId="4" fontId="5" fillId="0" borderId="11" xfId="0" applyNumberFormat="1" applyFont="1" applyBorder="1" applyAlignment="1" applyProtection="1">
      <alignment horizontal="left" vertical="center"/>
      <protection locked="0"/>
    </xf>
    <xf numFmtId="4" fontId="5" fillId="0" borderId="10" xfId="0" applyNumberFormat="1" applyFont="1" applyBorder="1" applyAlignment="1" applyProtection="1">
      <alignment horizontal="left" vertical="center"/>
      <protection locked="0"/>
    </xf>
    <xf numFmtId="4" fontId="5" fillId="0" borderId="11" xfId="0" applyNumberFormat="1" applyFont="1" applyFill="1" applyBorder="1" applyAlignment="1" applyProtection="1">
      <alignment horizontal="left" vertical="center"/>
      <protection locked="0"/>
    </xf>
    <xf numFmtId="4" fontId="5" fillId="0" borderId="10" xfId="0" applyNumberFormat="1" applyFont="1" applyFill="1" applyBorder="1" applyAlignment="1" applyProtection="1">
      <alignment horizontal="left" vertical="center"/>
      <protection locked="0"/>
    </xf>
    <xf numFmtId="4" fontId="12" fillId="0" borderId="11" xfId="0" applyNumberFormat="1" applyFont="1" applyFill="1" applyBorder="1" applyAlignment="1" applyProtection="1">
      <alignment horizontal="left" vertical="center" indent="1"/>
      <protection locked="0"/>
    </xf>
    <xf numFmtId="4" fontId="12" fillId="0" borderId="25" xfId="0" applyNumberFormat="1" applyFont="1" applyFill="1" applyBorder="1" applyAlignment="1" applyProtection="1">
      <alignment horizontal="left" vertical="center" indent="1"/>
      <protection locked="0"/>
    </xf>
    <xf numFmtId="4" fontId="12" fillId="0" borderId="10" xfId="0" applyNumberFormat="1" applyFont="1" applyFill="1" applyBorder="1" applyAlignment="1" applyProtection="1">
      <alignment horizontal="left" vertical="center" indent="1"/>
      <protection locked="0"/>
    </xf>
    <xf numFmtId="4" fontId="12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4" fontId="12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4" fontId="1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4" fontId="1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12" fillId="0" borderId="33" xfId="0" applyNumberFormat="1" applyFont="1" applyFill="1" applyBorder="1" applyAlignment="1" applyProtection="1">
      <alignment horizontal="left" vertical="center" wrapText="1" indent="1"/>
      <protection locked="0"/>
    </xf>
    <xf numFmtId="4" fontId="12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4" fontId="9" fillId="0" borderId="11" xfId="0" applyNumberFormat="1" applyFont="1" applyFill="1" applyBorder="1" applyAlignment="1" applyProtection="1">
      <alignment vertical="center" wrapText="1"/>
      <protection locked="0"/>
    </xf>
    <xf numFmtId="4" fontId="9" fillId="0" borderId="25" xfId="0" applyNumberFormat="1" applyFont="1" applyFill="1" applyBorder="1" applyAlignment="1" applyProtection="1">
      <alignment vertical="center" wrapText="1"/>
      <protection locked="0"/>
    </xf>
    <xf numFmtId="4" fontId="9" fillId="0" borderId="10" xfId="0" applyNumberFormat="1" applyFont="1" applyFill="1" applyBorder="1" applyAlignment="1" applyProtection="1">
      <alignment vertical="center" wrapText="1"/>
      <protection locked="0"/>
    </xf>
    <xf numFmtId="4" fontId="9" fillId="0" borderId="11" xfId="0" applyNumberFormat="1" applyFont="1" applyFill="1" applyBorder="1" applyAlignment="1" applyProtection="1">
      <alignment vertical="center"/>
      <protection locked="0"/>
    </xf>
    <xf numFmtId="4" fontId="9" fillId="0" borderId="25" xfId="0" applyNumberFormat="1" applyFont="1" applyFill="1" applyBorder="1" applyAlignment="1" applyProtection="1">
      <alignment vertical="center"/>
      <protection locked="0"/>
    </xf>
    <xf numFmtId="4" fontId="9" fillId="0" borderId="10" xfId="0" applyNumberFormat="1" applyFont="1" applyFill="1" applyBorder="1" applyAlignment="1" applyProtection="1">
      <alignment vertical="center"/>
      <protection locked="0"/>
    </xf>
    <xf numFmtId="4" fontId="9" fillId="0" borderId="8" xfId="0" applyNumberFormat="1" applyFont="1" applyFill="1" applyBorder="1" applyAlignment="1" applyProtection="1">
      <alignment vertical="center" wrapText="1"/>
      <protection locked="0"/>
    </xf>
    <xf numFmtId="4" fontId="9" fillId="0" borderId="24" xfId="0" applyNumberFormat="1" applyFont="1" applyFill="1" applyBorder="1" applyAlignment="1" applyProtection="1">
      <alignment vertical="center" wrapText="1"/>
      <protection locked="0"/>
    </xf>
    <xf numFmtId="4" fontId="9" fillId="0" borderId="7" xfId="0" applyNumberFormat="1" applyFont="1" applyFill="1" applyBorder="1" applyAlignment="1" applyProtection="1">
      <alignment vertical="center" wrapText="1"/>
      <protection locked="0"/>
    </xf>
    <xf numFmtId="4" fontId="14" fillId="0" borderId="4" xfId="0" applyNumberFormat="1" applyFont="1" applyFill="1" applyBorder="1" applyAlignment="1" applyProtection="1">
      <alignment vertical="center" wrapText="1"/>
      <protection locked="0"/>
    </xf>
    <xf numFmtId="4" fontId="14" fillId="0" borderId="16" xfId="0" applyNumberFormat="1" applyFont="1" applyFill="1" applyBorder="1" applyAlignment="1" applyProtection="1">
      <alignment vertical="center" wrapText="1"/>
      <protection locked="0"/>
    </xf>
    <xf numFmtId="4" fontId="14" fillId="0" borderId="3" xfId="0" applyNumberFormat="1" applyFont="1" applyFill="1" applyBorder="1" applyAlignment="1" applyProtection="1">
      <alignment vertical="center" wrapText="1"/>
      <protection locked="0"/>
    </xf>
    <xf numFmtId="4" fontId="14" fillId="0" borderId="4" xfId="0" applyNumberFormat="1" applyFont="1" applyBorder="1" applyAlignment="1" applyProtection="1">
      <alignment horizontal="left" vertical="center" wrapText="1"/>
      <protection locked="0"/>
    </xf>
    <xf numFmtId="4" fontId="14" fillId="0" borderId="16" xfId="0" applyNumberFormat="1" applyFont="1" applyBorder="1" applyAlignment="1" applyProtection="1">
      <alignment horizontal="left" vertical="center" wrapText="1"/>
      <protection locked="0"/>
    </xf>
    <xf numFmtId="4" fontId="14" fillId="0" borderId="3" xfId="0" applyNumberFormat="1" applyFont="1" applyBorder="1" applyAlignment="1" applyProtection="1">
      <alignment horizontal="left" vertical="center" wrapText="1"/>
      <protection locked="0"/>
    </xf>
    <xf numFmtId="4" fontId="21" fillId="2" borderId="4" xfId="0" applyNumberFormat="1" applyFont="1" applyFill="1" applyBorder="1" applyAlignment="1" applyProtection="1">
      <alignment horizontal="center" vertical="center"/>
      <protection locked="0"/>
    </xf>
    <xf numFmtId="4" fontId="21" fillId="2" borderId="16" xfId="0" applyNumberFormat="1" applyFont="1" applyFill="1" applyBorder="1" applyAlignment="1" applyProtection="1">
      <alignment horizontal="center" vertical="center"/>
      <protection locked="0"/>
    </xf>
    <xf numFmtId="4" fontId="21" fillId="2" borderId="3" xfId="0" applyNumberFormat="1" applyFont="1" applyFill="1" applyBorder="1" applyAlignment="1" applyProtection="1">
      <alignment horizontal="center" vertical="center"/>
      <protection locked="0"/>
    </xf>
    <xf numFmtId="4" fontId="14" fillId="0" borderId="4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3" xfId="0" applyNumberFormat="1" applyFont="1" applyFill="1" applyBorder="1" applyAlignment="1" applyProtection="1">
      <alignment horizontal="left" vertical="center" wrapText="1"/>
      <protection locked="0"/>
    </xf>
    <xf numFmtId="4" fontId="9" fillId="0" borderId="14" xfId="0" applyNumberFormat="1" applyFont="1" applyFill="1" applyBorder="1" applyAlignment="1" applyProtection="1">
      <alignment vertical="center"/>
      <protection locked="0"/>
    </xf>
    <xf numFmtId="4" fontId="9" fillId="0" borderId="26" xfId="0" applyNumberFormat="1" applyFont="1" applyFill="1" applyBorder="1" applyAlignment="1" applyProtection="1">
      <alignment vertical="center"/>
      <protection locked="0"/>
    </xf>
    <xf numFmtId="4" fontId="9" fillId="0" borderId="15" xfId="0" applyNumberFormat="1" applyFont="1" applyFill="1" applyBorder="1" applyAlignment="1" applyProtection="1">
      <alignment vertical="center"/>
      <protection locked="0"/>
    </xf>
    <xf numFmtId="4" fontId="22" fillId="0" borderId="11" xfId="0" applyNumberFormat="1" applyFont="1" applyFill="1" applyBorder="1" applyAlignment="1" applyProtection="1">
      <alignment vertical="center"/>
      <protection locked="0"/>
    </xf>
    <xf numFmtId="4" fontId="22" fillId="0" borderId="25" xfId="0" applyNumberFormat="1" applyFont="1" applyFill="1" applyBorder="1" applyAlignment="1" applyProtection="1">
      <alignment vertical="center"/>
      <protection locked="0"/>
    </xf>
    <xf numFmtId="4" fontId="22" fillId="0" borderId="10" xfId="0" applyNumberFormat="1" applyFont="1" applyFill="1" applyBorder="1" applyAlignment="1" applyProtection="1">
      <alignment vertical="center"/>
      <protection locked="0"/>
    </xf>
    <xf numFmtId="4" fontId="9" fillId="0" borderId="11" xfId="0" applyNumberFormat="1" applyFont="1" applyBorder="1" applyAlignment="1" applyProtection="1">
      <alignment horizontal="left" vertical="center" wrapText="1"/>
      <protection locked="0"/>
    </xf>
    <xf numFmtId="4" fontId="9" fillId="0" borderId="10" xfId="0" applyNumberFormat="1" applyFont="1" applyBorder="1" applyAlignment="1" applyProtection="1">
      <alignment horizontal="left" vertical="center" wrapText="1"/>
      <protection locked="0"/>
    </xf>
    <xf numFmtId="4" fontId="8" fillId="0" borderId="8" xfId="0" applyNumberFormat="1" applyFont="1" applyBorder="1" applyAlignment="1" applyProtection="1">
      <alignment horizontal="left" vertical="center" wrapText="1"/>
      <protection locked="0"/>
    </xf>
    <xf numFmtId="4" fontId="8" fillId="0" borderId="7" xfId="0" applyNumberFormat="1" applyFont="1" applyBorder="1" applyAlignment="1" applyProtection="1">
      <alignment horizontal="left" vertical="center" wrapText="1"/>
      <protection locked="0"/>
    </xf>
    <xf numFmtId="4" fontId="8" fillId="3" borderId="4" xfId="0" applyNumberFormat="1" applyFont="1" applyFill="1" applyBorder="1" applyAlignment="1" applyProtection="1">
      <alignment horizontal="justify" vertical="center" wrapText="1"/>
      <protection locked="0"/>
    </xf>
    <xf numFmtId="4" fontId="8" fillId="3" borderId="3" xfId="0" applyNumberFormat="1" applyFont="1" applyFill="1" applyBorder="1" applyAlignment="1" applyProtection="1">
      <alignment horizontal="justify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27" fillId="3" borderId="42" xfId="0" applyNumberFormat="1" applyFont="1" applyFill="1" applyBorder="1" applyAlignment="1">
      <alignment horizontal="center" vertical="center" wrapText="1"/>
    </xf>
    <xf numFmtId="4" fontId="27" fillId="3" borderId="41" xfId="0" applyNumberFormat="1" applyFont="1" applyFill="1" applyBorder="1" applyAlignment="1">
      <alignment horizontal="center" vertical="center" wrapText="1"/>
    </xf>
    <xf numFmtId="0" fontId="26" fillId="5" borderId="39" xfId="0" applyFont="1" applyFill="1" applyBorder="1" applyAlignment="1">
      <alignment horizontal="center" wrapText="1"/>
    </xf>
    <xf numFmtId="0" fontId="26" fillId="5" borderId="38" xfId="0" applyFont="1" applyFill="1" applyBorder="1" applyAlignment="1">
      <alignment horizontal="center" wrapText="1"/>
    </xf>
    <xf numFmtId="4" fontId="23" fillId="0" borderId="0" xfId="0" applyNumberFormat="1" applyFont="1" applyFill="1" applyBorder="1" applyAlignment="1">
      <alignment horizontal="center" vertical="center" wrapText="1"/>
    </xf>
    <xf numFmtId="4" fontId="15" fillId="0" borderId="11" xfId="0" applyNumberFormat="1" applyFont="1" applyFill="1" applyBorder="1" applyAlignment="1">
      <alignment horizontal="left" vertical="center" wrapText="1"/>
    </xf>
    <xf numFmtId="4" fontId="15" fillId="0" borderId="10" xfId="0" applyNumberFormat="1" applyFont="1" applyFill="1" applyBorder="1" applyAlignment="1">
      <alignment horizontal="left" vertical="center" wrapText="1"/>
    </xf>
    <xf numFmtId="4" fontId="11" fillId="3" borderId="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4" xfId="0" applyNumberFormat="1" applyFont="1" applyBorder="1" applyAlignment="1" applyProtection="1">
      <alignment horizontal="left" vertical="center" wrapText="1"/>
      <protection locked="0"/>
    </xf>
    <xf numFmtId="4" fontId="8" fillId="0" borderId="15" xfId="0" applyNumberFormat="1" applyFont="1" applyBorder="1" applyAlignment="1" applyProtection="1">
      <alignment horizontal="left" vertical="center" wrapText="1"/>
      <protection locked="0"/>
    </xf>
    <xf numFmtId="4" fontId="8" fillId="0" borderId="11" xfId="0" applyNumberFormat="1" applyFont="1" applyBorder="1" applyAlignment="1" applyProtection="1">
      <alignment horizontal="left" vertical="center" wrapText="1"/>
      <protection locked="0"/>
    </xf>
    <xf numFmtId="4" fontId="8" fillId="0" borderId="10" xfId="0" applyNumberFormat="1" applyFont="1" applyBorder="1" applyAlignment="1" applyProtection="1">
      <alignment horizontal="left" vertical="center" wrapText="1"/>
      <protection locked="0"/>
    </xf>
    <xf numFmtId="4" fontId="8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8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11" fillId="3" borderId="4" xfId="0" applyNumberFormat="1" applyFont="1" applyFill="1" applyBorder="1" applyAlignment="1" applyProtection="1">
      <alignment vertical="center"/>
      <protection locked="0"/>
    </xf>
    <xf numFmtId="4" fontId="11" fillId="3" borderId="3" xfId="0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" fontId="11" fillId="3" borderId="4" xfId="0" applyNumberFormat="1" applyFont="1" applyFill="1" applyBorder="1" applyAlignment="1">
      <alignment horizontal="left" vertical="center"/>
    </xf>
    <xf numFmtId="4" fontId="11" fillId="3" borderId="3" xfId="0" applyNumberFormat="1" applyFont="1" applyFill="1" applyBorder="1" applyAlignment="1">
      <alignment horizontal="left" vertical="center"/>
    </xf>
    <xf numFmtId="4" fontId="5" fillId="0" borderId="11" xfId="0" applyNumberFormat="1" applyFont="1" applyBorder="1" applyAlignment="1" applyProtection="1">
      <alignment horizontal="justify" vertical="center"/>
      <protection locked="0"/>
    </xf>
    <xf numFmtId="4" fontId="5" fillId="0" borderId="10" xfId="0" applyNumberFormat="1" applyFont="1" applyBorder="1" applyAlignment="1" applyProtection="1">
      <alignment horizontal="justify" vertical="center"/>
      <protection locked="0"/>
    </xf>
    <xf numFmtId="4" fontId="8" fillId="2" borderId="4" xfId="0" applyNumberFormat="1" applyFont="1" applyFill="1" applyBorder="1" applyAlignment="1" applyProtection="1">
      <alignment horizontal="left" vertical="center"/>
      <protection locked="0"/>
    </xf>
    <xf numFmtId="4" fontId="8" fillId="2" borderId="3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8" fillId="2" borderId="32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 wrapText="1"/>
    </xf>
    <xf numFmtId="4" fontId="18" fillId="0" borderId="11" xfId="0" applyNumberFormat="1" applyFont="1" applyFill="1" applyBorder="1" applyAlignment="1" applyProtection="1">
      <alignment vertical="center"/>
      <protection locked="0"/>
    </xf>
    <xf numFmtId="4" fontId="18" fillId="0" borderId="10" xfId="0" applyNumberFormat="1" applyFont="1" applyFill="1" applyBorder="1" applyAlignment="1" applyProtection="1">
      <alignment vertical="center"/>
      <protection locked="0"/>
    </xf>
    <xf numFmtId="4" fontId="18" fillId="0" borderId="11" xfId="0" applyNumberFormat="1" applyFont="1" applyFill="1" applyBorder="1" applyAlignment="1" applyProtection="1">
      <alignment horizontal="left" vertical="center"/>
      <protection locked="0"/>
    </xf>
    <xf numFmtId="4" fontId="18" fillId="0" borderId="10" xfId="0" applyNumberFormat="1" applyFont="1" applyFill="1" applyBorder="1" applyAlignment="1" applyProtection="1">
      <alignment horizontal="left" vertical="center"/>
      <protection locked="0"/>
    </xf>
    <xf numFmtId="4" fontId="18" fillId="0" borderId="8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7" xfId="0" applyNumberFormat="1" applyFont="1" applyFill="1" applyBorder="1" applyAlignment="1" applyProtection="1">
      <alignment horizontal="left" vertical="center" wrapText="1"/>
      <protection locked="0"/>
    </xf>
    <xf numFmtId="4" fontId="5" fillId="0" borderId="8" xfId="0" applyNumberFormat="1" applyFont="1" applyFill="1" applyBorder="1" applyAlignment="1" applyProtection="1">
      <alignment horizontal="left" vertical="center" wrapText="1"/>
      <protection locked="0"/>
    </xf>
    <xf numFmtId="4" fontId="5" fillId="0" borderId="7" xfId="0" applyNumberFormat="1" applyFont="1" applyFill="1" applyBorder="1" applyAlignment="1" applyProtection="1">
      <alignment horizontal="left" vertical="center" wrapText="1"/>
      <protection locked="0"/>
    </xf>
    <xf numFmtId="4" fontId="7" fillId="0" borderId="0" xfId="0" applyNumberFormat="1" applyFont="1" applyFill="1" applyAlignment="1" applyProtection="1">
      <alignment horizontal="left" vertical="center"/>
      <protection locked="0"/>
    </xf>
    <xf numFmtId="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4" xfId="0" applyNumberFormat="1" applyFont="1" applyFill="1" applyBorder="1" applyAlignment="1" applyProtection="1">
      <alignment vertical="center"/>
      <protection locked="0"/>
    </xf>
    <xf numFmtId="4" fontId="8" fillId="0" borderId="15" xfId="0" applyNumberFormat="1" applyFont="1" applyFill="1" applyBorder="1" applyAlignment="1" applyProtection="1">
      <alignment vertical="center"/>
      <protection locked="0"/>
    </xf>
    <xf numFmtId="4" fontId="15" fillId="0" borderId="14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5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" xfId="0" applyNumberFormat="1" applyFont="1" applyFill="1" applyBorder="1" applyAlignment="1" applyProtection="1">
      <alignment horizontal="left" vertical="center"/>
      <protection locked="0"/>
    </xf>
    <xf numFmtId="4" fontId="15" fillId="0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vertical="center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5" fillId="0" borderId="8" xfId="0" applyNumberFormat="1" applyFont="1" applyFill="1" applyBorder="1" applyAlignment="1" applyProtection="1">
      <alignment vertical="center" wrapText="1"/>
      <protection locked="0"/>
    </xf>
    <xf numFmtId="0" fontId="0" fillId="0" borderId="7" xfId="0" applyFont="1" applyFill="1" applyBorder="1" applyAlignment="1">
      <alignment vertical="center"/>
    </xf>
    <xf numFmtId="4" fontId="5" fillId="0" borderId="8" xfId="0" applyNumberFormat="1" applyFont="1" applyBorder="1" applyAlignment="1" applyProtection="1">
      <alignment horizontal="left" vertical="center"/>
      <protection locked="0"/>
    </xf>
    <xf numFmtId="4" fontId="5" fillId="0" borderId="7" xfId="0" applyNumberFormat="1" applyFont="1" applyBorder="1" applyAlignment="1" applyProtection="1">
      <alignment horizontal="left" vertical="center"/>
      <protection locked="0"/>
    </xf>
    <xf numFmtId="4" fontId="2" fillId="0" borderId="0" xfId="0" applyNumberFormat="1" applyFont="1" applyAlignment="1">
      <alignment vertical="center"/>
    </xf>
    <xf numFmtId="4" fontId="8" fillId="0" borderId="8" xfId="0" applyNumberFormat="1" applyFont="1" applyBorder="1" applyAlignment="1" applyProtection="1">
      <alignment horizontal="justify" vertical="center"/>
      <protection locked="0"/>
    </xf>
    <xf numFmtId="4" fontId="8" fillId="0" borderId="7" xfId="0" applyNumberFormat="1" applyFont="1" applyBorder="1" applyAlignment="1" applyProtection="1">
      <alignment horizontal="justify" vertical="center"/>
      <protection locked="0"/>
    </xf>
    <xf numFmtId="4" fontId="8" fillId="3" borderId="4" xfId="0" applyNumberFormat="1" applyFont="1" applyFill="1" applyBorder="1" applyAlignment="1" applyProtection="1">
      <alignment horizontal="justify" vertical="center"/>
      <protection locked="0"/>
    </xf>
    <xf numFmtId="4" fontId="8" fillId="3" borderId="3" xfId="0" applyNumberFormat="1" applyFont="1" applyFill="1" applyBorder="1" applyAlignment="1" applyProtection="1">
      <alignment horizontal="justify" vertical="center"/>
      <protection locked="0"/>
    </xf>
    <xf numFmtId="4" fontId="11" fillId="3" borderId="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/>
    </xf>
    <xf numFmtId="4" fontId="15" fillId="0" borderId="14" xfId="0" applyNumberFormat="1" applyFont="1" applyFill="1" applyBorder="1" applyAlignment="1" applyProtection="1">
      <alignment vertical="center" wrapText="1"/>
      <protection locked="0"/>
    </xf>
    <xf numFmtId="0" fontId="0" fillId="0" borderId="15" xfId="0" applyFont="1" applyBorder="1" applyAlignment="1">
      <alignment vertical="center"/>
    </xf>
    <xf numFmtId="4" fontId="15" fillId="0" borderId="11" xfId="0" applyNumberFormat="1" applyFont="1" applyFill="1" applyBorder="1" applyAlignment="1" applyProtection="1">
      <alignment vertical="center" wrapText="1"/>
      <protection locked="0"/>
    </xf>
    <xf numFmtId="0" fontId="0" fillId="0" borderId="10" xfId="0" applyFont="1" applyBorder="1" applyAlignment="1">
      <alignment vertical="center"/>
    </xf>
    <xf numFmtId="4" fontId="5" fillId="0" borderId="11" xfId="0" applyNumberFormat="1" applyFont="1" applyFill="1" applyBorder="1" applyAlignment="1" applyProtection="1">
      <alignment vertical="center" wrapText="1"/>
      <protection locked="0"/>
    </xf>
    <xf numFmtId="4" fontId="5" fillId="0" borderId="8" xfId="0" applyNumberFormat="1" applyFont="1" applyBorder="1" applyAlignment="1" applyProtection="1">
      <alignment vertical="center" wrapText="1"/>
      <protection locked="0"/>
    </xf>
    <xf numFmtId="4" fontId="5" fillId="0" borderId="7" xfId="0" applyNumberFormat="1" applyFont="1" applyBorder="1" applyAlignment="1" applyProtection="1">
      <alignment vertical="center" wrapText="1"/>
      <protection locked="0"/>
    </xf>
    <xf numFmtId="4" fontId="8" fillId="3" borderId="3" xfId="0" applyNumberFormat="1" applyFont="1" applyFill="1" applyBorder="1" applyAlignment="1" applyProtection="1">
      <alignment vertical="center" wrapText="1"/>
      <protection locked="0"/>
    </xf>
    <xf numFmtId="4" fontId="5" fillId="0" borderId="11" xfId="0" applyNumberFormat="1" applyFont="1" applyBorder="1" applyAlignment="1" applyProtection="1">
      <alignment vertical="center" wrapText="1"/>
      <protection locked="0"/>
    </xf>
    <xf numFmtId="4" fontId="5" fillId="0" borderId="10" xfId="0" applyNumberFormat="1" applyFont="1" applyBorder="1" applyAlignment="1" applyProtection="1">
      <alignment vertical="center" wrapText="1"/>
      <protection locked="0"/>
    </xf>
    <xf numFmtId="4" fontId="5" fillId="0" borderId="14" xfId="0" applyNumberFormat="1" applyFont="1" applyBorder="1" applyAlignment="1" applyProtection="1">
      <alignment vertical="center" wrapText="1"/>
      <protection locked="0"/>
    </xf>
    <xf numFmtId="4" fontId="5" fillId="0" borderId="15" xfId="0" applyNumberFormat="1" applyFont="1" applyBorder="1" applyAlignment="1" applyProtection="1">
      <alignment vertical="center" wrapText="1"/>
      <protection locked="0"/>
    </xf>
    <xf numFmtId="4" fontId="18" fillId="0" borderId="45" xfId="0" applyNumberFormat="1" applyFont="1" applyFill="1" applyBorder="1" applyAlignment="1" applyProtection="1">
      <alignment vertical="center" wrapText="1"/>
      <protection locked="0"/>
    </xf>
    <xf numFmtId="4" fontId="18" fillId="0" borderId="11" xfId="0" applyNumberFormat="1" applyFont="1" applyFill="1" applyBorder="1" applyAlignment="1">
      <alignment horizontal="left" vertical="center" wrapText="1"/>
    </xf>
    <xf numFmtId="4" fontId="18" fillId="0" borderId="25" xfId="0" applyNumberFormat="1" applyFont="1" applyFill="1" applyBorder="1" applyAlignment="1">
      <alignment horizontal="left" vertical="center" wrapText="1"/>
    </xf>
    <xf numFmtId="4" fontId="18" fillId="0" borderId="45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left" vertical="center" wrapText="1"/>
    </xf>
    <xf numFmtId="4" fontId="18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25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45" xfId="0" applyNumberFormat="1" applyFont="1" applyFill="1" applyBorder="1" applyAlignment="1" applyProtection="1">
      <alignment horizontal="left" vertical="center" wrapText="1"/>
      <protection locked="0"/>
    </xf>
    <xf numFmtId="44" fontId="8" fillId="2" borderId="4" xfId="1" applyFont="1" applyFill="1" applyBorder="1" applyAlignment="1" applyProtection="1">
      <alignment horizontal="left" vertical="center" wrapText="1"/>
      <protection locked="0"/>
    </xf>
    <xf numFmtId="44" fontId="8" fillId="2" borderId="16" xfId="1" applyFont="1" applyFill="1" applyBorder="1" applyAlignment="1" applyProtection="1">
      <alignment horizontal="left" vertical="center" wrapText="1"/>
      <protection locked="0"/>
    </xf>
    <xf numFmtId="44" fontId="8" fillId="2" borderId="3" xfId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4" fontId="11" fillId="2" borderId="23" xfId="0" applyNumberFormat="1" applyFont="1" applyFill="1" applyBorder="1" applyAlignment="1" applyProtection="1">
      <alignment horizontal="center" vertical="center"/>
      <protection locked="0"/>
    </xf>
    <xf numFmtId="4" fontId="11" fillId="2" borderId="49" xfId="0" applyNumberFormat="1" applyFont="1" applyFill="1" applyBorder="1" applyAlignment="1" applyProtection="1">
      <alignment horizontal="center" vertical="center"/>
      <protection locked="0"/>
    </xf>
    <xf numFmtId="4" fontId="11" fillId="2" borderId="22" xfId="0" applyNumberFormat="1" applyFont="1" applyFill="1" applyBorder="1" applyAlignment="1" applyProtection="1">
      <alignment horizontal="center" vertical="center"/>
      <protection locked="0"/>
    </xf>
    <xf numFmtId="4" fontId="11" fillId="2" borderId="18" xfId="0" applyNumberFormat="1" applyFont="1" applyFill="1" applyBorder="1" applyAlignment="1" applyProtection="1">
      <alignment horizontal="center" vertical="center"/>
      <protection locked="0"/>
    </xf>
    <xf numFmtId="4" fontId="11" fillId="2" borderId="30" xfId="0" applyNumberFormat="1" applyFont="1" applyFill="1" applyBorder="1" applyAlignment="1" applyProtection="1">
      <alignment horizontal="center" vertical="center"/>
      <protection locked="0"/>
    </xf>
    <xf numFmtId="4" fontId="11" fillId="2" borderId="17" xfId="0" applyNumberFormat="1" applyFont="1" applyFill="1" applyBorder="1" applyAlignment="1" applyProtection="1">
      <alignment horizontal="center" vertical="center"/>
      <protection locked="0"/>
    </xf>
    <xf numFmtId="4" fontId="11" fillId="3" borderId="22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28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6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25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4" fontId="15" fillId="0" borderId="6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33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" xfId="0" applyNumberFormat="1" applyFont="1" applyFill="1" applyBorder="1" applyAlignment="1" applyProtection="1">
      <alignment horizontal="left" vertical="center" wrapText="1"/>
      <protection locked="0"/>
    </xf>
    <xf numFmtId="4" fontId="8" fillId="3" borderId="4" xfId="0" applyNumberFormat="1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left" vertical="center"/>
    </xf>
    <xf numFmtId="4" fontId="11" fillId="6" borderId="14" xfId="0" applyNumberFormat="1" applyFont="1" applyFill="1" applyBorder="1" applyAlignment="1">
      <alignment horizontal="left" vertical="center" wrapText="1"/>
    </xf>
    <xf numFmtId="0" fontId="0" fillId="6" borderId="26" xfId="0" applyFill="1" applyBorder="1" applyAlignment="1">
      <alignment vertical="center"/>
    </xf>
    <xf numFmtId="0" fontId="35" fillId="0" borderId="60" xfId="0" applyFont="1" applyFill="1" applyBorder="1" applyAlignment="1">
      <alignment horizontal="left" wrapText="1" indent="1"/>
    </xf>
    <xf numFmtId="0" fontId="35" fillId="0" borderId="69" xfId="0" applyFont="1" applyFill="1" applyBorder="1" applyAlignment="1">
      <alignment horizontal="left" wrapText="1" indent="1"/>
    </xf>
    <xf numFmtId="0" fontId="35" fillId="0" borderId="66" xfId="0" applyFont="1" applyFill="1" applyBorder="1" applyAlignment="1">
      <alignment horizontal="left" wrapText="1" indent="1"/>
    </xf>
    <xf numFmtId="0" fontId="35" fillId="0" borderId="65" xfId="0" applyFont="1" applyFill="1" applyBorder="1" applyAlignment="1">
      <alignment horizontal="left" wrapText="1" indent="1"/>
    </xf>
    <xf numFmtId="0" fontId="0" fillId="0" borderId="3" xfId="0" applyBorder="1" applyAlignment="1">
      <alignment horizontal="center" vertical="center"/>
    </xf>
    <xf numFmtId="0" fontId="26" fillId="5" borderId="32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6" fillId="5" borderId="14" xfId="0" applyFont="1" applyFill="1" applyBorder="1" applyAlignment="1">
      <alignment horizontal="center" wrapText="1"/>
    </xf>
    <xf numFmtId="0" fontId="26" fillId="5" borderId="26" xfId="0" applyFont="1" applyFill="1" applyBorder="1" applyAlignment="1">
      <alignment horizontal="center" wrapText="1"/>
    </xf>
    <xf numFmtId="0" fontId="26" fillId="5" borderId="15" xfId="0" applyFont="1" applyFill="1" applyBorder="1" applyAlignment="1">
      <alignment horizontal="center" wrapText="1"/>
    </xf>
    <xf numFmtId="14" fontId="36" fillId="0" borderId="0" xfId="0" applyNumberFormat="1" applyFont="1" applyBorder="1" applyAlignment="1">
      <alignment horizontal="left" wrapText="1"/>
    </xf>
    <xf numFmtId="0" fontId="36" fillId="0" borderId="0" xfId="0" applyFont="1" applyBorder="1" applyAlignment="1">
      <alignment horizontal="left" wrapText="1"/>
    </xf>
    <xf numFmtId="0" fontId="26" fillId="5" borderId="81" xfId="0" applyFont="1" applyFill="1" applyBorder="1" applyAlignment="1">
      <alignment wrapText="1"/>
    </xf>
    <xf numFmtId="0" fontId="26" fillId="5" borderId="80" xfId="0" applyFont="1" applyFill="1" applyBorder="1" applyAlignment="1">
      <alignment wrapText="1"/>
    </xf>
    <xf numFmtId="0" fontId="25" fillId="0" borderId="69" xfId="0" applyFont="1" applyBorder="1" applyAlignment="1">
      <alignment wrapText="1"/>
    </xf>
    <xf numFmtId="0" fontId="25" fillId="0" borderId="75" xfId="0" applyFont="1" applyBorder="1" applyAlignment="1">
      <alignment wrapText="1"/>
    </xf>
    <xf numFmtId="0" fontId="25" fillId="0" borderId="74" xfId="0" applyFont="1" applyBorder="1" applyAlignment="1">
      <alignment wrapText="1"/>
    </xf>
    <xf numFmtId="0" fontId="35" fillId="0" borderId="71" xfId="0" applyFont="1" applyFill="1" applyBorder="1" applyAlignment="1">
      <alignment horizontal="left" wrapText="1" indent="1"/>
    </xf>
    <xf numFmtId="0" fontId="35" fillId="0" borderId="70" xfId="0" applyFont="1" applyFill="1" applyBorder="1" applyAlignment="1">
      <alignment horizontal="left" wrapText="1" indent="1"/>
    </xf>
    <xf numFmtId="0" fontId="42" fillId="7" borderId="23" xfId="0" applyFont="1" applyFill="1" applyBorder="1" applyAlignment="1"/>
    <xf numFmtId="0" fontId="42" fillId="7" borderId="49" xfId="0" applyFont="1" applyFill="1" applyBorder="1" applyAlignment="1"/>
    <xf numFmtId="0" fontId="3" fillId="0" borderId="49" xfId="0" applyFont="1" applyBorder="1" applyAlignment="1"/>
    <xf numFmtId="0" fontId="0" fillId="0" borderId="49" xfId="0" applyBorder="1" applyAlignment="1"/>
    <xf numFmtId="0" fontId="0" fillId="0" borderId="22" xfId="0" applyBorder="1" applyAlignment="1"/>
    <xf numFmtId="0" fontId="3" fillId="0" borderId="0" xfId="0" applyFont="1" applyAlignment="1">
      <alignment horizontal="left"/>
    </xf>
    <xf numFmtId="14" fontId="37" fillId="0" borderId="0" xfId="0" applyNumberFormat="1" applyFont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26" fillId="2" borderId="66" xfId="0" applyFont="1" applyFill="1" applyBorder="1" applyAlignment="1">
      <alignment horizontal="left"/>
    </xf>
    <xf numFmtId="0" fontId="26" fillId="2" borderId="98" xfId="0" applyFont="1" applyFill="1" applyBorder="1" applyAlignment="1">
      <alignment horizontal="left"/>
    </xf>
    <xf numFmtId="0" fontId="24" fillId="0" borderId="0" xfId="0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35" fillId="0" borderId="60" xfId="0" applyFont="1" applyBorder="1"/>
    <xf numFmtId="0" fontId="35" fillId="0" borderId="99" xfId="0" applyFont="1" applyBorder="1"/>
    <xf numFmtId="0" fontId="26" fillId="7" borderId="60" xfId="0" applyFont="1" applyFill="1" applyBorder="1"/>
    <xf numFmtId="0" fontId="26" fillId="7" borderId="99" xfId="0" applyFont="1" applyFill="1" applyBorder="1"/>
    <xf numFmtId="0" fontId="35" fillId="0" borderId="58" xfId="0" applyFont="1" applyBorder="1"/>
    <xf numFmtId="0" fontId="35" fillId="0" borderId="104" xfId="0" applyFont="1" applyBorder="1"/>
    <xf numFmtId="0" fontId="26" fillId="7" borderId="62" xfId="0" applyFont="1" applyFill="1" applyBorder="1"/>
    <xf numFmtId="0" fontId="26" fillId="7" borderId="103" xfId="0" applyFont="1" applyFill="1" applyBorder="1"/>
    <xf numFmtId="4" fontId="43" fillId="0" borderId="101" xfId="0" applyNumberFormat="1" applyFont="1" applyFill="1" applyBorder="1" applyAlignment="1">
      <alignment vertical="center"/>
    </xf>
    <xf numFmtId="4" fontId="43" fillId="0" borderId="100" xfId="0" applyNumberFormat="1" applyFont="1" applyFill="1" applyBorder="1" applyAlignment="1">
      <alignment vertical="center"/>
    </xf>
    <xf numFmtId="0" fontId="3" fillId="0" borderId="59" xfId="0" applyFont="1" applyBorder="1" applyAlignment="1"/>
    <xf numFmtId="0" fontId="26" fillId="0" borderId="60" xfId="0" applyFont="1" applyFill="1" applyBorder="1"/>
    <xf numFmtId="0" fontId="26" fillId="0" borderId="99" xfId="0" applyFont="1" applyFill="1" applyBorder="1"/>
    <xf numFmtId="0" fontId="35" fillId="0" borderId="60" xfId="0" applyFont="1" applyFill="1" applyBorder="1"/>
    <xf numFmtId="0" fontId="35" fillId="0" borderId="99" xfId="0" applyFont="1" applyFill="1" applyBorder="1"/>
    <xf numFmtId="0" fontId="42" fillId="7" borderId="60" xfId="0" applyFont="1" applyFill="1" applyBorder="1" applyAlignment="1"/>
    <xf numFmtId="0" fontId="42" fillId="7" borderId="100" xfId="0" applyFont="1" applyFill="1" applyBorder="1" applyAlignment="1"/>
    <xf numFmtId="0" fontId="26" fillId="2" borderId="60" xfId="0" applyFont="1" applyFill="1" applyBorder="1" applyAlignment="1">
      <alignment horizontal="left"/>
    </xf>
    <xf numFmtId="0" fontId="26" fillId="2" borderId="99" xfId="0" applyFont="1" applyFill="1" applyBorder="1" applyAlignment="1">
      <alignment horizontal="left"/>
    </xf>
    <xf numFmtId="0" fontId="42" fillId="0" borderId="60" xfId="0" applyFont="1" applyFill="1" applyBorder="1"/>
    <xf numFmtId="0" fontId="42" fillId="0" borderId="105" xfId="0" applyFont="1" applyFill="1" applyBorder="1"/>
    <xf numFmtId="0" fontId="42" fillId="0" borderId="59" xfId="0" applyFont="1" applyFill="1" applyBorder="1"/>
    <xf numFmtId="0" fontId="26" fillId="5" borderId="23" xfId="0" applyFont="1" applyFill="1" applyBorder="1" applyAlignment="1">
      <alignment horizontal="center" vertical="center" wrapText="1"/>
    </xf>
    <xf numFmtId="0" fontId="26" fillId="5" borderId="49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102" xfId="0" applyFont="1" applyBorder="1" applyAlignment="1">
      <alignment horizontal="center" vertical="center" wrapText="1"/>
    </xf>
    <xf numFmtId="0" fontId="26" fillId="2" borderId="109" xfId="0" applyFont="1" applyFill="1" applyBorder="1" applyAlignment="1">
      <alignment horizontal="center" wrapText="1"/>
    </xf>
    <xf numFmtId="0" fontId="26" fillId="2" borderId="68" xfId="0" applyFont="1" applyFill="1" applyBorder="1" applyAlignment="1">
      <alignment horizontal="center" wrapText="1"/>
    </xf>
    <xf numFmtId="0" fontId="26" fillId="2" borderId="108" xfId="0" applyFont="1" applyFill="1" applyBorder="1" applyAlignment="1">
      <alignment horizontal="center" wrapText="1"/>
    </xf>
    <xf numFmtId="0" fontId="26" fillId="2" borderId="67" xfId="0" applyFont="1" applyFill="1" applyBorder="1" applyAlignment="1">
      <alignment horizontal="center" wrapText="1"/>
    </xf>
    <xf numFmtId="0" fontId="42" fillId="0" borderId="100" xfId="0" applyFont="1" applyFill="1" applyBorder="1"/>
    <xf numFmtId="4" fontId="46" fillId="0" borderId="0" xfId="3" applyNumberFormat="1" applyFont="1" applyAlignment="1">
      <alignment horizontal="left" vertical="top" wrapText="1"/>
    </xf>
    <xf numFmtId="0" fontId="44" fillId="0" borderId="0" xfId="0" applyFont="1" applyBorder="1" applyAlignment="1">
      <alignment wrapText="1"/>
    </xf>
    <xf numFmtId="0" fontId="44" fillId="0" borderId="30" xfId="0" applyFont="1" applyBorder="1" applyAlignment="1">
      <alignment wrapText="1"/>
    </xf>
    <xf numFmtId="0" fontId="26" fillId="2" borderId="4" xfId="0" applyFont="1" applyFill="1" applyBorder="1" applyAlignment="1">
      <alignment horizontal="center" wrapText="1"/>
    </xf>
    <xf numFmtId="0" fontId="26" fillId="2" borderId="16" xfId="0" applyFont="1" applyFill="1" applyBorder="1" applyAlignment="1">
      <alignment horizontal="center" wrapText="1"/>
    </xf>
    <xf numFmtId="0" fontId="26" fillId="2" borderId="3" xfId="0" applyFont="1" applyFill="1" applyBorder="1" applyAlignment="1">
      <alignment horizontal="center" wrapText="1"/>
    </xf>
    <xf numFmtId="0" fontId="26" fillId="2" borderId="23" xfId="0" applyFont="1" applyFill="1" applyBorder="1" applyAlignment="1">
      <alignment horizontal="center" wrapText="1"/>
    </xf>
    <xf numFmtId="0" fontId="26" fillId="2" borderId="71" xfId="0" applyFont="1" applyFill="1" applyBorder="1" applyAlignment="1">
      <alignment horizontal="center" wrapText="1"/>
    </xf>
    <xf numFmtId="0" fontId="26" fillId="2" borderId="42" xfId="0" applyFont="1" applyFill="1" applyBorder="1" applyAlignment="1">
      <alignment horizontal="center" wrapText="1"/>
    </xf>
    <xf numFmtId="0" fontId="26" fillId="2" borderId="39" xfId="0" applyFont="1" applyFill="1" applyBorder="1" applyAlignment="1">
      <alignment horizontal="center" wrapText="1"/>
    </xf>
    <xf numFmtId="0" fontId="20" fillId="2" borderId="42" xfId="2" applyFont="1" applyFill="1" applyBorder="1" applyAlignment="1">
      <alignment wrapText="1"/>
    </xf>
    <xf numFmtId="0" fontId="20" fillId="2" borderId="39" xfId="2" applyFont="1" applyFill="1" applyBorder="1" applyAlignment="1">
      <alignment wrapText="1"/>
    </xf>
    <xf numFmtId="0" fontId="26" fillId="2" borderId="110" xfId="0" applyFont="1" applyFill="1" applyBorder="1" applyAlignment="1">
      <alignment horizontal="center" wrapText="1"/>
    </xf>
    <xf numFmtId="0" fontId="26" fillId="2" borderId="70" xfId="0" applyFont="1" applyFill="1" applyBorder="1" applyAlignment="1">
      <alignment horizontal="center" wrapText="1"/>
    </xf>
  </cellXfs>
  <cellStyles count="4">
    <cellStyle name="Normal 3" xfId="3"/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F_UM_2018_do_pub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18"/>
      <sheetName val="RZiS 31.12.2018"/>
      <sheetName val="ZZwFJ 31.12.2018"/>
      <sheetName val="Aktywa BO"/>
      <sheetName val="Pasywa BO"/>
      <sheetName val="RZiS BO"/>
      <sheetName val="ZZwFJ BO"/>
      <sheetName val="Aktywa BZ"/>
      <sheetName val="Pasywa BZ"/>
      <sheetName val="RZiS BZ"/>
      <sheetName val="ZZwJ BZ"/>
      <sheetName val="Nota II.1.1.a"/>
      <sheetName val="Nota II.1.b"/>
      <sheetName val="Nota II.1.1.c"/>
      <sheetName val="Nota II.1.2"/>
      <sheetName val="Nota II.1.3"/>
      <sheetName val="Nota II.1.4"/>
      <sheetName val="Nota II.1.5"/>
      <sheetName val="Nota II.1.6"/>
      <sheetName val="Nota II.1.7."/>
      <sheetName val="Nota II.1.8"/>
      <sheetName val="Nota II.1.9"/>
      <sheetName val="Nota II.1.10"/>
      <sheetName val="Nota II.1.11"/>
      <sheetName val="Nota II.1.12a"/>
      <sheetName val="Nota II.1.12b"/>
      <sheetName val="Nota II.1.13a"/>
      <sheetName val="Nota II.1.13b"/>
      <sheetName val="Nota II.1.14"/>
      <sheetName val="Nota II.1.15"/>
      <sheetName val="Nota II.1.16a"/>
      <sheetName val="Nota II.1.16b"/>
      <sheetName val="Nota II.1.16c"/>
      <sheetName val="Nota II.1.16d"/>
      <sheetName val="Nota II.2.1"/>
      <sheetName val="Nota II.2.2."/>
      <sheetName val="Nota II.2.3."/>
      <sheetName val="Nota II.2.4"/>
      <sheetName val="Nota II.2.5a"/>
      <sheetName val="Nota II.2.5b"/>
      <sheetName val="Nota II.2.5.c"/>
      <sheetName val="Nota II.2.5.d"/>
      <sheetName val="Nota II.2.5.e"/>
      <sheetName val="Nota II.2.5.f"/>
      <sheetName val="Nota II.2.5.g"/>
      <sheetName val="Nota II.3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B6">
            <v>45496265064.110001</v>
          </cell>
          <cell r="C6">
            <v>0</v>
          </cell>
          <cell r="D6">
            <v>3745491210.3600001</v>
          </cell>
          <cell r="E6">
            <v>234318520.94999999</v>
          </cell>
          <cell r="F6">
            <v>8780697.9000000004</v>
          </cell>
          <cell r="G6">
            <v>177770388.02000001</v>
          </cell>
          <cell r="H6">
            <v>885497222.39999998</v>
          </cell>
        </row>
        <row r="8">
          <cell r="B8">
            <v>47187052.950000003</v>
          </cell>
          <cell r="C8">
            <v>1821584</v>
          </cell>
          <cell r="D8">
            <v>1202627.8999999999</v>
          </cell>
          <cell r="E8">
            <v>493681.29</v>
          </cell>
          <cell r="F8">
            <v>0</v>
          </cell>
          <cell r="G8">
            <v>9681127.5299999993</v>
          </cell>
          <cell r="H8">
            <v>357220640.56999999</v>
          </cell>
        </row>
        <row r="9">
          <cell r="B9">
            <v>7688620334.6999998</v>
          </cell>
          <cell r="C9">
            <v>5487830169.3100004</v>
          </cell>
          <cell r="D9">
            <v>49977662.740000002</v>
          </cell>
          <cell r="E9">
            <v>1269597.8799999999</v>
          </cell>
          <cell r="F9">
            <v>0</v>
          </cell>
          <cell r="G9">
            <v>8393108.0099999998</v>
          </cell>
          <cell r="H9">
            <v>274302908.97000003</v>
          </cell>
        </row>
        <row r="10">
          <cell r="B10">
            <v>20144858.75</v>
          </cell>
          <cell r="C10">
            <v>0</v>
          </cell>
          <cell r="D10">
            <v>137198102.05000001</v>
          </cell>
          <cell r="E10">
            <v>16836377.449999999</v>
          </cell>
          <cell r="F10">
            <v>858720.5</v>
          </cell>
          <cell r="G10">
            <v>3584937.41</v>
          </cell>
          <cell r="H10">
            <v>-178622996.16</v>
          </cell>
        </row>
        <row r="12">
          <cell r="B12">
            <v>3984622.41</v>
          </cell>
          <cell r="C12">
            <v>2747257.96</v>
          </cell>
          <cell r="D12">
            <v>1032243.77</v>
          </cell>
          <cell r="E12">
            <v>6498115.2699999996</v>
          </cell>
          <cell r="F12">
            <v>397501.76</v>
          </cell>
          <cell r="G12">
            <v>5404082.1600000001</v>
          </cell>
          <cell r="H12">
            <v>0</v>
          </cell>
        </row>
        <row r="13">
          <cell r="B13">
            <v>45441303486.559998</v>
          </cell>
          <cell r="C13">
            <v>5111778754.9799995</v>
          </cell>
          <cell r="D13">
            <v>144281627.56999999</v>
          </cell>
          <cell r="E13">
            <v>1783412.36</v>
          </cell>
          <cell r="F13">
            <v>0</v>
          </cell>
          <cell r="G13">
            <v>7612278.3600000003</v>
          </cell>
          <cell r="H13">
            <v>310076895.06</v>
          </cell>
        </row>
        <row r="16">
          <cell r="B16">
            <v>118755755.73999999</v>
          </cell>
          <cell r="C16">
            <v>0</v>
          </cell>
          <cell r="D16">
            <v>1374918510.49</v>
          </cell>
          <cell r="E16">
            <v>190965735.88999999</v>
          </cell>
          <cell r="F16">
            <v>8211760.0300000003</v>
          </cell>
          <cell r="G16">
            <v>145944892.91</v>
          </cell>
          <cell r="H16">
            <v>2712666.33</v>
          </cell>
        </row>
        <row r="18">
          <cell r="B18">
            <v>4243995.09</v>
          </cell>
          <cell r="C18">
            <v>0</v>
          </cell>
          <cell r="D18">
            <v>121264409.70999999</v>
          </cell>
          <cell r="E18">
            <v>16517944.99</v>
          </cell>
          <cell r="F18">
            <v>202767.66</v>
          </cell>
          <cell r="G18">
            <v>4430838.3099999996</v>
          </cell>
          <cell r="H18">
            <v>0</v>
          </cell>
        </row>
        <row r="19">
          <cell r="B19">
            <v>7247246.1600000001</v>
          </cell>
          <cell r="C19">
            <v>0</v>
          </cell>
          <cell r="D19">
            <v>822295.3</v>
          </cell>
          <cell r="E19">
            <v>1191810.42</v>
          </cell>
          <cell r="F19">
            <v>0</v>
          </cell>
          <cell r="G19">
            <v>12151153.539999999</v>
          </cell>
          <cell r="H19">
            <v>0</v>
          </cell>
        </row>
        <row r="20">
          <cell r="B20">
            <v>3781765.11</v>
          </cell>
          <cell r="C20">
            <v>0</v>
          </cell>
          <cell r="D20">
            <v>-3781765.11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2">
          <cell r="B22">
            <v>0</v>
          </cell>
          <cell r="C22">
            <v>0</v>
          </cell>
          <cell r="D22">
            <v>1058416.1000000001</v>
          </cell>
          <cell r="E22">
            <v>6351627.5700000003</v>
          </cell>
          <cell r="F22">
            <v>292780.19</v>
          </cell>
          <cell r="G22">
            <v>5649172.6600000001</v>
          </cell>
          <cell r="H22">
            <v>0</v>
          </cell>
        </row>
        <row r="23">
          <cell r="B23">
            <v>96382081.859999999</v>
          </cell>
          <cell r="C23">
            <v>0</v>
          </cell>
          <cell r="D23">
            <v>37151599.590000004</v>
          </cell>
          <cell r="E23">
            <v>1480717.36</v>
          </cell>
          <cell r="F23">
            <v>104721.57</v>
          </cell>
          <cell r="G23">
            <v>3024731.55</v>
          </cell>
          <cell r="H23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3427360.88</v>
          </cell>
        </row>
        <row r="27">
          <cell r="B27">
            <v>89982164.579999998</v>
          </cell>
          <cell r="C27">
            <v>85059017.739999995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119925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167332.76999999999</v>
          </cell>
        </row>
      </sheetData>
      <sheetData sheetId="12">
        <row r="5">
          <cell r="B5">
            <v>140579662.91</v>
          </cell>
        </row>
        <row r="7">
          <cell r="B7">
            <v>5032234.0599999996</v>
          </cell>
        </row>
        <row r="8">
          <cell r="B8">
            <v>3311915.79</v>
          </cell>
        </row>
        <row r="10">
          <cell r="B10">
            <v>2269229.9900000002</v>
          </cell>
        </row>
        <row r="11">
          <cell r="B11">
            <v>1728928.04</v>
          </cell>
        </row>
        <row r="14">
          <cell r="B14">
            <v>122458271.02</v>
          </cell>
        </row>
        <row r="16">
          <cell r="B16">
            <v>5631449.0999999996</v>
          </cell>
        </row>
        <row r="17">
          <cell r="B17">
            <v>3772579.08</v>
          </cell>
        </row>
        <row r="19">
          <cell r="B19">
            <v>2269229.9900000002</v>
          </cell>
        </row>
        <row r="20">
          <cell r="B20">
            <v>679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</sheetData>
      <sheetData sheetId="13">
        <row r="10">
          <cell r="C10">
            <v>400351.06</v>
          </cell>
          <cell r="D10">
            <v>17502981.260000002</v>
          </cell>
          <cell r="E10">
            <v>0</v>
          </cell>
        </row>
        <row r="12">
          <cell r="C12">
            <v>4177684.82</v>
          </cell>
          <cell r="D12">
            <v>49632</v>
          </cell>
          <cell r="E12">
            <v>0</v>
          </cell>
        </row>
        <row r="13">
          <cell r="C13">
            <v>0</v>
          </cell>
          <cell r="D13">
            <v>1126663.45</v>
          </cell>
          <cell r="E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4177684.82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</sheetData>
      <sheetData sheetId="14"/>
      <sheetData sheetId="15">
        <row r="10">
          <cell r="B10">
            <v>0</v>
          </cell>
          <cell r="C10">
            <v>3427360.88</v>
          </cell>
          <cell r="D10">
            <v>0</v>
          </cell>
          <cell r="E10">
            <v>21436011.059999999</v>
          </cell>
          <cell r="F10">
            <v>0</v>
          </cell>
          <cell r="G10">
            <v>19376709.09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90102089.579999998</v>
          </cell>
          <cell r="D11">
            <v>0</v>
          </cell>
          <cell r="E11">
            <v>4159256.7</v>
          </cell>
          <cell r="F11">
            <v>0</v>
          </cell>
          <cell r="G11">
            <v>98213189.920000002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167332.76999999999</v>
          </cell>
          <cell r="D12">
            <v>0</v>
          </cell>
          <cell r="E12">
            <v>0</v>
          </cell>
          <cell r="F12">
            <v>0</v>
          </cell>
          <cell r="G12">
            <v>12355443.32</v>
          </cell>
          <cell r="H12">
            <v>0</v>
          </cell>
          <cell r="I12">
            <v>0</v>
          </cell>
        </row>
      </sheetData>
      <sheetData sheetId="16">
        <row r="9">
          <cell r="B9">
            <v>393884306.88999999</v>
          </cell>
          <cell r="C9">
            <v>216164643.56</v>
          </cell>
        </row>
      </sheetData>
      <sheetData sheetId="17"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442284.94</v>
          </cell>
          <cell r="C13">
            <v>458499.41</v>
          </cell>
        </row>
        <row r="14">
          <cell r="B14">
            <v>221248</v>
          </cell>
          <cell r="C14">
            <v>129592</v>
          </cell>
        </row>
        <row r="15">
          <cell r="B15">
            <v>0</v>
          </cell>
          <cell r="C15">
            <v>18074.919999999998</v>
          </cell>
        </row>
      </sheetData>
      <sheetData sheetId="18">
        <row r="7">
          <cell r="E7">
            <v>520300</v>
          </cell>
          <cell r="F7">
            <v>0</v>
          </cell>
          <cell r="H7">
            <v>23448.95</v>
          </cell>
          <cell r="I7">
            <v>3094019.79</v>
          </cell>
        </row>
        <row r="8">
          <cell r="E8">
            <v>291714000</v>
          </cell>
          <cell r="F8">
            <v>91436002.079999998</v>
          </cell>
          <cell r="H8">
            <v>-70393773.430000007</v>
          </cell>
          <cell r="I8">
            <v>200277997.91999999</v>
          </cell>
        </row>
        <row r="9">
          <cell r="E9">
            <v>42491000</v>
          </cell>
          <cell r="F9">
            <v>0</v>
          </cell>
          <cell r="H9">
            <v>430428.22</v>
          </cell>
          <cell r="I9">
            <v>105551339.67</v>
          </cell>
        </row>
        <row r="10">
          <cell r="E10">
            <v>328917500</v>
          </cell>
          <cell r="F10">
            <v>0</v>
          </cell>
          <cell r="H10">
            <v>6145935.0700000003</v>
          </cell>
          <cell r="I10">
            <v>643427100.99000001</v>
          </cell>
        </row>
        <row r="11">
          <cell r="E11">
            <v>15497000</v>
          </cell>
          <cell r="F11">
            <v>10398455.58</v>
          </cell>
          <cell r="H11">
            <v>-5200811.74</v>
          </cell>
          <cell r="I11">
            <v>5098544.42</v>
          </cell>
        </row>
        <row r="12">
          <cell r="E12">
            <v>2300000</v>
          </cell>
          <cell r="F12">
            <v>0</v>
          </cell>
          <cell r="H12">
            <v>-1770697.79</v>
          </cell>
          <cell r="I12">
            <v>7003953.2300000004</v>
          </cell>
        </row>
        <row r="13">
          <cell r="E13">
            <v>2734575100</v>
          </cell>
          <cell r="F13">
            <v>0</v>
          </cell>
          <cell r="H13">
            <v>196303828.81</v>
          </cell>
          <cell r="I13">
            <v>4504764934.2799997</v>
          </cell>
        </row>
        <row r="14">
          <cell r="E14">
            <v>430933000</v>
          </cell>
          <cell r="F14">
            <v>0</v>
          </cell>
          <cell r="H14">
            <v>311110.34999999998</v>
          </cell>
          <cell r="I14">
            <v>652493033.27999997</v>
          </cell>
        </row>
        <row r="15">
          <cell r="E15">
            <v>5000000</v>
          </cell>
          <cell r="F15">
            <v>0</v>
          </cell>
          <cell r="H15">
            <v>2802773.7</v>
          </cell>
          <cell r="I15">
            <v>16921950.59</v>
          </cell>
        </row>
        <row r="16">
          <cell r="E16">
            <v>1230050</v>
          </cell>
          <cell r="F16">
            <v>0</v>
          </cell>
          <cell r="H16">
            <v>738727.68</v>
          </cell>
          <cell r="I16">
            <v>6610650.9699999997</v>
          </cell>
        </row>
        <row r="17">
          <cell r="E17">
            <v>80500000</v>
          </cell>
          <cell r="F17">
            <v>0</v>
          </cell>
          <cell r="H17">
            <v>528446.43999999994</v>
          </cell>
          <cell r="I17">
            <v>112613088.73999999</v>
          </cell>
        </row>
        <row r="18">
          <cell r="E18">
            <v>143745000</v>
          </cell>
          <cell r="F18">
            <v>0</v>
          </cell>
          <cell r="H18">
            <v>5737254.2000000002</v>
          </cell>
          <cell r="I18">
            <v>188094376.09999999</v>
          </cell>
        </row>
        <row r="20">
          <cell r="E20">
            <v>90266000</v>
          </cell>
          <cell r="F20">
            <v>0</v>
          </cell>
          <cell r="H20">
            <v>935484.85</v>
          </cell>
          <cell r="I20">
            <v>97333697.109999999</v>
          </cell>
        </row>
        <row r="21">
          <cell r="E21">
            <v>467275000</v>
          </cell>
          <cell r="F21">
            <v>0</v>
          </cell>
          <cell r="H21">
            <v>36197634.659999996</v>
          </cell>
          <cell r="I21">
            <v>992228778.23000002</v>
          </cell>
        </row>
        <row r="22">
          <cell r="E22">
            <v>3300000</v>
          </cell>
          <cell r="F22">
            <v>0</v>
          </cell>
          <cell r="H22">
            <v>540248.57999999996</v>
          </cell>
          <cell r="I22">
            <v>5162584.49</v>
          </cell>
        </row>
        <row r="23">
          <cell r="E23">
            <v>1000000</v>
          </cell>
          <cell r="F23">
            <v>0</v>
          </cell>
          <cell r="H23">
            <v>725318.58</v>
          </cell>
          <cell r="I23">
            <v>18072392.609999999</v>
          </cell>
        </row>
        <row r="24">
          <cell r="E24">
            <v>18577000</v>
          </cell>
          <cell r="F24">
            <v>0</v>
          </cell>
          <cell r="H24">
            <v>-4921020.2</v>
          </cell>
          <cell r="I24">
            <v>19756128.82</v>
          </cell>
        </row>
        <row r="25">
          <cell r="E25">
            <v>62965000</v>
          </cell>
          <cell r="F25">
            <v>0</v>
          </cell>
          <cell r="H25">
            <v>50731.74</v>
          </cell>
          <cell r="I25">
            <v>64726576.920000002</v>
          </cell>
        </row>
        <row r="26">
          <cell r="E26">
            <v>17005000</v>
          </cell>
          <cell r="F26">
            <v>0</v>
          </cell>
          <cell r="H26">
            <v>-10042844.82</v>
          </cell>
          <cell r="I26">
            <v>11609921.960000001</v>
          </cell>
        </row>
        <row r="27">
          <cell r="E27">
            <v>17883000</v>
          </cell>
          <cell r="F27">
            <v>0</v>
          </cell>
          <cell r="H27">
            <v>-6767465.3899999997</v>
          </cell>
          <cell r="I27">
            <v>16972713.710000001</v>
          </cell>
        </row>
        <row r="28">
          <cell r="E28">
            <v>25192000</v>
          </cell>
          <cell r="F28">
            <v>0</v>
          </cell>
          <cell r="H28">
            <v>-19928431.609999999</v>
          </cell>
          <cell r="I28">
            <v>9136310.6099999994</v>
          </cell>
        </row>
        <row r="29">
          <cell r="E29">
            <v>20111000</v>
          </cell>
          <cell r="F29">
            <v>0</v>
          </cell>
          <cell r="H29">
            <v>36661.019999999997</v>
          </cell>
          <cell r="I29">
            <v>19639430.129999999</v>
          </cell>
        </row>
        <row r="30">
          <cell r="E30">
            <v>50000</v>
          </cell>
          <cell r="F30">
            <v>50000</v>
          </cell>
          <cell r="H30">
            <v>0</v>
          </cell>
          <cell r="I30">
            <v>0</v>
          </cell>
        </row>
        <row r="31">
          <cell r="E31">
            <v>16000000</v>
          </cell>
          <cell r="F31">
            <v>3352481.43</v>
          </cell>
          <cell r="H31">
            <v>-2547125.15</v>
          </cell>
          <cell r="I31">
            <v>31447264.449999999</v>
          </cell>
        </row>
        <row r="32">
          <cell r="E32">
            <v>182054.85</v>
          </cell>
          <cell r="F32">
            <v>-2483.4</v>
          </cell>
          <cell r="H32">
            <v>0</v>
          </cell>
          <cell r="I32">
            <v>0</v>
          </cell>
        </row>
        <row r="35">
          <cell r="C35">
            <v>10406</v>
          </cell>
          <cell r="D35">
            <v>100</v>
          </cell>
          <cell r="E35">
            <v>520300</v>
          </cell>
          <cell r="F35">
            <v>0</v>
          </cell>
          <cell r="H35">
            <v>94592.53</v>
          </cell>
          <cell r="I35">
            <v>3070570.84</v>
          </cell>
        </row>
        <row r="36">
          <cell r="C36">
            <v>657835</v>
          </cell>
          <cell r="D36">
            <v>100</v>
          </cell>
          <cell r="E36">
            <v>328917500</v>
          </cell>
          <cell r="F36">
            <v>0</v>
          </cell>
          <cell r="H36">
            <v>25439722.809999999</v>
          </cell>
          <cell r="I36">
            <v>637720888.73000002</v>
          </cell>
        </row>
        <row r="37">
          <cell r="C37">
            <v>583428</v>
          </cell>
          <cell r="D37">
            <v>100</v>
          </cell>
          <cell r="E37">
            <v>291714000</v>
          </cell>
          <cell r="F37">
            <v>0</v>
          </cell>
          <cell r="H37">
            <v>-23071539.16</v>
          </cell>
          <cell r="I37">
            <v>270671771.35000002</v>
          </cell>
        </row>
        <row r="38">
          <cell r="C38">
            <v>84982</v>
          </cell>
          <cell r="D38">
            <v>100</v>
          </cell>
          <cell r="E38">
            <v>42491000</v>
          </cell>
          <cell r="F38">
            <v>0</v>
          </cell>
          <cell r="H38">
            <v>3860257.47</v>
          </cell>
          <cell r="I38">
            <v>105140911.45</v>
          </cell>
        </row>
        <row r="39">
          <cell r="C39">
            <v>154970</v>
          </cell>
          <cell r="D39">
            <v>100</v>
          </cell>
          <cell r="E39">
            <v>15497000</v>
          </cell>
          <cell r="F39">
            <v>5197643.84</v>
          </cell>
          <cell r="H39">
            <v>-2220019.69</v>
          </cell>
          <cell r="I39">
            <v>10299356.16</v>
          </cell>
        </row>
        <row r="40">
          <cell r="C40">
            <v>26625556</v>
          </cell>
          <cell r="D40">
            <v>100</v>
          </cell>
          <cell r="E40">
            <v>2662555600</v>
          </cell>
          <cell r="F40">
            <v>0</v>
          </cell>
          <cell r="H40">
            <v>297122378.68000001</v>
          </cell>
          <cell r="I40">
            <v>4558461105.4700003</v>
          </cell>
        </row>
        <row r="41">
          <cell r="C41">
            <v>861866</v>
          </cell>
          <cell r="D41">
            <v>100</v>
          </cell>
          <cell r="E41">
            <v>430933000</v>
          </cell>
          <cell r="F41">
            <v>0</v>
          </cell>
          <cell r="H41">
            <v>37229983.109999999</v>
          </cell>
          <cell r="I41">
            <v>652181922.92999995</v>
          </cell>
        </row>
        <row r="42">
          <cell r="C42">
            <v>10000</v>
          </cell>
          <cell r="D42">
            <v>100</v>
          </cell>
          <cell r="E42">
            <v>5000000</v>
          </cell>
          <cell r="F42">
            <v>0</v>
          </cell>
          <cell r="H42">
            <v>2309624.15</v>
          </cell>
          <cell r="I42">
            <v>15869176.890000001</v>
          </cell>
        </row>
        <row r="43">
          <cell r="C43">
            <v>18435</v>
          </cell>
          <cell r="D43">
            <v>100</v>
          </cell>
          <cell r="E43">
            <v>921750</v>
          </cell>
          <cell r="F43">
            <v>0</v>
          </cell>
          <cell r="H43">
            <v>213935.78</v>
          </cell>
          <cell r="I43">
            <v>5871923.29</v>
          </cell>
        </row>
        <row r="44">
          <cell r="C44">
            <v>80500</v>
          </cell>
          <cell r="D44">
            <v>100</v>
          </cell>
          <cell r="E44">
            <v>80500000</v>
          </cell>
          <cell r="F44">
            <v>0</v>
          </cell>
          <cell r="H44">
            <v>3507527.89</v>
          </cell>
          <cell r="I44">
            <v>110429915.93000001</v>
          </cell>
        </row>
        <row r="45">
          <cell r="C45">
            <v>125015</v>
          </cell>
          <cell r="D45">
            <v>100</v>
          </cell>
          <cell r="E45">
            <v>125015000</v>
          </cell>
          <cell r="F45">
            <v>0</v>
          </cell>
          <cell r="H45">
            <v>4798123.53</v>
          </cell>
          <cell r="I45">
            <v>163627121.90000001</v>
          </cell>
        </row>
        <row r="46">
          <cell r="C46">
            <v>86666</v>
          </cell>
          <cell r="D46">
            <v>100</v>
          </cell>
          <cell r="E46">
            <v>86666000</v>
          </cell>
          <cell r="F46">
            <v>0</v>
          </cell>
          <cell r="H46">
            <v>2300823.87</v>
          </cell>
          <cell r="I46">
            <v>92798212.260000005</v>
          </cell>
        </row>
        <row r="47">
          <cell r="C47">
            <v>6600</v>
          </cell>
          <cell r="D47">
            <v>100</v>
          </cell>
          <cell r="E47">
            <v>3300000</v>
          </cell>
          <cell r="F47">
            <v>0</v>
          </cell>
          <cell r="H47">
            <v>427818.04</v>
          </cell>
          <cell r="I47">
            <v>5050153.95</v>
          </cell>
        </row>
        <row r="48">
          <cell r="C48">
            <v>1000</v>
          </cell>
          <cell r="D48">
            <v>100</v>
          </cell>
          <cell r="E48">
            <v>1000000</v>
          </cell>
          <cell r="F48">
            <v>0</v>
          </cell>
          <cell r="H48">
            <v>662116.78</v>
          </cell>
          <cell r="I48">
            <v>17347074.030000001</v>
          </cell>
        </row>
        <row r="49">
          <cell r="C49">
            <v>18577</v>
          </cell>
          <cell r="D49">
            <v>100</v>
          </cell>
          <cell r="E49">
            <v>18577000</v>
          </cell>
          <cell r="F49">
            <v>0</v>
          </cell>
          <cell r="H49">
            <v>-2287446.6800000002</v>
          </cell>
          <cell r="I49">
            <v>21373621.48</v>
          </cell>
        </row>
        <row r="50">
          <cell r="C50">
            <v>40540</v>
          </cell>
          <cell r="D50">
            <v>100</v>
          </cell>
          <cell r="E50">
            <v>40540000</v>
          </cell>
          <cell r="F50">
            <v>0</v>
          </cell>
          <cell r="H50">
            <v>252516.77</v>
          </cell>
          <cell r="I50">
            <v>42250845.18</v>
          </cell>
        </row>
        <row r="51">
          <cell r="C51">
            <v>17005</v>
          </cell>
          <cell r="D51">
            <v>100</v>
          </cell>
          <cell r="E51">
            <v>17005000</v>
          </cell>
          <cell r="F51">
            <v>0</v>
          </cell>
          <cell r="H51">
            <v>-7328325.3300000001</v>
          </cell>
          <cell r="I51">
            <v>6271186.1900000004</v>
          </cell>
        </row>
        <row r="52">
          <cell r="C52">
            <v>11383</v>
          </cell>
          <cell r="D52">
            <v>100</v>
          </cell>
          <cell r="E52">
            <v>11383000</v>
          </cell>
          <cell r="F52">
            <v>0</v>
          </cell>
          <cell r="H52">
            <v>-6652996.9100000001</v>
          </cell>
          <cell r="I52">
            <v>10910179.1</v>
          </cell>
        </row>
        <row r="53">
          <cell r="C53">
            <v>40100</v>
          </cell>
          <cell r="D53">
            <v>100</v>
          </cell>
          <cell r="E53">
            <v>40100000</v>
          </cell>
          <cell r="F53">
            <v>11801478.09</v>
          </cell>
          <cell r="H53">
            <v>-11990702.890000001</v>
          </cell>
          <cell r="I53">
            <v>-7090847.7800000003</v>
          </cell>
        </row>
        <row r="54">
          <cell r="C54">
            <v>20111</v>
          </cell>
          <cell r="D54">
            <v>100</v>
          </cell>
          <cell r="E54">
            <v>20111000</v>
          </cell>
          <cell r="F54">
            <v>0</v>
          </cell>
          <cell r="H54">
            <v>-101984.25</v>
          </cell>
          <cell r="I54">
            <v>19669528.390000001</v>
          </cell>
        </row>
        <row r="55">
          <cell r="C55">
            <v>100</v>
          </cell>
          <cell r="D55">
            <v>100</v>
          </cell>
          <cell r="E55">
            <v>50000</v>
          </cell>
          <cell r="F55">
            <v>50000</v>
          </cell>
        </row>
        <row r="56">
          <cell r="C56">
            <v>16000</v>
          </cell>
          <cell r="D56">
            <v>40.22</v>
          </cell>
          <cell r="E56">
            <v>16000000</v>
          </cell>
          <cell r="F56">
            <v>2327587.16</v>
          </cell>
          <cell r="H56">
            <v>-3594195.59</v>
          </cell>
          <cell r="I56">
            <v>33994389.600000001</v>
          </cell>
        </row>
        <row r="57">
          <cell r="C57">
            <v>1152</v>
          </cell>
          <cell r="E57">
            <v>181411.65</v>
          </cell>
          <cell r="F57">
            <v>0</v>
          </cell>
        </row>
        <row r="58">
          <cell r="C58">
            <v>4600</v>
          </cell>
          <cell r="D58">
            <v>100</v>
          </cell>
          <cell r="E58">
            <v>2300000</v>
          </cell>
          <cell r="F58">
            <v>0</v>
          </cell>
          <cell r="H58">
            <v>-1470715.57</v>
          </cell>
          <cell r="I58">
            <v>8774651.0199999996</v>
          </cell>
        </row>
        <row r="59">
          <cell r="C59">
            <v>934550</v>
          </cell>
          <cell r="D59">
            <v>100</v>
          </cell>
          <cell r="E59">
            <v>467275000</v>
          </cell>
          <cell r="F59">
            <v>0</v>
          </cell>
          <cell r="H59">
            <v>45081837.359999999</v>
          </cell>
          <cell r="I59">
            <v>956031143.57000005</v>
          </cell>
        </row>
      </sheetData>
      <sheetData sheetId="19"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1052543284.62</v>
          </cell>
          <cell r="D12">
            <v>531766988.29000002</v>
          </cell>
          <cell r="E12">
            <v>37616663.840000004</v>
          </cell>
          <cell r="F12">
            <v>396416379.51999998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C14">
            <v>340168444.75999999</v>
          </cell>
          <cell r="D14">
            <v>301267018.38999999</v>
          </cell>
          <cell r="E14">
            <v>1821973.56</v>
          </cell>
          <cell r="F14">
            <v>259325116.88999999</v>
          </cell>
        </row>
      </sheetData>
      <sheetData sheetId="20"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C10">
            <v>9448900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474678865.37</v>
          </cell>
          <cell r="D11">
            <v>11439612</v>
          </cell>
          <cell r="E11">
            <v>46010958</v>
          </cell>
          <cell r="F11">
            <v>409808642.37</v>
          </cell>
        </row>
        <row r="12">
          <cell r="C12">
            <v>25695226.559999999</v>
          </cell>
          <cell r="D12">
            <v>5984737.1399999997</v>
          </cell>
          <cell r="E12">
            <v>0</v>
          </cell>
          <cell r="F12">
            <v>25445226.559999999</v>
          </cell>
        </row>
        <row r="13">
          <cell r="C13">
            <v>4132465809.9299998</v>
          </cell>
          <cell r="D13">
            <v>12502766.5</v>
          </cell>
          <cell r="E13">
            <v>11764608.33</v>
          </cell>
          <cell r="F13">
            <v>2149348.67</v>
          </cell>
        </row>
        <row r="14">
          <cell r="C14">
            <v>259059724.59</v>
          </cell>
          <cell r="D14">
            <v>44999377.460000001</v>
          </cell>
          <cell r="E14">
            <v>8652321</v>
          </cell>
          <cell r="F14">
            <v>164212121.59999999</v>
          </cell>
        </row>
        <row r="15">
          <cell r="C15">
            <v>254364262.80000001</v>
          </cell>
          <cell r="D15">
            <v>19733853.010000002</v>
          </cell>
          <cell r="E15">
            <v>1883069.74</v>
          </cell>
          <cell r="F15">
            <v>237472831.18000001</v>
          </cell>
        </row>
        <row r="16">
          <cell r="C16">
            <v>2138893.1800000002</v>
          </cell>
          <cell r="D16">
            <v>496775</v>
          </cell>
          <cell r="E16">
            <v>82775</v>
          </cell>
          <cell r="F16">
            <v>111643.18</v>
          </cell>
        </row>
        <row r="17">
          <cell r="C17">
            <v>46156429.859999999</v>
          </cell>
          <cell r="D17">
            <v>11947164.880000001</v>
          </cell>
          <cell r="E17">
            <v>577424.5</v>
          </cell>
          <cell r="F17">
            <v>2541990.41</v>
          </cell>
        </row>
        <row r="19">
          <cell r="C19">
            <v>239698539.53</v>
          </cell>
          <cell r="D19">
            <v>21619870.07</v>
          </cell>
          <cell r="E19">
            <v>7600</v>
          </cell>
          <cell r="F19">
            <v>107746945.03</v>
          </cell>
        </row>
        <row r="20">
          <cell r="C20">
            <v>1055360</v>
          </cell>
          <cell r="D20">
            <v>6028073.5</v>
          </cell>
          <cell r="E20">
            <v>0</v>
          </cell>
          <cell r="F20">
            <v>0</v>
          </cell>
        </row>
        <row r="21">
          <cell r="C21">
            <v>7086333.2199999997</v>
          </cell>
          <cell r="D21">
            <v>1254180.47</v>
          </cell>
          <cell r="E21">
            <v>495641.08</v>
          </cell>
          <cell r="F21">
            <v>352557.38</v>
          </cell>
        </row>
        <row r="22">
          <cell r="C22">
            <v>10922502.99</v>
          </cell>
          <cell r="D22">
            <v>0</v>
          </cell>
          <cell r="E22">
            <v>0</v>
          </cell>
          <cell r="F22">
            <v>9493518.9900000002</v>
          </cell>
        </row>
        <row r="23">
          <cell r="C23">
            <v>221394.61</v>
          </cell>
          <cell r="D23">
            <v>16626.080000000002</v>
          </cell>
          <cell r="E23">
            <v>33055.96</v>
          </cell>
          <cell r="F23">
            <v>93536.84</v>
          </cell>
        </row>
        <row r="24">
          <cell r="C24">
            <v>797554.5</v>
          </cell>
          <cell r="D24">
            <v>219353</v>
          </cell>
          <cell r="E24">
            <v>0</v>
          </cell>
          <cell r="F24">
            <v>797554.5</v>
          </cell>
        </row>
        <row r="25">
          <cell r="C25">
            <v>9878172.4199999999</v>
          </cell>
          <cell r="D25">
            <v>2568046.4300000002</v>
          </cell>
          <cell r="E25">
            <v>0</v>
          </cell>
          <cell r="F25">
            <v>4705372</v>
          </cell>
        </row>
        <row r="26">
          <cell r="C26">
            <v>144290577</v>
          </cell>
          <cell r="D26">
            <v>138381538.91999999</v>
          </cell>
          <cell r="E26">
            <v>0</v>
          </cell>
          <cell r="F26">
            <v>0</v>
          </cell>
        </row>
        <row r="27">
          <cell r="C27">
            <v>14901902</v>
          </cell>
          <cell r="D27">
            <v>0</v>
          </cell>
          <cell r="E27">
            <v>0</v>
          </cell>
          <cell r="F27">
            <v>0</v>
          </cell>
        </row>
        <row r="28">
          <cell r="C28">
            <v>23005221.5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16616967.5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9825612.5700000003</v>
          </cell>
          <cell r="D30">
            <v>1467172.37</v>
          </cell>
          <cell r="E30">
            <v>28413</v>
          </cell>
          <cell r="F30">
            <v>8352427.5700000003</v>
          </cell>
        </row>
        <row r="31">
          <cell r="C31">
            <v>121564429.3</v>
          </cell>
          <cell r="D31">
            <v>96003010.640000001</v>
          </cell>
          <cell r="E31">
            <v>3412883.53</v>
          </cell>
          <cell r="F31">
            <v>4209654.88</v>
          </cell>
        </row>
        <row r="32">
          <cell r="C32">
            <v>740019.68</v>
          </cell>
          <cell r="D32">
            <v>22372.27</v>
          </cell>
          <cell r="E32">
            <v>27372.27</v>
          </cell>
          <cell r="F32">
            <v>45444.800000000003</v>
          </cell>
        </row>
        <row r="33">
          <cell r="C33">
            <v>1058892.53</v>
          </cell>
          <cell r="D33">
            <v>69755</v>
          </cell>
          <cell r="E33">
            <v>23143.53</v>
          </cell>
          <cell r="F33">
            <v>458165.3</v>
          </cell>
        </row>
        <row r="34">
          <cell r="C34">
            <v>438069</v>
          </cell>
          <cell r="D34">
            <v>0</v>
          </cell>
          <cell r="E34">
            <v>0</v>
          </cell>
          <cell r="F34">
            <v>438069</v>
          </cell>
        </row>
        <row r="35">
          <cell r="C35">
            <v>13609418.98</v>
          </cell>
          <cell r="D35">
            <v>2872698.26</v>
          </cell>
          <cell r="E35">
            <v>120014.1</v>
          </cell>
          <cell r="F35">
            <v>3798058.6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9925625.5800000001</v>
          </cell>
          <cell r="D37">
            <v>1005531.66</v>
          </cell>
          <cell r="E37">
            <v>0</v>
          </cell>
          <cell r="F37">
            <v>0</v>
          </cell>
        </row>
        <row r="38">
          <cell r="C38">
            <v>326339641.81</v>
          </cell>
          <cell r="D38">
            <v>136241573.47999999</v>
          </cell>
          <cell r="E38">
            <v>1086463.8999999999</v>
          </cell>
          <cell r="F38">
            <v>93709139.079999998</v>
          </cell>
        </row>
      </sheetData>
      <sheetData sheetId="21"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1">
          <cell r="B11">
            <v>15042.899999999994</v>
          </cell>
          <cell r="C11">
            <v>16123.149999999907</v>
          </cell>
        </row>
        <row r="12">
          <cell r="B12">
            <v>20676.400000000001</v>
          </cell>
          <cell r="C12">
            <v>21492.9</v>
          </cell>
        </row>
        <row r="13">
          <cell r="B13">
            <v>126135.4</v>
          </cell>
          <cell r="C13">
            <v>119732.55</v>
          </cell>
        </row>
        <row r="15">
          <cell r="B15">
            <v>78580.67</v>
          </cell>
          <cell r="C15">
            <v>52905.58</v>
          </cell>
        </row>
        <row r="16">
          <cell r="B16">
            <v>34493.1</v>
          </cell>
          <cell r="C16">
            <v>34010.35</v>
          </cell>
        </row>
        <row r="17">
          <cell r="B17">
            <v>34227.480000000003</v>
          </cell>
          <cell r="C17">
            <v>25067.29</v>
          </cell>
        </row>
      </sheetData>
      <sheetData sheetId="22"/>
      <sheetData sheetId="23"/>
      <sheetData sheetId="24">
        <row r="9">
          <cell r="B9">
            <v>36582834.600000001</v>
          </cell>
          <cell r="C9">
            <v>37715166.700000003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</sheetData>
      <sheetData sheetId="25"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2863773817.1900001</v>
          </cell>
          <cell r="D12">
            <v>2861861817.1900001</v>
          </cell>
        </row>
        <row r="13">
          <cell r="C13">
            <v>84440200</v>
          </cell>
          <cell r="D13">
            <v>24111084</v>
          </cell>
        </row>
        <row r="14">
          <cell r="C14">
            <v>0</v>
          </cell>
          <cell r="D14">
            <v>0</v>
          </cell>
        </row>
        <row r="15">
          <cell r="C15">
            <v>132100.64000000001</v>
          </cell>
          <cell r="D15">
            <v>136910.9</v>
          </cell>
        </row>
        <row r="16">
          <cell r="C16">
            <v>5473684.96</v>
          </cell>
          <cell r="D16">
            <v>5949958</v>
          </cell>
        </row>
        <row r="17">
          <cell r="C17">
            <v>898675397.95000005</v>
          </cell>
          <cell r="D17">
            <v>509574004.97000003</v>
          </cell>
        </row>
      </sheetData>
      <sheetData sheetId="26"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147301.25</v>
          </cell>
          <cell r="C12">
            <v>97414.18</v>
          </cell>
        </row>
        <row r="13">
          <cell r="B13">
            <v>0</v>
          </cell>
          <cell r="C13">
            <v>0</v>
          </cell>
        </row>
        <row r="14">
          <cell r="B14">
            <v>164147.65</v>
          </cell>
          <cell r="C14">
            <v>79888.91</v>
          </cell>
        </row>
        <row r="15">
          <cell r="B15">
            <v>5266.19</v>
          </cell>
          <cell r="C15">
            <v>0</v>
          </cell>
        </row>
        <row r="16">
          <cell r="B16">
            <v>11889.76</v>
          </cell>
          <cell r="C16">
            <v>9920.42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131917.32</v>
          </cell>
          <cell r="C19">
            <v>139410.66</v>
          </cell>
        </row>
        <row r="21">
          <cell r="B21">
            <v>0</v>
          </cell>
          <cell r="C21">
            <v>0</v>
          </cell>
        </row>
        <row r="22">
          <cell r="B22">
            <v>3518514.47</v>
          </cell>
          <cell r="C22">
            <v>3229909.6</v>
          </cell>
        </row>
        <row r="23">
          <cell r="B23">
            <v>0</v>
          </cell>
          <cell r="C23">
            <v>28184.23</v>
          </cell>
        </row>
        <row r="24">
          <cell r="B24">
            <v>0</v>
          </cell>
          <cell r="C24">
            <v>0</v>
          </cell>
        </row>
        <row r="25">
          <cell r="B25">
            <v>3192703.16</v>
          </cell>
          <cell r="C25">
            <v>4153589.3</v>
          </cell>
        </row>
        <row r="26">
          <cell r="B26">
            <v>58009.919999999998</v>
          </cell>
          <cell r="C26">
            <v>35959.32</v>
          </cell>
        </row>
        <row r="27">
          <cell r="B27">
            <v>5332844.92</v>
          </cell>
          <cell r="C27">
            <v>8094634.46</v>
          </cell>
        </row>
        <row r="28">
          <cell r="B28">
            <v>86438.03</v>
          </cell>
          <cell r="C28">
            <v>70701.960000000006</v>
          </cell>
        </row>
        <row r="29">
          <cell r="B29">
            <v>0</v>
          </cell>
          <cell r="C29">
            <v>0</v>
          </cell>
        </row>
        <row r="30">
          <cell r="B30">
            <v>909655.77</v>
          </cell>
          <cell r="C30">
            <v>791489.16</v>
          </cell>
        </row>
      </sheetData>
      <sheetData sheetId="27">
        <row r="10">
          <cell r="B10">
            <v>81250991.030000001</v>
          </cell>
          <cell r="C10">
            <v>90176559.799999997</v>
          </cell>
        </row>
        <row r="11">
          <cell r="B11">
            <v>4987614.3</v>
          </cell>
          <cell r="C11">
            <v>4796948.16</v>
          </cell>
        </row>
        <row r="12">
          <cell r="B12">
            <v>17530279.5</v>
          </cell>
          <cell r="C12">
            <v>11106025.57</v>
          </cell>
        </row>
        <row r="13">
          <cell r="B13">
            <v>1233248.98</v>
          </cell>
          <cell r="C13">
            <v>1024817.2</v>
          </cell>
        </row>
        <row r="14">
          <cell r="B14">
            <v>1324068.05</v>
          </cell>
          <cell r="C14">
            <v>480954.19</v>
          </cell>
        </row>
        <row r="15">
          <cell r="B15">
            <v>0</v>
          </cell>
          <cell r="C15">
            <v>17612935.41</v>
          </cell>
        </row>
        <row r="16">
          <cell r="B16">
            <v>33874594.509999998</v>
          </cell>
          <cell r="C16">
            <v>3311166.3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</sheetData>
      <sheetData sheetId="28">
        <row r="9">
          <cell r="C9">
            <v>145628748.16</v>
          </cell>
          <cell r="D9">
            <v>177722680.08000001</v>
          </cell>
        </row>
      </sheetData>
      <sheetData sheetId="29">
        <row r="9">
          <cell r="C9">
            <v>20150847.969999999</v>
          </cell>
          <cell r="D9">
            <v>22128597.210000001</v>
          </cell>
        </row>
      </sheetData>
      <sheetData sheetId="30">
        <row r="10">
          <cell r="B10">
            <v>4689095026.0600004</v>
          </cell>
          <cell r="F10">
            <v>33403836.48</v>
          </cell>
          <cell r="G10">
            <v>41343859170.629997</v>
          </cell>
          <cell r="H10">
            <v>81826.5</v>
          </cell>
        </row>
        <row r="12">
          <cell r="B12">
            <v>19376709.09</v>
          </cell>
          <cell r="F12">
            <v>0</v>
          </cell>
          <cell r="G12">
            <v>0</v>
          </cell>
          <cell r="H12">
            <v>643.20000000000005</v>
          </cell>
        </row>
        <row r="13">
          <cell r="B13">
            <v>423119269.69999999</v>
          </cell>
          <cell r="F13">
            <v>0</v>
          </cell>
          <cell r="G13">
            <v>0</v>
          </cell>
          <cell r="H13">
            <v>0</v>
          </cell>
        </row>
        <row r="14">
          <cell r="B14">
            <v>0</v>
          </cell>
          <cell r="F14">
            <v>5232461.84</v>
          </cell>
          <cell r="G14">
            <v>0</v>
          </cell>
          <cell r="H14">
            <v>0</v>
          </cell>
        </row>
        <row r="17">
          <cell r="B17">
            <v>105234455.69</v>
          </cell>
          <cell r="F17">
            <v>5549747.2000000002</v>
          </cell>
          <cell r="G17">
            <v>0</v>
          </cell>
          <cell r="H17">
            <v>0</v>
          </cell>
        </row>
        <row r="18">
          <cell r="B18">
            <v>0</v>
          </cell>
          <cell r="F18">
            <v>316496.03000000003</v>
          </cell>
          <cell r="G18">
            <v>0</v>
          </cell>
          <cell r="H18">
            <v>0</v>
          </cell>
        </row>
        <row r="19">
          <cell r="B19">
            <v>314362000</v>
          </cell>
          <cell r="F19">
            <v>0</v>
          </cell>
          <cell r="G19">
            <v>0</v>
          </cell>
          <cell r="H19">
            <v>0</v>
          </cell>
        </row>
        <row r="20">
          <cell r="B20">
            <v>0</v>
          </cell>
          <cell r="F20">
            <v>2079549.02</v>
          </cell>
          <cell r="G20">
            <v>141234630.66999999</v>
          </cell>
          <cell r="H20">
            <v>0</v>
          </cell>
        </row>
        <row r="21">
          <cell r="B21">
            <v>0</v>
          </cell>
          <cell r="F21">
            <v>0</v>
          </cell>
          <cell r="G21">
            <v>41202624539.959999</v>
          </cell>
          <cell r="H21">
            <v>82469.7</v>
          </cell>
        </row>
      </sheetData>
      <sheetData sheetId="31">
        <row r="9">
          <cell r="B9">
            <v>2628202.54</v>
          </cell>
          <cell r="C9">
            <v>2754714.08</v>
          </cell>
        </row>
        <row r="10">
          <cell r="B10">
            <v>52695943.840000004</v>
          </cell>
          <cell r="C10">
            <v>47342284.159999996</v>
          </cell>
        </row>
        <row r="11">
          <cell r="B11">
            <v>129.99</v>
          </cell>
          <cell r="C11">
            <v>129.99</v>
          </cell>
        </row>
        <row r="14">
          <cell r="B14">
            <v>143355679.25</v>
          </cell>
          <cell r="C14">
            <v>91811500.530000001</v>
          </cell>
        </row>
        <row r="15">
          <cell r="B15">
            <v>142070824.38</v>
          </cell>
          <cell r="C15">
            <v>90205445.549999997</v>
          </cell>
        </row>
        <row r="16">
          <cell r="B16">
            <v>8969865.9399999995</v>
          </cell>
          <cell r="C16">
            <v>8149151.3799999999</v>
          </cell>
        </row>
        <row r="17">
          <cell r="B17">
            <v>139987530.94000003</v>
          </cell>
          <cell r="C17">
            <v>127373093.21999997</v>
          </cell>
        </row>
        <row r="18">
          <cell r="B18">
            <v>0</v>
          </cell>
          <cell r="C18">
            <v>22270</v>
          </cell>
        </row>
        <row r="19">
          <cell r="B19">
            <v>72318127.629999995</v>
          </cell>
          <cell r="C19">
            <v>80348660.760000005</v>
          </cell>
        </row>
        <row r="20">
          <cell r="B20">
            <v>0</v>
          </cell>
          <cell r="C20">
            <v>710.9</v>
          </cell>
        </row>
      </sheetData>
      <sheetData sheetId="32">
        <row r="11">
          <cell r="B11">
            <v>118562035.06</v>
          </cell>
          <cell r="C11">
            <v>38056969.299999997</v>
          </cell>
          <cell r="D11">
            <v>21516022.510000002</v>
          </cell>
          <cell r="E11">
            <v>256275410</v>
          </cell>
        </row>
      </sheetData>
      <sheetData sheetId="33">
        <row r="9">
          <cell r="B9">
            <v>315827380.68000001</v>
          </cell>
        </row>
      </sheetData>
      <sheetData sheetId="34"/>
      <sheetData sheetId="35"/>
      <sheetData sheetId="36">
        <row r="10">
          <cell r="B10">
            <v>0</v>
          </cell>
          <cell r="C10">
            <v>9621541.5899999999</v>
          </cell>
        </row>
        <row r="17">
          <cell r="B17">
            <v>3574942.92</v>
          </cell>
          <cell r="C17">
            <v>7673127.0199999996</v>
          </cell>
        </row>
        <row r="25">
          <cell r="B25">
            <v>0</v>
          </cell>
          <cell r="C25">
            <v>0</v>
          </cell>
        </row>
        <row r="32">
          <cell r="B32">
            <v>3801749.22</v>
          </cell>
          <cell r="C32">
            <v>12253772.4</v>
          </cell>
        </row>
      </sheetData>
      <sheetData sheetId="37"/>
      <sheetData sheetId="38">
        <row r="10">
          <cell r="C10">
            <v>129762944.8</v>
          </cell>
          <cell r="D10">
            <v>112812737.51000001</v>
          </cell>
        </row>
        <row r="11">
          <cell r="C11">
            <v>444219892.76999998</v>
          </cell>
          <cell r="D11">
            <v>464443211.48000002</v>
          </cell>
        </row>
        <row r="12">
          <cell r="C12">
            <v>4461671.32</v>
          </cell>
          <cell r="D12">
            <v>7964196.1299999999</v>
          </cell>
        </row>
        <row r="13">
          <cell r="C13">
            <v>0</v>
          </cell>
          <cell r="D13">
            <v>0</v>
          </cell>
        </row>
        <row r="14">
          <cell r="C14">
            <v>4673476.49</v>
          </cell>
          <cell r="D14">
            <v>4876965.24</v>
          </cell>
        </row>
        <row r="15">
          <cell r="C15">
            <v>0</v>
          </cell>
          <cell r="D15">
            <v>0</v>
          </cell>
        </row>
        <row r="16">
          <cell r="C16">
            <v>5145692.6399999997</v>
          </cell>
          <cell r="D16">
            <v>3747166.65</v>
          </cell>
        </row>
        <row r="17">
          <cell r="C17">
            <v>14623644.18</v>
          </cell>
          <cell r="D17">
            <v>11529557.25</v>
          </cell>
        </row>
        <row r="18">
          <cell r="C18">
            <v>159519.07</v>
          </cell>
          <cell r="D18">
            <v>-7917.24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4">
          <cell r="C24">
            <v>1173425513.8199999</v>
          </cell>
          <cell r="D24">
            <v>1230951999.3699999</v>
          </cell>
        </row>
        <row r="25">
          <cell r="C25">
            <v>30506855.32</v>
          </cell>
          <cell r="D25">
            <v>29436196.859999999</v>
          </cell>
        </row>
        <row r="26">
          <cell r="C26">
            <v>636081144.72000003</v>
          </cell>
          <cell r="D26">
            <v>581949382.83000004</v>
          </cell>
        </row>
        <row r="27">
          <cell r="C27">
            <v>1343077.25</v>
          </cell>
          <cell r="D27">
            <v>1356827.18</v>
          </cell>
        </row>
        <row r="28">
          <cell r="C28">
            <v>13823.24</v>
          </cell>
          <cell r="D28">
            <v>-467206.96</v>
          </cell>
        </row>
        <row r="29">
          <cell r="C29">
            <v>94582409.370000005</v>
          </cell>
          <cell r="D29">
            <v>95805976.709999993</v>
          </cell>
        </row>
        <row r="30">
          <cell r="C30">
            <v>182266773.15000001</v>
          </cell>
          <cell r="D30">
            <v>175307068.19999999</v>
          </cell>
        </row>
        <row r="32">
          <cell r="C32">
            <v>5040924342</v>
          </cell>
          <cell r="D32">
            <v>5751908918</v>
          </cell>
        </row>
        <row r="33">
          <cell r="C33">
            <v>724387330.89999998</v>
          </cell>
          <cell r="D33">
            <v>906070671.70000005</v>
          </cell>
        </row>
        <row r="35">
          <cell r="C35">
            <v>1938287347.26</v>
          </cell>
          <cell r="D35">
            <v>2102414723.3299999</v>
          </cell>
        </row>
        <row r="36">
          <cell r="C36">
            <v>1838160587</v>
          </cell>
          <cell r="D36">
            <v>2024480685</v>
          </cell>
        </row>
        <row r="38">
          <cell r="C38">
            <v>131346120.62</v>
          </cell>
          <cell r="D38">
            <v>121799260.81</v>
          </cell>
        </row>
        <row r="39">
          <cell r="C39">
            <v>0</v>
          </cell>
          <cell r="D39">
            <v>0</v>
          </cell>
        </row>
        <row r="40">
          <cell r="C40">
            <v>0</v>
          </cell>
          <cell r="D40">
            <v>0</v>
          </cell>
        </row>
        <row r="41">
          <cell r="C41">
            <v>0</v>
          </cell>
          <cell r="D41">
            <v>0</v>
          </cell>
        </row>
        <row r="42">
          <cell r="C42">
            <v>17326404.379999999</v>
          </cell>
          <cell r="D42">
            <v>16404084.08</v>
          </cell>
        </row>
        <row r="43">
          <cell r="C43">
            <v>22193170.640000001</v>
          </cell>
          <cell r="D43">
            <v>15619396.949999999</v>
          </cell>
        </row>
        <row r="44">
          <cell r="C44">
            <v>75750058.540000007</v>
          </cell>
          <cell r="D44">
            <v>85372594.599999994</v>
          </cell>
        </row>
        <row r="45">
          <cell r="C45">
            <v>52106996.079999998</v>
          </cell>
          <cell r="D45">
            <v>54770142.869999997</v>
          </cell>
        </row>
        <row r="46">
          <cell r="C46">
            <v>54816442.549999997</v>
          </cell>
          <cell r="D46">
            <v>58368988.630000003</v>
          </cell>
        </row>
        <row r="47">
          <cell r="C47">
            <v>18649735.5</v>
          </cell>
          <cell r="D47">
            <v>21180181.879999999</v>
          </cell>
        </row>
        <row r="48">
          <cell r="C48">
            <v>0</v>
          </cell>
          <cell r="D48">
            <v>0</v>
          </cell>
        </row>
        <row r="49">
          <cell r="C49">
            <v>8241265.1900000004</v>
          </cell>
          <cell r="D49">
            <v>7682190.5499999998</v>
          </cell>
        </row>
        <row r="50">
          <cell r="C50">
            <v>307309000.97000003</v>
          </cell>
          <cell r="D50">
            <v>318259538.01999998</v>
          </cell>
        </row>
        <row r="51">
          <cell r="C51">
            <v>79619226.010000005</v>
          </cell>
          <cell r="D51">
            <v>63638101.210000001</v>
          </cell>
        </row>
      </sheetData>
      <sheetData sheetId="39">
        <row r="8">
          <cell r="C8">
            <v>129421960.44</v>
          </cell>
          <cell r="D8">
            <v>163517547.93000001</v>
          </cell>
        </row>
        <row r="9">
          <cell r="C9">
            <v>10447903.57</v>
          </cell>
          <cell r="D9">
            <v>17025697.109999999</v>
          </cell>
        </row>
        <row r="10">
          <cell r="C10">
            <v>585332505.35000002</v>
          </cell>
          <cell r="D10">
            <v>693628877.25999999</v>
          </cell>
        </row>
        <row r="11">
          <cell r="C11">
            <v>4672125.55</v>
          </cell>
          <cell r="D11">
            <v>5184130.5599999996</v>
          </cell>
        </row>
        <row r="12">
          <cell r="C12">
            <v>368304.78</v>
          </cell>
          <cell r="D12">
            <v>147976.14000000001</v>
          </cell>
        </row>
        <row r="13">
          <cell r="C13">
            <v>1522136.51</v>
          </cell>
          <cell r="D13">
            <v>1596346.14</v>
          </cell>
        </row>
        <row r="14">
          <cell r="C14">
            <v>151738.49</v>
          </cell>
          <cell r="D14">
            <v>182080.81</v>
          </cell>
        </row>
        <row r="15">
          <cell r="C15">
            <v>5382670.0800000001</v>
          </cell>
          <cell r="D15">
            <v>5861599.1299999999</v>
          </cell>
        </row>
        <row r="16">
          <cell r="C16">
            <v>10412746.73</v>
          </cell>
          <cell r="D16">
            <v>10916357.5</v>
          </cell>
        </row>
        <row r="17">
          <cell r="C17">
            <v>59276.4</v>
          </cell>
          <cell r="D17">
            <v>77049.81</v>
          </cell>
        </row>
      </sheetData>
      <sheetData sheetId="40">
        <row r="10">
          <cell r="C10">
            <v>95577352.090000004</v>
          </cell>
          <cell r="D10">
            <v>64503979.340000004</v>
          </cell>
        </row>
        <row r="11">
          <cell r="C11">
            <v>1163859.08</v>
          </cell>
          <cell r="D11">
            <v>2495495.27</v>
          </cell>
        </row>
        <row r="12">
          <cell r="C12">
            <v>9218468.3599999994</v>
          </cell>
          <cell r="D12">
            <v>7458504.75</v>
          </cell>
        </row>
        <row r="13">
          <cell r="C13">
            <v>0</v>
          </cell>
          <cell r="D13">
            <v>2074.73</v>
          </cell>
        </row>
        <row r="15">
          <cell r="C15">
            <v>1052451.5</v>
          </cell>
          <cell r="D15">
            <v>2721947.02</v>
          </cell>
        </row>
        <row r="16">
          <cell r="C16">
            <v>0</v>
          </cell>
          <cell r="D16">
            <v>0</v>
          </cell>
        </row>
        <row r="17">
          <cell r="C17">
            <v>34033588.57</v>
          </cell>
          <cell r="D17">
            <v>141653986.77000001</v>
          </cell>
        </row>
        <row r="18">
          <cell r="C18">
            <v>16785.669999999998</v>
          </cell>
          <cell r="D18">
            <v>59716.26</v>
          </cell>
        </row>
        <row r="19">
          <cell r="C19">
            <v>1620091.62</v>
          </cell>
          <cell r="D19">
            <v>4418407.96</v>
          </cell>
        </row>
        <row r="20">
          <cell r="C20">
            <v>83468891.540000007</v>
          </cell>
          <cell r="D20">
            <v>156097176.13999999</v>
          </cell>
        </row>
        <row r="21">
          <cell r="C21">
            <v>356076275.69999999</v>
          </cell>
          <cell r="D21">
            <v>928508758.46000004</v>
          </cell>
        </row>
        <row r="22">
          <cell r="C22">
            <v>3107026.24</v>
          </cell>
          <cell r="D22">
            <v>66996.13</v>
          </cell>
        </row>
        <row r="23">
          <cell r="C23">
            <v>0</v>
          </cell>
          <cell r="D23">
            <v>0</v>
          </cell>
        </row>
        <row r="24">
          <cell r="C24">
            <v>17006633.489999998</v>
          </cell>
          <cell r="D24">
            <v>15849740.85</v>
          </cell>
        </row>
      </sheetData>
      <sheetData sheetId="41">
        <row r="9">
          <cell r="C9">
            <v>0</v>
          </cell>
          <cell r="D9">
            <v>0</v>
          </cell>
        </row>
        <row r="11">
          <cell r="C11">
            <v>7274476.25</v>
          </cell>
          <cell r="D11">
            <v>8205087.9299999997</v>
          </cell>
        </row>
        <row r="13">
          <cell r="C13">
            <v>244770</v>
          </cell>
          <cell r="D13">
            <v>1881574.21</v>
          </cell>
        </row>
        <row r="14">
          <cell r="C14">
            <v>2956364.79</v>
          </cell>
          <cell r="D14">
            <v>1743959.39</v>
          </cell>
        </row>
        <row r="15">
          <cell r="C15">
            <v>251551951.34</v>
          </cell>
          <cell r="D15">
            <v>297955960.48000002</v>
          </cell>
        </row>
        <row r="16">
          <cell r="C16">
            <v>0</v>
          </cell>
          <cell r="D16">
            <v>356816.44</v>
          </cell>
        </row>
        <row r="18">
          <cell r="C18">
            <v>5708.19</v>
          </cell>
          <cell r="D18">
            <v>5074.33</v>
          </cell>
        </row>
        <row r="19">
          <cell r="C19">
            <v>493388956.56999999</v>
          </cell>
          <cell r="D19">
            <v>412913112.85000002</v>
          </cell>
        </row>
        <row r="20">
          <cell r="C20">
            <v>73636663.379999995</v>
          </cell>
          <cell r="D20">
            <v>46681722.799999997</v>
          </cell>
        </row>
        <row r="21">
          <cell r="C21">
            <v>0</v>
          </cell>
          <cell r="D21">
            <v>0</v>
          </cell>
        </row>
        <row r="22">
          <cell r="C22">
            <v>35806708.899999999</v>
          </cell>
          <cell r="D22">
            <v>30638499.870000001</v>
          </cell>
        </row>
      </sheetData>
      <sheetData sheetId="42">
        <row r="10">
          <cell r="C10">
            <v>2121859.84</v>
          </cell>
          <cell r="D10">
            <v>2102371.85</v>
          </cell>
        </row>
        <row r="11">
          <cell r="C11">
            <v>259501.2</v>
          </cell>
          <cell r="D11">
            <v>279467652.38</v>
          </cell>
        </row>
        <row r="13">
          <cell r="C13">
            <v>74604430.140000001</v>
          </cell>
          <cell r="D13">
            <v>56916645.5</v>
          </cell>
        </row>
        <row r="14">
          <cell r="C14">
            <v>74408334.75</v>
          </cell>
          <cell r="D14">
            <v>69824835.359999999</v>
          </cell>
        </row>
        <row r="16">
          <cell r="C16">
            <v>0</v>
          </cell>
          <cell r="D16">
            <v>1156888.67</v>
          </cell>
        </row>
        <row r="17">
          <cell r="C17">
            <v>60069422.039999999</v>
          </cell>
          <cell r="D17">
            <v>92587747.390000001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954680.19</v>
          </cell>
          <cell r="D20">
            <v>3604.77</v>
          </cell>
        </row>
        <row r="21">
          <cell r="C21">
            <v>1904366.81</v>
          </cell>
          <cell r="D21">
            <v>1517385.11</v>
          </cell>
        </row>
      </sheetData>
      <sheetData sheetId="43">
        <row r="10">
          <cell r="C10">
            <v>219013426.41999999</v>
          </cell>
          <cell r="D10">
            <v>200682007.00999999</v>
          </cell>
        </row>
        <row r="11">
          <cell r="C11">
            <v>5448621.9000000004</v>
          </cell>
          <cell r="D11">
            <v>8528717.4399999995</v>
          </cell>
        </row>
        <row r="13">
          <cell r="C13">
            <v>187</v>
          </cell>
          <cell r="D13">
            <v>85</v>
          </cell>
        </row>
        <row r="14">
          <cell r="C14">
            <v>0</v>
          </cell>
          <cell r="D14">
            <v>0</v>
          </cell>
        </row>
        <row r="15">
          <cell r="C15">
            <v>214869.81</v>
          </cell>
          <cell r="D15">
            <v>322539.84999999998</v>
          </cell>
        </row>
        <row r="16">
          <cell r="C16">
            <v>16435468.029999999</v>
          </cell>
          <cell r="D16">
            <v>85857746.599999994</v>
          </cell>
        </row>
        <row r="17">
          <cell r="C17">
            <v>65993770.310000002</v>
          </cell>
          <cell r="D17">
            <v>84186060.730000004</v>
          </cell>
        </row>
        <row r="18">
          <cell r="C18">
            <v>1981412.72</v>
          </cell>
          <cell r="D18">
            <v>2315117.1</v>
          </cell>
        </row>
        <row r="19">
          <cell r="C19">
            <v>2302967.4500000002</v>
          </cell>
          <cell r="D19">
            <v>7265513.4400000004</v>
          </cell>
        </row>
        <row r="20">
          <cell r="C20">
            <v>3938669.29</v>
          </cell>
          <cell r="D20">
            <v>16202896.42</v>
          </cell>
        </row>
      </sheetData>
      <sheetData sheetId="44">
        <row r="11">
          <cell r="C11">
            <v>0</v>
          </cell>
          <cell r="D11">
            <v>69290</v>
          </cell>
          <cell r="E11">
            <v>57303</v>
          </cell>
          <cell r="F11">
            <v>1239266</v>
          </cell>
        </row>
        <row r="12">
          <cell r="C12">
            <v>0</v>
          </cell>
          <cell r="D12">
            <v>348140.66</v>
          </cell>
          <cell r="E12">
            <v>0</v>
          </cell>
          <cell r="F12">
            <v>4634560.4000000004</v>
          </cell>
        </row>
        <row r="13">
          <cell r="C13">
            <v>586.15</v>
          </cell>
          <cell r="D13">
            <v>0</v>
          </cell>
          <cell r="E13">
            <v>1849372</v>
          </cell>
          <cell r="F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3837.6</v>
          </cell>
        </row>
        <row r="15">
          <cell r="C15">
            <v>0</v>
          </cell>
          <cell r="D15">
            <v>24716849.739999998</v>
          </cell>
          <cell r="E15">
            <v>6361705.6399999997</v>
          </cell>
          <cell r="F15">
            <v>212687367.53</v>
          </cell>
        </row>
        <row r="16">
          <cell r="C16">
            <v>13.92</v>
          </cell>
          <cell r="D16">
            <v>3500</v>
          </cell>
          <cell r="E16">
            <v>4127491.77</v>
          </cell>
          <cell r="F16">
            <v>1200</v>
          </cell>
        </row>
        <row r="17">
          <cell r="C17">
            <v>0</v>
          </cell>
          <cell r="D17">
            <v>0</v>
          </cell>
          <cell r="E17">
            <v>20440.29</v>
          </cell>
          <cell r="F17">
            <v>0</v>
          </cell>
        </row>
        <row r="18">
          <cell r="C18">
            <v>325131.61</v>
          </cell>
          <cell r="D18">
            <v>1112309.29</v>
          </cell>
          <cell r="E18">
            <v>145208880.09</v>
          </cell>
          <cell r="F18">
            <v>1704226.69</v>
          </cell>
        </row>
        <row r="19">
          <cell r="C19">
            <v>866.25</v>
          </cell>
          <cell r="D19">
            <v>113800</v>
          </cell>
          <cell r="E19">
            <v>5010354</v>
          </cell>
          <cell r="F19">
            <v>936870</v>
          </cell>
        </row>
        <row r="20">
          <cell r="C20">
            <v>0</v>
          </cell>
          <cell r="D20">
            <v>0</v>
          </cell>
          <cell r="E20">
            <v>2014985</v>
          </cell>
          <cell r="F20">
            <v>0</v>
          </cell>
        </row>
        <row r="21">
          <cell r="C21">
            <v>668218.77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2</v>
          </cell>
          <cell r="D22">
            <v>0</v>
          </cell>
          <cell r="E22">
            <v>271790</v>
          </cell>
          <cell r="F22">
            <v>0</v>
          </cell>
        </row>
        <row r="23">
          <cell r="C23">
            <v>0</v>
          </cell>
          <cell r="D23">
            <v>163806.15</v>
          </cell>
          <cell r="E23">
            <v>0</v>
          </cell>
          <cell r="F23">
            <v>1522402.25</v>
          </cell>
        </row>
        <row r="24">
          <cell r="C24">
            <v>0</v>
          </cell>
          <cell r="D24">
            <v>0</v>
          </cell>
          <cell r="E24">
            <v>1151.3399999999999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52236.27</v>
          </cell>
          <cell r="F25">
            <v>0</v>
          </cell>
        </row>
        <row r="26">
          <cell r="C26">
            <v>0</v>
          </cell>
          <cell r="D26">
            <v>6765</v>
          </cell>
          <cell r="E26">
            <v>413925</v>
          </cell>
          <cell r="F26">
            <v>170970</v>
          </cell>
        </row>
        <row r="27">
          <cell r="C27">
            <v>0</v>
          </cell>
          <cell r="D27">
            <v>2296</v>
          </cell>
          <cell r="E27">
            <v>0</v>
          </cell>
          <cell r="F27">
            <v>46518</v>
          </cell>
        </row>
        <row r="28">
          <cell r="C28">
            <v>0</v>
          </cell>
          <cell r="D28">
            <v>0</v>
          </cell>
          <cell r="E28">
            <v>4536</v>
          </cell>
          <cell r="F28">
            <v>0</v>
          </cell>
        </row>
        <row r="29">
          <cell r="C29">
            <v>11250000</v>
          </cell>
          <cell r="D29">
            <v>0</v>
          </cell>
          <cell r="E29">
            <v>773948.87</v>
          </cell>
          <cell r="F29">
            <v>57057.32</v>
          </cell>
        </row>
        <row r="30">
          <cell r="C30">
            <v>12103432.91</v>
          </cell>
          <cell r="D30">
            <v>462</v>
          </cell>
          <cell r="E30">
            <v>611838.61</v>
          </cell>
          <cell r="F30">
            <v>0</v>
          </cell>
        </row>
        <row r="31">
          <cell r="C31">
            <v>0</v>
          </cell>
          <cell r="D31">
            <v>50853.99</v>
          </cell>
          <cell r="E31">
            <v>24906241.760000002</v>
          </cell>
          <cell r="F31">
            <v>109990.08</v>
          </cell>
        </row>
        <row r="32">
          <cell r="C32">
            <v>0</v>
          </cell>
          <cell r="D32">
            <v>0</v>
          </cell>
          <cell r="E32">
            <v>976386.04</v>
          </cell>
          <cell r="F32">
            <v>300585</v>
          </cell>
        </row>
        <row r="33">
          <cell r="C33">
            <v>17702.52</v>
          </cell>
          <cell r="D33">
            <v>113981.85</v>
          </cell>
          <cell r="E33">
            <v>2124512.1</v>
          </cell>
          <cell r="F33">
            <v>5159812.6500000004</v>
          </cell>
        </row>
        <row r="34">
          <cell r="C34">
            <v>7457.18</v>
          </cell>
          <cell r="D34">
            <v>1734.26</v>
          </cell>
          <cell r="E34">
            <v>664447.6</v>
          </cell>
          <cell r="F34">
            <v>233967.7</v>
          </cell>
        </row>
      </sheetData>
      <sheetData sheetId="45">
        <row r="9">
          <cell r="C9">
            <v>8511.75</v>
          </cell>
          <cell r="D9">
            <v>8858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97"/>
  <sheetViews>
    <sheetView tabSelected="1" view="pageLayout" topLeftCell="A112" zoomScaleNormal="100" workbookViewId="0">
      <selection activeCell="E206" sqref="E206"/>
    </sheetView>
  </sheetViews>
  <sheetFormatPr defaultRowHeight="13.5"/>
  <cols>
    <col min="1" max="1" width="22.85546875" style="1" customWidth="1"/>
    <col min="2" max="2" width="21.28515625" style="1" customWidth="1"/>
    <col min="3" max="3" width="19" style="1" customWidth="1"/>
    <col min="4" max="4" width="18" style="1" customWidth="1"/>
    <col min="5" max="5" width="19.7109375" style="1" customWidth="1"/>
    <col min="6" max="6" width="16.140625" style="1" customWidth="1"/>
    <col min="7" max="7" width="16.42578125" style="1" customWidth="1"/>
    <col min="8" max="8" width="14.85546875" style="1" customWidth="1"/>
    <col min="9" max="9" width="16.140625" style="1" customWidth="1"/>
    <col min="10" max="10" width="33" style="1" customWidth="1"/>
    <col min="11" max="11" width="18.28515625" style="1" customWidth="1"/>
    <col min="12" max="256" width="9.140625" style="1"/>
    <col min="257" max="257" width="22.85546875" style="1" customWidth="1"/>
    <col min="258" max="258" width="19.140625" style="1" customWidth="1"/>
    <col min="259" max="259" width="20" style="1" customWidth="1"/>
    <col min="260" max="260" width="18" style="1" customWidth="1"/>
    <col min="261" max="261" width="19.7109375" style="1" customWidth="1"/>
    <col min="262" max="262" width="16.140625" style="1" customWidth="1"/>
    <col min="263" max="263" width="16.42578125" style="1" customWidth="1"/>
    <col min="264" max="264" width="12.140625" style="1" customWidth="1"/>
    <col min="265" max="265" width="13.140625" style="1" customWidth="1"/>
    <col min="266" max="266" width="13.7109375" style="1" customWidth="1"/>
    <col min="267" max="267" width="18.28515625" style="1" customWidth="1"/>
    <col min="268" max="512" width="9.140625" style="1"/>
    <col min="513" max="513" width="22.85546875" style="1" customWidth="1"/>
    <col min="514" max="514" width="19.140625" style="1" customWidth="1"/>
    <col min="515" max="515" width="20" style="1" customWidth="1"/>
    <col min="516" max="516" width="18" style="1" customWidth="1"/>
    <col min="517" max="517" width="19.7109375" style="1" customWidth="1"/>
    <col min="518" max="518" width="16.140625" style="1" customWidth="1"/>
    <col min="519" max="519" width="16.42578125" style="1" customWidth="1"/>
    <col min="520" max="520" width="12.140625" style="1" customWidth="1"/>
    <col min="521" max="521" width="13.140625" style="1" customWidth="1"/>
    <col min="522" max="522" width="13.7109375" style="1" customWidth="1"/>
    <col min="523" max="523" width="18.28515625" style="1" customWidth="1"/>
    <col min="524" max="768" width="9.140625" style="1"/>
    <col min="769" max="769" width="22.85546875" style="1" customWidth="1"/>
    <col min="770" max="770" width="19.140625" style="1" customWidth="1"/>
    <col min="771" max="771" width="20" style="1" customWidth="1"/>
    <col min="772" max="772" width="18" style="1" customWidth="1"/>
    <col min="773" max="773" width="19.7109375" style="1" customWidth="1"/>
    <col min="774" max="774" width="16.140625" style="1" customWidth="1"/>
    <col min="775" max="775" width="16.42578125" style="1" customWidth="1"/>
    <col min="776" max="776" width="12.140625" style="1" customWidth="1"/>
    <col min="777" max="777" width="13.140625" style="1" customWidth="1"/>
    <col min="778" max="778" width="13.7109375" style="1" customWidth="1"/>
    <col min="779" max="779" width="18.28515625" style="1" customWidth="1"/>
    <col min="780" max="1024" width="9.140625" style="1"/>
    <col min="1025" max="1025" width="22.85546875" style="1" customWidth="1"/>
    <col min="1026" max="1026" width="19.140625" style="1" customWidth="1"/>
    <col min="1027" max="1027" width="20" style="1" customWidth="1"/>
    <col min="1028" max="1028" width="18" style="1" customWidth="1"/>
    <col min="1029" max="1029" width="19.7109375" style="1" customWidth="1"/>
    <col min="1030" max="1030" width="16.140625" style="1" customWidth="1"/>
    <col min="1031" max="1031" width="16.42578125" style="1" customWidth="1"/>
    <col min="1032" max="1032" width="12.140625" style="1" customWidth="1"/>
    <col min="1033" max="1033" width="13.140625" style="1" customWidth="1"/>
    <col min="1034" max="1034" width="13.7109375" style="1" customWidth="1"/>
    <col min="1035" max="1035" width="18.28515625" style="1" customWidth="1"/>
    <col min="1036" max="1280" width="9.140625" style="1"/>
    <col min="1281" max="1281" width="22.85546875" style="1" customWidth="1"/>
    <col min="1282" max="1282" width="19.140625" style="1" customWidth="1"/>
    <col min="1283" max="1283" width="20" style="1" customWidth="1"/>
    <col min="1284" max="1284" width="18" style="1" customWidth="1"/>
    <col min="1285" max="1285" width="19.7109375" style="1" customWidth="1"/>
    <col min="1286" max="1286" width="16.140625" style="1" customWidth="1"/>
    <col min="1287" max="1287" width="16.42578125" style="1" customWidth="1"/>
    <col min="1288" max="1288" width="12.140625" style="1" customWidth="1"/>
    <col min="1289" max="1289" width="13.140625" style="1" customWidth="1"/>
    <col min="1290" max="1290" width="13.7109375" style="1" customWidth="1"/>
    <col min="1291" max="1291" width="18.28515625" style="1" customWidth="1"/>
    <col min="1292" max="1536" width="9.140625" style="1"/>
    <col min="1537" max="1537" width="22.85546875" style="1" customWidth="1"/>
    <col min="1538" max="1538" width="19.140625" style="1" customWidth="1"/>
    <col min="1539" max="1539" width="20" style="1" customWidth="1"/>
    <col min="1540" max="1540" width="18" style="1" customWidth="1"/>
    <col min="1541" max="1541" width="19.7109375" style="1" customWidth="1"/>
    <col min="1542" max="1542" width="16.140625" style="1" customWidth="1"/>
    <col min="1543" max="1543" width="16.42578125" style="1" customWidth="1"/>
    <col min="1544" max="1544" width="12.140625" style="1" customWidth="1"/>
    <col min="1545" max="1545" width="13.140625" style="1" customWidth="1"/>
    <col min="1546" max="1546" width="13.7109375" style="1" customWidth="1"/>
    <col min="1547" max="1547" width="18.28515625" style="1" customWidth="1"/>
    <col min="1548" max="1792" width="9.140625" style="1"/>
    <col min="1793" max="1793" width="22.85546875" style="1" customWidth="1"/>
    <col min="1794" max="1794" width="19.140625" style="1" customWidth="1"/>
    <col min="1795" max="1795" width="20" style="1" customWidth="1"/>
    <col min="1796" max="1796" width="18" style="1" customWidth="1"/>
    <col min="1797" max="1797" width="19.7109375" style="1" customWidth="1"/>
    <col min="1798" max="1798" width="16.140625" style="1" customWidth="1"/>
    <col min="1799" max="1799" width="16.42578125" style="1" customWidth="1"/>
    <col min="1800" max="1800" width="12.140625" style="1" customWidth="1"/>
    <col min="1801" max="1801" width="13.140625" style="1" customWidth="1"/>
    <col min="1802" max="1802" width="13.7109375" style="1" customWidth="1"/>
    <col min="1803" max="1803" width="18.28515625" style="1" customWidth="1"/>
    <col min="1804" max="2048" width="9.140625" style="1"/>
    <col min="2049" max="2049" width="22.85546875" style="1" customWidth="1"/>
    <col min="2050" max="2050" width="19.140625" style="1" customWidth="1"/>
    <col min="2051" max="2051" width="20" style="1" customWidth="1"/>
    <col min="2052" max="2052" width="18" style="1" customWidth="1"/>
    <col min="2053" max="2053" width="19.7109375" style="1" customWidth="1"/>
    <col min="2054" max="2054" width="16.140625" style="1" customWidth="1"/>
    <col min="2055" max="2055" width="16.42578125" style="1" customWidth="1"/>
    <col min="2056" max="2056" width="12.140625" style="1" customWidth="1"/>
    <col min="2057" max="2057" width="13.140625" style="1" customWidth="1"/>
    <col min="2058" max="2058" width="13.7109375" style="1" customWidth="1"/>
    <col min="2059" max="2059" width="18.28515625" style="1" customWidth="1"/>
    <col min="2060" max="2304" width="9.140625" style="1"/>
    <col min="2305" max="2305" width="22.85546875" style="1" customWidth="1"/>
    <col min="2306" max="2306" width="19.140625" style="1" customWidth="1"/>
    <col min="2307" max="2307" width="20" style="1" customWidth="1"/>
    <col min="2308" max="2308" width="18" style="1" customWidth="1"/>
    <col min="2309" max="2309" width="19.7109375" style="1" customWidth="1"/>
    <col min="2310" max="2310" width="16.140625" style="1" customWidth="1"/>
    <col min="2311" max="2311" width="16.42578125" style="1" customWidth="1"/>
    <col min="2312" max="2312" width="12.140625" style="1" customWidth="1"/>
    <col min="2313" max="2313" width="13.140625" style="1" customWidth="1"/>
    <col min="2314" max="2314" width="13.7109375" style="1" customWidth="1"/>
    <col min="2315" max="2315" width="18.28515625" style="1" customWidth="1"/>
    <col min="2316" max="2560" width="9.140625" style="1"/>
    <col min="2561" max="2561" width="22.85546875" style="1" customWidth="1"/>
    <col min="2562" max="2562" width="19.140625" style="1" customWidth="1"/>
    <col min="2563" max="2563" width="20" style="1" customWidth="1"/>
    <col min="2564" max="2564" width="18" style="1" customWidth="1"/>
    <col min="2565" max="2565" width="19.7109375" style="1" customWidth="1"/>
    <col min="2566" max="2566" width="16.140625" style="1" customWidth="1"/>
    <col min="2567" max="2567" width="16.42578125" style="1" customWidth="1"/>
    <col min="2568" max="2568" width="12.140625" style="1" customWidth="1"/>
    <col min="2569" max="2569" width="13.140625" style="1" customWidth="1"/>
    <col min="2570" max="2570" width="13.7109375" style="1" customWidth="1"/>
    <col min="2571" max="2571" width="18.28515625" style="1" customWidth="1"/>
    <col min="2572" max="2816" width="9.140625" style="1"/>
    <col min="2817" max="2817" width="22.85546875" style="1" customWidth="1"/>
    <col min="2818" max="2818" width="19.140625" style="1" customWidth="1"/>
    <col min="2819" max="2819" width="20" style="1" customWidth="1"/>
    <col min="2820" max="2820" width="18" style="1" customWidth="1"/>
    <col min="2821" max="2821" width="19.7109375" style="1" customWidth="1"/>
    <col min="2822" max="2822" width="16.140625" style="1" customWidth="1"/>
    <col min="2823" max="2823" width="16.42578125" style="1" customWidth="1"/>
    <col min="2824" max="2824" width="12.140625" style="1" customWidth="1"/>
    <col min="2825" max="2825" width="13.140625" style="1" customWidth="1"/>
    <col min="2826" max="2826" width="13.7109375" style="1" customWidth="1"/>
    <col min="2827" max="2827" width="18.28515625" style="1" customWidth="1"/>
    <col min="2828" max="3072" width="9.140625" style="1"/>
    <col min="3073" max="3073" width="22.85546875" style="1" customWidth="1"/>
    <col min="3074" max="3074" width="19.140625" style="1" customWidth="1"/>
    <col min="3075" max="3075" width="20" style="1" customWidth="1"/>
    <col min="3076" max="3076" width="18" style="1" customWidth="1"/>
    <col min="3077" max="3077" width="19.7109375" style="1" customWidth="1"/>
    <col min="3078" max="3078" width="16.140625" style="1" customWidth="1"/>
    <col min="3079" max="3079" width="16.42578125" style="1" customWidth="1"/>
    <col min="3080" max="3080" width="12.140625" style="1" customWidth="1"/>
    <col min="3081" max="3081" width="13.140625" style="1" customWidth="1"/>
    <col min="3082" max="3082" width="13.7109375" style="1" customWidth="1"/>
    <col min="3083" max="3083" width="18.28515625" style="1" customWidth="1"/>
    <col min="3084" max="3328" width="9.140625" style="1"/>
    <col min="3329" max="3329" width="22.85546875" style="1" customWidth="1"/>
    <col min="3330" max="3330" width="19.140625" style="1" customWidth="1"/>
    <col min="3331" max="3331" width="20" style="1" customWidth="1"/>
    <col min="3332" max="3332" width="18" style="1" customWidth="1"/>
    <col min="3333" max="3333" width="19.7109375" style="1" customWidth="1"/>
    <col min="3334" max="3334" width="16.140625" style="1" customWidth="1"/>
    <col min="3335" max="3335" width="16.42578125" style="1" customWidth="1"/>
    <col min="3336" max="3336" width="12.140625" style="1" customWidth="1"/>
    <col min="3337" max="3337" width="13.140625" style="1" customWidth="1"/>
    <col min="3338" max="3338" width="13.7109375" style="1" customWidth="1"/>
    <col min="3339" max="3339" width="18.28515625" style="1" customWidth="1"/>
    <col min="3340" max="3584" width="9.140625" style="1"/>
    <col min="3585" max="3585" width="22.85546875" style="1" customWidth="1"/>
    <col min="3586" max="3586" width="19.140625" style="1" customWidth="1"/>
    <col min="3587" max="3587" width="20" style="1" customWidth="1"/>
    <col min="3588" max="3588" width="18" style="1" customWidth="1"/>
    <col min="3589" max="3589" width="19.7109375" style="1" customWidth="1"/>
    <col min="3590" max="3590" width="16.140625" style="1" customWidth="1"/>
    <col min="3591" max="3591" width="16.42578125" style="1" customWidth="1"/>
    <col min="3592" max="3592" width="12.140625" style="1" customWidth="1"/>
    <col min="3593" max="3593" width="13.140625" style="1" customWidth="1"/>
    <col min="3594" max="3594" width="13.7109375" style="1" customWidth="1"/>
    <col min="3595" max="3595" width="18.28515625" style="1" customWidth="1"/>
    <col min="3596" max="3840" width="9.140625" style="1"/>
    <col min="3841" max="3841" width="22.85546875" style="1" customWidth="1"/>
    <col min="3842" max="3842" width="19.140625" style="1" customWidth="1"/>
    <col min="3843" max="3843" width="20" style="1" customWidth="1"/>
    <col min="3844" max="3844" width="18" style="1" customWidth="1"/>
    <col min="3845" max="3845" width="19.7109375" style="1" customWidth="1"/>
    <col min="3846" max="3846" width="16.140625" style="1" customWidth="1"/>
    <col min="3847" max="3847" width="16.42578125" style="1" customWidth="1"/>
    <col min="3848" max="3848" width="12.140625" style="1" customWidth="1"/>
    <col min="3849" max="3849" width="13.140625" style="1" customWidth="1"/>
    <col min="3850" max="3850" width="13.7109375" style="1" customWidth="1"/>
    <col min="3851" max="3851" width="18.28515625" style="1" customWidth="1"/>
    <col min="3852" max="4096" width="9.140625" style="1"/>
    <col min="4097" max="4097" width="22.85546875" style="1" customWidth="1"/>
    <col min="4098" max="4098" width="19.140625" style="1" customWidth="1"/>
    <col min="4099" max="4099" width="20" style="1" customWidth="1"/>
    <col min="4100" max="4100" width="18" style="1" customWidth="1"/>
    <col min="4101" max="4101" width="19.7109375" style="1" customWidth="1"/>
    <col min="4102" max="4102" width="16.140625" style="1" customWidth="1"/>
    <col min="4103" max="4103" width="16.42578125" style="1" customWidth="1"/>
    <col min="4104" max="4104" width="12.140625" style="1" customWidth="1"/>
    <col min="4105" max="4105" width="13.140625" style="1" customWidth="1"/>
    <col min="4106" max="4106" width="13.7109375" style="1" customWidth="1"/>
    <col min="4107" max="4107" width="18.28515625" style="1" customWidth="1"/>
    <col min="4108" max="4352" width="9.140625" style="1"/>
    <col min="4353" max="4353" width="22.85546875" style="1" customWidth="1"/>
    <col min="4354" max="4354" width="19.140625" style="1" customWidth="1"/>
    <col min="4355" max="4355" width="20" style="1" customWidth="1"/>
    <col min="4356" max="4356" width="18" style="1" customWidth="1"/>
    <col min="4357" max="4357" width="19.7109375" style="1" customWidth="1"/>
    <col min="4358" max="4358" width="16.140625" style="1" customWidth="1"/>
    <col min="4359" max="4359" width="16.42578125" style="1" customWidth="1"/>
    <col min="4360" max="4360" width="12.140625" style="1" customWidth="1"/>
    <col min="4361" max="4361" width="13.140625" style="1" customWidth="1"/>
    <col min="4362" max="4362" width="13.7109375" style="1" customWidth="1"/>
    <col min="4363" max="4363" width="18.28515625" style="1" customWidth="1"/>
    <col min="4364" max="4608" width="9.140625" style="1"/>
    <col min="4609" max="4609" width="22.85546875" style="1" customWidth="1"/>
    <col min="4610" max="4610" width="19.140625" style="1" customWidth="1"/>
    <col min="4611" max="4611" width="20" style="1" customWidth="1"/>
    <col min="4612" max="4612" width="18" style="1" customWidth="1"/>
    <col min="4613" max="4613" width="19.7109375" style="1" customWidth="1"/>
    <col min="4614" max="4614" width="16.140625" style="1" customWidth="1"/>
    <col min="4615" max="4615" width="16.42578125" style="1" customWidth="1"/>
    <col min="4616" max="4616" width="12.140625" style="1" customWidth="1"/>
    <col min="4617" max="4617" width="13.140625" style="1" customWidth="1"/>
    <col min="4618" max="4618" width="13.7109375" style="1" customWidth="1"/>
    <col min="4619" max="4619" width="18.28515625" style="1" customWidth="1"/>
    <col min="4620" max="4864" width="9.140625" style="1"/>
    <col min="4865" max="4865" width="22.85546875" style="1" customWidth="1"/>
    <col min="4866" max="4866" width="19.140625" style="1" customWidth="1"/>
    <col min="4867" max="4867" width="20" style="1" customWidth="1"/>
    <col min="4868" max="4868" width="18" style="1" customWidth="1"/>
    <col min="4869" max="4869" width="19.7109375" style="1" customWidth="1"/>
    <col min="4870" max="4870" width="16.140625" style="1" customWidth="1"/>
    <col min="4871" max="4871" width="16.42578125" style="1" customWidth="1"/>
    <col min="4872" max="4872" width="12.140625" style="1" customWidth="1"/>
    <col min="4873" max="4873" width="13.140625" style="1" customWidth="1"/>
    <col min="4874" max="4874" width="13.7109375" style="1" customWidth="1"/>
    <col min="4875" max="4875" width="18.28515625" style="1" customWidth="1"/>
    <col min="4876" max="5120" width="9.140625" style="1"/>
    <col min="5121" max="5121" width="22.85546875" style="1" customWidth="1"/>
    <col min="5122" max="5122" width="19.140625" style="1" customWidth="1"/>
    <col min="5123" max="5123" width="20" style="1" customWidth="1"/>
    <col min="5124" max="5124" width="18" style="1" customWidth="1"/>
    <col min="5125" max="5125" width="19.7109375" style="1" customWidth="1"/>
    <col min="5126" max="5126" width="16.140625" style="1" customWidth="1"/>
    <col min="5127" max="5127" width="16.42578125" style="1" customWidth="1"/>
    <col min="5128" max="5128" width="12.140625" style="1" customWidth="1"/>
    <col min="5129" max="5129" width="13.140625" style="1" customWidth="1"/>
    <col min="5130" max="5130" width="13.7109375" style="1" customWidth="1"/>
    <col min="5131" max="5131" width="18.28515625" style="1" customWidth="1"/>
    <col min="5132" max="5376" width="9.140625" style="1"/>
    <col min="5377" max="5377" width="22.85546875" style="1" customWidth="1"/>
    <col min="5378" max="5378" width="19.140625" style="1" customWidth="1"/>
    <col min="5379" max="5379" width="20" style="1" customWidth="1"/>
    <col min="5380" max="5380" width="18" style="1" customWidth="1"/>
    <col min="5381" max="5381" width="19.7109375" style="1" customWidth="1"/>
    <col min="5382" max="5382" width="16.140625" style="1" customWidth="1"/>
    <col min="5383" max="5383" width="16.42578125" style="1" customWidth="1"/>
    <col min="5384" max="5384" width="12.140625" style="1" customWidth="1"/>
    <col min="5385" max="5385" width="13.140625" style="1" customWidth="1"/>
    <col min="5386" max="5386" width="13.7109375" style="1" customWidth="1"/>
    <col min="5387" max="5387" width="18.28515625" style="1" customWidth="1"/>
    <col min="5388" max="5632" width="9.140625" style="1"/>
    <col min="5633" max="5633" width="22.85546875" style="1" customWidth="1"/>
    <col min="5634" max="5634" width="19.140625" style="1" customWidth="1"/>
    <col min="5635" max="5635" width="20" style="1" customWidth="1"/>
    <col min="5636" max="5636" width="18" style="1" customWidth="1"/>
    <col min="5637" max="5637" width="19.7109375" style="1" customWidth="1"/>
    <col min="5638" max="5638" width="16.140625" style="1" customWidth="1"/>
    <col min="5639" max="5639" width="16.42578125" style="1" customWidth="1"/>
    <col min="5640" max="5640" width="12.140625" style="1" customWidth="1"/>
    <col min="5641" max="5641" width="13.140625" style="1" customWidth="1"/>
    <col min="5642" max="5642" width="13.7109375" style="1" customWidth="1"/>
    <col min="5643" max="5643" width="18.28515625" style="1" customWidth="1"/>
    <col min="5644" max="5888" width="9.140625" style="1"/>
    <col min="5889" max="5889" width="22.85546875" style="1" customWidth="1"/>
    <col min="5890" max="5890" width="19.140625" style="1" customWidth="1"/>
    <col min="5891" max="5891" width="20" style="1" customWidth="1"/>
    <col min="5892" max="5892" width="18" style="1" customWidth="1"/>
    <col min="5893" max="5893" width="19.7109375" style="1" customWidth="1"/>
    <col min="5894" max="5894" width="16.140625" style="1" customWidth="1"/>
    <col min="5895" max="5895" width="16.42578125" style="1" customWidth="1"/>
    <col min="5896" max="5896" width="12.140625" style="1" customWidth="1"/>
    <col min="5897" max="5897" width="13.140625" style="1" customWidth="1"/>
    <col min="5898" max="5898" width="13.7109375" style="1" customWidth="1"/>
    <col min="5899" max="5899" width="18.28515625" style="1" customWidth="1"/>
    <col min="5900" max="6144" width="9.140625" style="1"/>
    <col min="6145" max="6145" width="22.85546875" style="1" customWidth="1"/>
    <col min="6146" max="6146" width="19.140625" style="1" customWidth="1"/>
    <col min="6147" max="6147" width="20" style="1" customWidth="1"/>
    <col min="6148" max="6148" width="18" style="1" customWidth="1"/>
    <col min="6149" max="6149" width="19.7109375" style="1" customWidth="1"/>
    <col min="6150" max="6150" width="16.140625" style="1" customWidth="1"/>
    <col min="6151" max="6151" width="16.42578125" style="1" customWidth="1"/>
    <col min="6152" max="6152" width="12.140625" style="1" customWidth="1"/>
    <col min="6153" max="6153" width="13.140625" style="1" customWidth="1"/>
    <col min="6154" max="6154" width="13.7109375" style="1" customWidth="1"/>
    <col min="6155" max="6155" width="18.28515625" style="1" customWidth="1"/>
    <col min="6156" max="6400" width="9.140625" style="1"/>
    <col min="6401" max="6401" width="22.85546875" style="1" customWidth="1"/>
    <col min="6402" max="6402" width="19.140625" style="1" customWidth="1"/>
    <col min="6403" max="6403" width="20" style="1" customWidth="1"/>
    <col min="6404" max="6404" width="18" style="1" customWidth="1"/>
    <col min="6405" max="6405" width="19.7109375" style="1" customWidth="1"/>
    <col min="6406" max="6406" width="16.140625" style="1" customWidth="1"/>
    <col min="6407" max="6407" width="16.42578125" style="1" customWidth="1"/>
    <col min="6408" max="6408" width="12.140625" style="1" customWidth="1"/>
    <col min="6409" max="6409" width="13.140625" style="1" customWidth="1"/>
    <col min="6410" max="6410" width="13.7109375" style="1" customWidth="1"/>
    <col min="6411" max="6411" width="18.28515625" style="1" customWidth="1"/>
    <col min="6412" max="6656" width="9.140625" style="1"/>
    <col min="6657" max="6657" width="22.85546875" style="1" customWidth="1"/>
    <col min="6658" max="6658" width="19.140625" style="1" customWidth="1"/>
    <col min="6659" max="6659" width="20" style="1" customWidth="1"/>
    <col min="6660" max="6660" width="18" style="1" customWidth="1"/>
    <col min="6661" max="6661" width="19.7109375" style="1" customWidth="1"/>
    <col min="6662" max="6662" width="16.140625" style="1" customWidth="1"/>
    <col min="6663" max="6663" width="16.42578125" style="1" customWidth="1"/>
    <col min="6664" max="6664" width="12.140625" style="1" customWidth="1"/>
    <col min="6665" max="6665" width="13.140625" style="1" customWidth="1"/>
    <col min="6666" max="6666" width="13.7109375" style="1" customWidth="1"/>
    <col min="6667" max="6667" width="18.28515625" style="1" customWidth="1"/>
    <col min="6668" max="6912" width="9.140625" style="1"/>
    <col min="6913" max="6913" width="22.85546875" style="1" customWidth="1"/>
    <col min="6914" max="6914" width="19.140625" style="1" customWidth="1"/>
    <col min="6915" max="6915" width="20" style="1" customWidth="1"/>
    <col min="6916" max="6916" width="18" style="1" customWidth="1"/>
    <col min="6917" max="6917" width="19.7109375" style="1" customWidth="1"/>
    <col min="6918" max="6918" width="16.140625" style="1" customWidth="1"/>
    <col min="6919" max="6919" width="16.42578125" style="1" customWidth="1"/>
    <col min="6920" max="6920" width="12.140625" style="1" customWidth="1"/>
    <col min="6921" max="6921" width="13.140625" style="1" customWidth="1"/>
    <col min="6922" max="6922" width="13.7109375" style="1" customWidth="1"/>
    <col min="6923" max="6923" width="18.28515625" style="1" customWidth="1"/>
    <col min="6924" max="7168" width="9.140625" style="1"/>
    <col min="7169" max="7169" width="22.85546875" style="1" customWidth="1"/>
    <col min="7170" max="7170" width="19.140625" style="1" customWidth="1"/>
    <col min="7171" max="7171" width="20" style="1" customWidth="1"/>
    <col min="7172" max="7172" width="18" style="1" customWidth="1"/>
    <col min="7173" max="7173" width="19.7109375" style="1" customWidth="1"/>
    <col min="7174" max="7174" width="16.140625" style="1" customWidth="1"/>
    <col min="7175" max="7175" width="16.42578125" style="1" customWidth="1"/>
    <col min="7176" max="7176" width="12.140625" style="1" customWidth="1"/>
    <col min="7177" max="7177" width="13.140625" style="1" customWidth="1"/>
    <col min="7178" max="7178" width="13.7109375" style="1" customWidth="1"/>
    <col min="7179" max="7179" width="18.28515625" style="1" customWidth="1"/>
    <col min="7180" max="7424" width="9.140625" style="1"/>
    <col min="7425" max="7425" width="22.85546875" style="1" customWidth="1"/>
    <col min="7426" max="7426" width="19.140625" style="1" customWidth="1"/>
    <col min="7427" max="7427" width="20" style="1" customWidth="1"/>
    <col min="7428" max="7428" width="18" style="1" customWidth="1"/>
    <col min="7429" max="7429" width="19.7109375" style="1" customWidth="1"/>
    <col min="7430" max="7430" width="16.140625" style="1" customWidth="1"/>
    <col min="7431" max="7431" width="16.42578125" style="1" customWidth="1"/>
    <col min="7432" max="7432" width="12.140625" style="1" customWidth="1"/>
    <col min="7433" max="7433" width="13.140625" style="1" customWidth="1"/>
    <col min="7434" max="7434" width="13.7109375" style="1" customWidth="1"/>
    <col min="7435" max="7435" width="18.28515625" style="1" customWidth="1"/>
    <col min="7436" max="7680" width="9.140625" style="1"/>
    <col min="7681" max="7681" width="22.85546875" style="1" customWidth="1"/>
    <col min="7682" max="7682" width="19.140625" style="1" customWidth="1"/>
    <col min="7683" max="7683" width="20" style="1" customWidth="1"/>
    <col min="7684" max="7684" width="18" style="1" customWidth="1"/>
    <col min="7685" max="7685" width="19.7109375" style="1" customWidth="1"/>
    <col min="7686" max="7686" width="16.140625" style="1" customWidth="1"/>
    <col min="7687" max="7687" width="16.42578125" style="1" customWidth="1"/>
    <col min="7688" max="7688" width="12.140625" style="1" customWidth="1"/>
    <col min="7689" max="7689" width="13.140625" style="1" customWidth="1"/>
    <col min="7690" max="7690" width="13.7109375" style="1" customWidth="1"/>
    <col min="7691" max="7691" width="18.28515625" style="1" customWidth="1"/>
    <col min="7692" max="7936" width="9.140625" style="1"/>
    <col min="7937" max="7937" width="22.85546875" style="1" customWidth="1"/>
    <col min="7938" max="7938" width="19.140625" style="1" customWidth="1"/>
    <col min="7939" max="7939" width="20" style="1" customWidth="1"/>
    <col min="7940" max="7940" width="18" style="1" customWidth="1"/>
    <col min="7941" max="7941" width="19.7109375" style="1" customWidth="1"/>
    <col min="7942" max="7942" width="16.140625" style="1" customWidth="1"/>
    <col min="7943" max="7943" width="16.42578125" style="1" customWidth="1"/>
    <col min="7944" max="7944" width="12.140625" style="1" customWidth="1"/>
    <col min="7945" max="7945" width="13.140625" style="1" customWidth="1"/>
    <col min="7946" max="7946" width="13.7109375" style="1" customWidth="1"/>
    <col min="7947" max="7947" width="18.28515625" style="1" customWidth="1"/>
    <col min="7948" max="8192" width="9.140625" style="1"/>
    <col min="8193" max="8193" width="22.85546875" style="1" customWidth="1"/>
    <col min="8194" max="8194" width="19.140625" style="1" customWidth="1"/>
    <col min="8195" max="8195" width="20" style="1" customWidth="1"/>
    <col min="8196" max="8196" width="18" style="1" customWidth="1"/>
    <col min="8197" max="8197" width="19.7109375" style="1" customWidth="1"/>
    <col min="8198" max="8198" width="16.140625" style="1" customWidth="1"/>
    <col min="8199" max="8199" width="16.42578125" style="1" customWidth="1"/>
    <col min="8200" max="8200" width="12.140625" style="1" customWidth="1"/>
    <col min="8201" max="8201" width="13.140625" style="1" customWidth="1"/>
    <col min="8202" max="8202" width="13.7109375" style="1" customWidth="1"/>
    <col min="8203" max="8203" width="18.28515625" style="1" customWidth="1"/>
    <col min="8204" max="8448" width="9.140625" style="1"/>
    <col min="8449" max="8449" width="22.85546875" style="1" customWidth="1"/>
    <col min="8450" max="8450" width="19.140625" style="1" customWidth="1"/>
    <col min="8451" max="8451" width="20" style="1" customWidth="1"/>
    <col min="8452" max="8452" width="18" style="1" customWidth="1"/>
    <col min="8453" max="8453" width="19.7109375" style="1" customWidth="1"/>
    <col min="8454" max="8454" width="16.140625" style="1" customWidth="1"/>
    <col min="8455" max="8455" width="16.42578125" style="1" customWidth="1"/>
    <col min="8456" max="8456" width="12.140625" style="1" customWidth="1"/>
    <col min="8457" max="8457" width="13.140625" style="1" customWidth="1"/>
    <col min="8458" max="8458" width="13.7109375" style="1" customWidth="1"/>
    <col min="8459" max="8459" width="18.28515625" style="1" customWidth="1"/>
    <col min="8460" max="8704" width="9.140625" style="1"/>
    <col min="8705" max="8705" width="22.85546875" style="1" customWidth="1"/>
    <col min="8706" max="8706" width="19.140625" style="1" customWidth="1"/>
    <col min="8707" max="8707" width="20" style="1" customWidth="1"/>
    <col min="8708" max="8708" width="18" style="1" customWidth="1"/>
    <col min="8709" max="8709" width="19.7109375" style="1" customWidth="1"/>
    <col min="8710" max="8710" width="16.140625" style="1" customWidth="1"/>
    <col min="8711" max="8711" width="16.42578125" style="1" customWidth="1"/>
    <col min="8712" max="8712" width="12.140625" style="1" customWidth="1"/>
    <col min="8713" max="8713" width="13.140625" style="1" customWidth="1"/>
    <col min="8714" max="8714" width="13.7109375" style="1" customWidth="1"/>
    <col min="8715" max="8715" width="18.28515625" style="1" customWidth="1"/>
    <col min="8716" max="8960" width="9.140625" style="1"/>
    <col min="8961" max="8961" width="22.85546875" style="1" customWidth="1"/>
    <col min="8962" max="8962" width="19.140625" style="1" customWidth="1"/>
    <col min="8963" max="8963" width="20" style="1" customWidth="1"/>
    <col min="8964" max="8964" width="18" style="1" customWidth="1"/>
    <col min="8965" max="8965" width="19.7109375" style="1" customWidth="1"/>
    <col min="8966" max="8966" width="16.140625" style="1" customWidth="1"/>
    <col min="8967" max="8967" width="16.42578125" style="1" customWidth="1"/>
    <col min="8968" max="8968" width="12.140625" style="1" customWidth="1"/>
    <col min="8969" max="8969" width="13.140625" style="1" customWidth="1"/>
    <col min="8970" max="8970" width="13.7109375" style="1" customWidth="1"/>
    <col min="8971" max="8971" width="18.28515625" style="1" customWidth="1"/>
    <col min="8972" max="9216" width="9.140625" style="1"/>
    <col min="9217" max="9217" width="22.85546875" style="1" customWidth="1"/>
    <col min="9218" max="9218" width="19.140625" style="1" customWidth="1"/>
    <col min="9219" max="9219" width="20" style="1" customWidth="1"/>
    <col min="9220" max="9220" width="18" style="1" customWidth="1"/>
    <col min="9221" max="9221" width="19.7109375" style="1" customWidth="1"/>
    <col min="9222" max="9222" width="16.140625" style="1" customWidth="1"/>
    <col min="9223" max="9223" width="16.42578125" style="1" customWidth="1"/>
    <col min="9224" max="9224" width="12.140625" style="1" customWidth="1"/>
    <col min="9225" max="9225" width="13.140625" style="1" customWidth="1"/>
    <col min="9226" max="9226" width="13.7109375" style="1" customWidth="1"/>
    <col min="9227" max="9227" width="18.28515625" style="1" customWidth="1"/>
    <col min="9228" max="9472" width="9.140625" style="1"/>
    <col min="9473" max="9473" width="22.85546875" style="1" customWidth="1"/>
    <col min="9474" max="9474" width="19.140625" style="1" customWidth="1"/>
    <col min="9475" max="9475" width="20" style="1" customWidth="1"/>
    <col min="9476" max="9476" width="18" style="1" customWidth="1"/>
    <col min="9477" max="9477" width="19.7109375" style="1" customWidth="1"/>
    <col min="9478" max="9478" width="16.140625" style="1" customWidth="1"/>
    <col min="9479" max="9479" width="16.42578125" style="1" customWidth="1"/>
    <col min="9480" max="9480" width="12.140625" style="1" customWidth="1"/>
    <col min="9481" max="9481" width="13.140625" style="1" customWidth="1"/>
    <col min="9482" max="9482" width="13.7109375" style="1" customWidth="1"/>
    <col min="9483" max="9483" width="18.28515625" style="1" customWidth="1"/>
    <col min="9484" max="9728" width="9.140625" style="1"/>
    <col min="9729" max="9729" width="22.85546875" style="1" customWidth="1"/>
    <col min="9730" max="9730" width="19.140625" style="1" customWidth="1"/>
    <col min="9731" max="9731" width="20" style="1" customWidth="1"/>
    <col min="9732" max="9732" width="18" style="1" customWidth="1"/>
    <col min="9733" max="9733" width="19.7109375" style="1" customWidth="1"/>
    <col min="9734" max="9734" width="16.140625" style="1" customWidth="1"/>
    <col min="9735" max="9735" width="16.42578125" style="1" customWidth="1"/>
    <col min="9736" max="9736" width="12.140625" style="1" customWidth="1"/>
    <col min="9737" max="9737" width="13.140625" style="1" customWidth="1"/>
    <col min="9738" max="9738" width="13.7109375" style="1" customWidth="1"/>
    <col min="9739" max="9739" width="18.28515625" style="1" customWidth="1"/>
    <col min="9740" max="9984" width="9.140625" style="1"/>
    <col min="9985" max="9985" width="22.85546875" style="1" customWidth="1"/>
    <col min="9986" max="9986" width="19.140625" style="1" customWidth="1"/>
    <col min="9987" max="9987" width="20" style="1" customWidth="1"/>
    <col min="9988" max="9988" width="18" style="1" customWidth="1"/>
    <col min="9989" max="9989" width="19.7109375" style="1" customWidth="1"/>
    <col min="9990" max="9990" width="16.140625" style="1" customWidth="1"/>
    <col min="9991" max="9991" width="16.42578125" style="1" customWidth="1"/>
    <col min="9992" max="9992" width="12.140625" style="1" customWidth="1"/>
    <col min="9993" max="9993" width="13.140625" style="1" customWidth="1"/>
    <col min="9994" max="9994" width="13.7109375" style="1" customWidth="1"/>
    <col min="9995" max="9995" width="18.28515625" style="1" customWidth="1"/>
    <col min="9996" max="10240" width="9.140625" style="1"/>
    <col min="10241" max="10241" width="22.85546875" style="1" customWidth="1"/>
    <col min="10242" max="10242" width="19.140625" style="1" customWidth="1"/>
    <col min="10243" max="10243" width="20" style="1" customWidth="1"/>
    <col min="10244" max="10244" width="18" style="1" customWidth="1"/>
    <col min="10245" max="10245" width="19.7109375" style="1" customWidth="1"/>
    <col min="10246" max="10246" width="16.140625" style="1" customWidth="1"/>
    <col min="10247" max="10247" width="16.42578125" style="1" customWidth="1"/>
    <col min="10248" max="10248" width="12.140625" style="1" customWidth="1"/>
    <col min="10249" max="10249" width="13.140625" style="1" customWidth="1"/>
    <col min="10250" max="10250" width="13.7109375" style="1" customWidth="1"/>
    <col min="10251" max="10251" width="18.28515625" style="1" customWidth="1"/>
    <col min="10252" max="10496" width="9.140625" style="1"/>
    <col min="10497" max="10497" width="22.85546875" style="1" customWidth="1"/>
    <col min="10498" max="10498" width="19.140625" style="1" customWidth="1"/>
    <col min="10499" max="10499" width="20" style="1" customWidth="1"/>
    <col min="10500" max="10500" width="18" style="1" customWidth="1"/>
    <col min="10501" max="10501" width="19.7109375" style="1" customWidth="1"/>
    <col min="10502" max="10502" width="16.140625" style="1" customWidth="1"/>
    <col min="10503" max="10503" width="16.42578125" style="1" customWidth="1"/>
    <col min="10504" max="10504" width="12.140625" style="1" customWidth="1"/>
    <col min="10505" max="10505" width="13.140625" style="1" customWidth="1"/>
    <col min="10506" max="10506" width="13.7109375" style="1" customWidth="1"/>
    <col min="10507" max="10507" width="18.28515625" style="1" customWidth="1"/>
    <col min="10508" max="10752" width="9.140625" style="1"/>
    <col min="10753" max="10753" width="22.85546875" style="1" customWidth="1"/>
    <col min="10754" max="10754" width="19.140625" style="1" customWidth="1"/>
    <col min="10755" max="10755" width="20" style="1" customWidth="1"/>
    <col min="10756" max="10756" width="18" style="1" customWidth="1"/>
    <col min="10757" max="10757" width="19.7109375" style="1" customWidth="1"/>
    <col min="10758" max="10758" width="16.140625" style="1" customWidth="1"/>
    <col min="10759" max="10759" width="16.42578125" style="1" customWidth="1"/>
    <col min="10760" max="10760" width="12.140625" style="1" customWidth="1"/>
    <col min="10761" max="10761" width="13.140625" style="1" customWidth="1"/>
    <col min="10762" max="10762" width="13.7109375" style="1" customWidth="1"/>
    <col min="10763" max="10763" width="18.28515625" style="1" customWidth="1"/>
    <col min="10764" max="11008" width="9.140625" style="1"/>
    <col min="11009" max="11009" width="22.85546875" style="1" customWidth="1"/>
    <col min="11010" max="11010" width="19.140625" style="1" customWidth="1"/>
    <col min="11011" max="11011" width="20" style="1" customWidth="1"/>
    <col min="11012" max="11012" width="18" style="1" customWidth="1"/>
    <col min="11013" max="11013" width="19.7109375" style="1" customWidth="1"/>
    <col min="11014" max="11014" width="16.140625" style="1" customWidth="1"/>
    <col min="11015" max="11015" width="16.42578125" style="1" customWidth="1"/>
    <col min="11016" max="11016" width="12.140625" style="1" customWidth="1"/>
    <col min="11017" max="11017" width="13.140625" style="1" customWidth="1"/>
    <col min="11018" max="11018" width="13.7109375" style="1" customWidth="1"/>
    <col min="11019" max="11019" width="18.28515625" style="1" customWidth="1"/>
    <col min="11020" max="11264" width="9.140625" style="1"/>
    <col min="11265" max="11265" width="22.85546875" style="1" customWidth="1"/>
    <col min="11266" max="11266" width="19.140625" style="1" customWidth="1"/>
    <col min="11267" max="11267" width="20" style="1" customWidth="1"/>
    <col min="11268" max="11268" width="18" style="1" customWidth="1"/>
    <col min="11269" max="11269" width="19.7109375" style="1" customWidth="1"/>
    <col min="11270" max="11270" width="16.140625" style="1" customWidth="1"/>
    <col min="11271" max="11271" width="16.42578125" style="1" customWidth="1"/>
    <col min="11272" max="11272" width="12.140625" style="1" customWidth="1"/>
    <col min="11273" max="11273" width="13.140625" style="1" customWidth="1"/>
    <col min="11274" max="11274" width="13.7109375" style="1" customWidth="1"/>
    <col min="11275" max="11275" width="18.28515625" style="1" customWidth="1"/>
    <col min="11276" max="11520" width="9.140625" style="1"/>
    <col min="11521" max="11521" width="22.85546875" style="1" customWidth="1"/>
    <col min="11522" max="11522" width="19.140625" style="1" customWidth="1"/>
    <col min="11523" max="11523" width="20" style="1" customWidth="1"/>
    <col min="11524" max="11524" width="18" style="1" customWidth="1"/>
    <col min="11525" max="11525" width="19.7109375" style="1" customWidth="1"/>
    <col min="11526" max="11526" width="16.140625" style="1" customWidth="1"/>
    <col min="11527" max="11527" width="16.42578125" style="1" customWidth="1"/>
    <col min="11528" max="11528" width="12.140625" style="1" customWidth="1"/>
    <col min="11529" max="11529" width="13.140625" style="1" customWidth="1"/>
    <col min="11530" max="11530" width="13.7109375" style="1" customWidth="1"/>
    <col min="11531" max="11531" width="18.28515625" style="1" customWidth="1"/>
    <col min="11532" max="11776" width="9.140625" style="1"/>
    <col min="11777" max="11777" width="22.85546875" style="1" customWidth="1"/>
    <col min="11778" max="11778" width="19.140625" style="1" customWidth="1"/>
    <col min="11779" max="11779" width="20" style="1" customWidth="1"/>
    <col min="11780" max="11780" width="18" style="1" customWidth="1"/>
    <col min="11781" max="11781" width="19.7109375" style="1" customWidth="1"/>
    <col min="11782" max="11782" width="16.140625" style="1" customWidth="1"/>
    <col min="11783" max="11783" width="16.42578125" style="1" customWidth="1"/>
    <col min="11784" max="11784" width="12.140625" style="1" customWidth="1"/>
    <col min="11785" max="11785" width="13.140625" style="1" customWidth="1"/>
    <col min="11786" max="11786" width="13.7109375" style="1" customWidth="1"/>
    <col min="11787" max="11787" width="18.28515625" style="1" customWidth="1"/>
    <col min="11788" max="12032" width="9.140625" style="1"/>
    <col min="12033" max="12033" width="22.85546875" style="1" customWidth="1"/>
    <col min="12034" max="12034" width="19.140625" style="1" customWidth="1"/>
    <col min="12035" max="12035" width="20" style="1" customWidth="1"/>
    <col min="12036" max="12036" width="18" style="1" customWidth="1"/>
    <col min="12037" max="12037" width="19.7109375" style="1" customWidth="1"/>
    <col min="12038" max="12038" width="16.140625" style="1" customWidth="1"/>
    <col min="12039" max="12039" width="16.42578125" style="1" customWidth="1"/>
    <col min="12040" max="12040" width="12.140625" style="1" customWidth="1"/>
    <col min="12041" max="12041" width="13.140625" style="1" customWidth="1"/>
    <col min="12042" max="12042" width="13.7109375" style="1" customWidth="1"/>
    <col min="12043" max="12043" width="18.28515625" style="1" customWidth="1"/>
    <col min="12044" max="12288" width="9.140625" style="1"/>
    <col min="12289" max="12289" width="22.85546875" style="1" customWidth="1"/>
    <col min="12290" max="12290" width="19.140625" style="1" customWidth="1"/>
    <col min="12291" max="12291" width="20" style="1" customWidth="1"/>
    <col min="12292" max="12292" width="18" style="1" customWidth="1"/>
    <col min="12293" max="12293" width="19.7109375" style="1" customWidth="1"/>
    <col min="12294" max="12294" width="16.140625" style="1" customWidth="1"/>
    <col min="12295" max="12295" width="16.42578125" style="1" customWidth="1"/>
    <col min="12296" max="12296" width="12.140625" style="1" customWidth="1"/>
    <col min="12297" max="12297" width="13.140625" style="1" customWidth="1"/>
    <col min="12298" max="12298" width="13.7109375" style="1" customWidth="1"/>
    <col min="12299" max="12299" width="18.28515625" style="1" customWidth="1"/>
    <col min="12300" max="12544" width="9.140625" style="1"/>
    <col min="12545" max="12545" width="22.85546875" style="1" customWidth="1"/>
    <col min="12546" max="12546" width="19.140625" style="1" customWidth="1"/>
    <col min="12547" max="12547" width="20" style="1" customWidth="1"/>
    <col min="12548" max="12548" width="18" style="1" customWidth="1"/>
    <col min="12549" max="12549" width="19.7109375" style="1" customWidth="1"/>
    <col min="12550" max="12550" width="16.140625" style="1" customWidth="1"/>
    <col min="12551" max="12551" width="16.42578125" style="1" customWidth="1"/>
    <col min="12552" max="12552" width="12.140625" style="1" customWidth="1"/>
    <col min="12553" max="12553" width="13.140625" style="1" customWidth="1"/>
    <col min="12554" max="12554" width="13.7109375" style="1" customWidth="1"/>
    <col min="12555" max="12555" width="18.28515625" style="1" customWidth="1"/>
    <col min="12556" max="12800" width="9.140625" style="1"/>
    <col min="12801" max="12801" width="22.85546875" style="1" customWidth="1"/>
    <col min="12802" max="12802" width="19.140625" style="1" customWidth="1"/>
    <col min="12803" max="12803" width="20" style="1" customWidth="1"/>
    <col min="12804" max="12804" width="18" style="1" customWidth="1"/>
    <col min="12805" max="12805" width="19.7109375" style="1" customWidth="1"/>
    <col min="12806" max="12806" width="16.140625" style="1" customWidth="1"/>
    <col min="12807" max="12807" width="16.42578125" style="1" customWidth="1"/>
    <col min="12808" max="12808" width="12.140625" style="1" customWidth="1"/>
    <col min="12809" max="12809" width="13.140625" style="1" customWidth="1"/>
    <col min="12810" max="12810" width="13.7109375" style="1" customWidth="1"/>
    <col min="12811" max="12811" width="18.28515625" style="1" customWidth="1"/>
    <col min="12812" max="13056" width="9.140625" style="1"/>
    <col min="13057" max="13057" width="22.85546875" style="1" customWidth="1"/>
    <col min="13058" max="13058" width="19.140625" style="1" customWidth="1"/>
    <col min="13059" max="13059" width="20" style="1" customWidth="1"/>
    <col min="13060" max="13060" width="18" style="1" customWidth="1"/>
    <col min="13061" max="13061" width="19.7109375" style="1" customWidth="1"/>
    <col min="13062" max="13062" width="16.140625" style="1" customWidth="1"/>
    <col min="13063" max="13063" width="16.42578125" style="1" customWidth="1"/>
    <col min="13064" max="13064" width="12.140625" style="1" customWidth="1"/>
    <col min="13065" max="13065" width="13.140625" style="1" customWidth="1"/>
    <col min="13066" max="13066" width="13.7109375" style="1" customWidth="1"/>
    <col min="13067" max="13067" width="18.28515625" style="1" customWidth="1"/>
    <col min="13068" max="13312" width="9.140625" style="1"/>
    <col min="13313" max="13313" width="22.85546875" style="1" customWidth="1"/>
    <col min="13314" max="13314" width="19.140625" style="1" customWidth="1"/>
    <col min="13315" max="13315" width="20" style="1" customWidth="1"/>
    <col min="13316" max="13316" width="18" style="1" customWidth="1"/>
    <col min="13317" max="13317" width="19.7109375" style="1" customWidth="1"/>
    <col min="13318" max="13318" width="16.140625" style="1" customWidth="1"/>
    <col min="13319" max="13319" width="16.42578125" style="1" customWidth="1"/>
    <col min="13320" max="13320" width="12.140625" style="1" customWidth="1"/>
    <col min="13321" max="13321" width="13.140625" style="1" customWidth="1"/>
    <col min="13322" max="13322" width="13.7109375" style="1" customWidth="1"/>
    <col min="13323" max="13323" width="18.28515625" style="1" customWidth="1"/>
    <col min="13324" max="13568" width="9.140625" style="1"/>
    <col min="13569" max="13569" width="22.85546875" style="1" customWidth="1"/>
    <col min="13570" max="13570" width="19.140625" style="1" customWidth="1"/>
    <col min="13571" max="13571" width="20" style="1" customWidth="1"/>
    <col min="13572" max="13572" width="18" style="1" customWidth="1"/>
    <col min="13573" max="13573" width="19.7109375" style="1" customWidth="1"/>
    <col min="13574" max="13574" width="16.140625" style="1" customWidth="1"/>
    <col min="13575" max="13575" width="16.42578125" style="1" customWidth="1"/>
    <col min="13576" max="13576" width="12.140625" style="1" customWidth="1"/>
    <col min="13577" max="13577" width="13.140625" style="1" customWidth="1"/>
    <col min="13578" max="13578" width="13.7109375" style="1" customWidth="1"/>
    <col min="13579" max="13579" width="18.28515625" style="1" customWidth="1"/>
    <col min="13580" max="13824" width="9.140625" style="1"/>
    <col min="13825" max="13825" width="22.85546875" style="1" customWidth="1"/>
    <col min="13826" max="13826" width="19.140625" style="1" customWidth="1"/>
    <col min="13827" max="13827" width="20" style="1" customWidth="1"/>
    <col min="13828" max="13828" width="18" style="1" customWidth="1"/>
    <col min="13829" max="13829" width="19.7109375" style="1" customWidth="1"/>
    <col min="13830" max="13830" width="16.140625" style="1" customWidth="1"/>
    <col min="13831" max="13831" width="16.42578125" style="1" customWidth="1"/>
    <col min="13832" max="13832" width="12.140625" style="1" customWidth="1"/>
    <col min="13833" max="13833" width="13.140625" style="1" customWidth="1"/>
    <col min="13834" max="13834" width="13.7109375" style="1" customWidth="1"/>
    <col min="13835" max="13835" width="18.28515625" style="1" customWidth="1"/>
    <col min="13836" max="14080" width="9.140625" style="1"/>
    <col min="14081" max="14081" width="22.85546875" style="1" customWidth="1"/>
    <col min="14082" max="14082" width="19.140625" style="1" customWidth="1"/>
    <col min="14083" max="14083" width="20" style="1" customWidth="1"/>
    <col min="14084" max="14084" width="18" style="1" customWidth="1"/>
    <col min="14085" max="14085" width="19.7109375" style="1" customWidth="1"/>
    <col min="14086" max="14086" width="16.140625" style="1" customWidth="1"/>
    <col min="14087" max="14087" width="16.42578125" style="1" customWidth="1"/>
    <col min="14088" max="14088" width="12.140625" style="1" customWidth="1"/>
    <col min="14089" max="14089" width="13.140625" style="1" customWidth="1"/>
    <col min="14090" max="14090" width="13.7109375" style="1" customWidth="1"/>
    <col min="14091" max="14091" width="18.28515625" style="1" customWidth="1"/>
    <col min="14092" max="14336" width="9.140625" style="1"/>
    <col min="14337" max="14337" width="22.85546875" style="1" customWidth="1"/>
    <col min="14338" max="14338" width="19.140625" style="1" customWidth="1"/>
    <col min="14339" max="14339" width="20" style="1" customWidth="1"/>
    <col min="14340" max="14340" width="18" style="1" customWidth="1"/>
    <col min="14341" max="14341" width="19.7109375" style="1" customWidth="1"/>
    <col min="14342" max="14342" width="16.140625" style="1" customWidth="1"/>
    <col min="14343" max="14343" width="16.42578125" style="1" customWidth="1"/>
    <col min="14344" max="14344" width="12.140625" style="1" customWidth="1"/>
    <col min="14345" max="14345" width="13.140625" style="1" customWidth="1"/>
    <col min="14346" max="14346" width="13.7109375" style="1" customWidth="1"/>
    <col min="14347" max="14347" width="18.28515625" style="1" customWidth="1"/>
    <col min="14348" max="14592" width="9.140625" style="1"/>
    <col min="14593" max="14593" width="22.85546875" style="1" customWidth="1"/>
    <col min="14594" max="14594" width="19.140625" style="1" customWidth="1"/>
    <col min="14595" max="14595" width="20" style="1" customWidth="1"/>
    <col min="14596" max="14596" width="18" style="1" customWidth="1"/>
    <col min="14597" max="14597" width="19.7109375" style="1" customWidth="1"/>
    <col min="14598" max="14598" width="16.140625" style="1" customWidth="1"/>
    <col min="14599" max="14599" width="16.42578125" style="1" customWidth="1"/>
    <col min="14600" max="14600" width="12.140625" style="1" customWidth="1"/>
    <col min="14601" max="14601" width="13.140625" style="1" customWidth="1"/>
    <col min="14602" max="14602" width="13.7109375" style="1" customWidth="1"/>
    <col min="14603" max="14603" width="18.28515625" style="1" customWidth="1"/>
    <col min="14604" max="14848" width="9.140625" style="1"/>
    <col min="14849" max="14849" width="22.85546875" style="1" customWidth="1"/>
    <col min="14850" max="14850" width="19.140625" style="1" customWidth="1"/>
    <col min="14851" max="14851" width="20" style="1" customWidth="1"/>
    <col min="14852" max="14852" width="18" style="1" customWidth="1"/>
    <col min="14853" max="14853" width="19.7109375" style="1" customWidth="1"/>
    <col min="14854" max="14854" width="16.140625" style="1" customWidth="1"/>
    <col min="14855" max="14855" width="16.42578125" style="1" customWidth="1"/>
    <col min="14856" max="14856" width="12.140625" style="1" customWidth="1"/>
    <col min="14857" max="14857" width="13.140625" style="1" customWidth="1"/>
    <col min="14858" max="14858" width="13.7109375" style="1" customWidth="1"/>
    <col min="14859" max="14859" width="18.28515625" style="1" customWidth="1"/>
    <col min="14860" max="15104" width="9.140625" style="1"/>
    <col min="15105" max="15105" width="22.85546875" style="1" customWidth="1"/>
    <col min="15106" max="15106" width="19.140625" style="1" customWidth="1"/>
    <col min="15107" max="15107" width="20" style="1" customWidth="1"/>
    <col min="15108" max="15108" width="18" style="1" customWidth="1"/>
    <col min="15109" max="15109" width="19.7109375" style="1" customWidth="1"/>
    <col min="15110" max="15110" width="16.140625" style="1" customWidth="1"/>
    <col min="15111" max="15111" width="16.42578125" style="1" customWidth="1"/>
    <col min="15112" max="15112" width="12.140625" style="1" customWidth="1"/>
    <col min="15113" max="15113" width="13.140625" style="1" customWidth="1"/>
    <col min="15114" max="15114" width="13.7109375" style="1" customWidth="1"/>
    <col min="15115" max="15115" width="18.28515625" style="1" customWidth="1"/>
    <col min="15116" max="15360" width="9.140625" style="1"/>
    <col min="15361" max="15361" width="22.85546875" style="1" customWidth="1"/>
    <col min="15362" max="15362" width="19.140625" style="1" customWidth="1"/>
    <col min="15363" max="15363" width="20" style="1" customWidth="1"/>
    <col min="15364" max="15364" width="18" style="1" customWidth="1"/>
    <col min="15365" max="15365" width="19.7109375" style="1" customWidth="1"/>
    <col min="15366" max="15366" width="16.140625" style="1" customWidth="1"/>
    <col min="15367" max="15367" width="16.42578125" style="1" customWidth="1"/>
    <col min="15368" max="15368" width="12.140625" style="1" customWidth="1"/>
    <col min="15369" max="15369" width="13.140625" style="1" customWidth="1"/>
    <col min="15370" max="15370" width="13.7109375" style="1" customWidth="1"/>
    <col min="15371" max="15371" width="18.28515625" style="1" customWidth="1"/>
    <col min="15372" max="15616" width="9.140625" style="1"/>
    <col min="15617" max="15617" width="22.85546875" style="1" customWidth="1"/>
    <col min="15618" max="15618" width="19.140625" style="1" customWidth="1"/>
    <col min="15619" max="15619" width="20" style="1" customWidth="1"/>
    <col min="15620" max="15620" width="18" style="1" customWidth="1"/>
    <col min="15621" max="15621" width="19.7109375" style="1" customWidth="1"/>
    <col min="15622" max="15622" width="16.140625" style="1" customWidth="1"/>
    <col min="15623" max="15623" width="16.42578125" style="1" customWidth="1"/>
    <col min="15624" max="15624" width="12.140625" style="1" customWidth="1"/>
    <col min="15625" max="15625" width="13.140625" style="1" customWidth="1"/>
    <col min="15626" max="15626" width="13.7109375" style="1" customWidth="1"/>
    <col min="15627" max="15627" width="18.28515625" style="1" customWidth="1"/>
    <col min="15628" max="15872" width="9.140625" style="1"/>
    <col min="15873" max="15873" width="22.85546875" style="1" customWidth="1"/>
    <col min="15874" max="15874" width="19.140625" style="1" customWidth="1"/>
    <col min="15875" max="15875" width="20" style="1" customWidth="1"/>
    <col min="15876" max="15876" width="18" style="1" customWidth="1"/>
    <col min="15877" max="15877" width="19.7109375" style="1" customWidth="1"/>
    <col min="15878" max="15878" width="16.140625" style="1" customWidth="1"/>
    <col min="15879" max="15879" width="16.42578125" style="1" customWidth="1"/>
    <col min="15880" max="15880" width="12.140625" style="1" customWidth="1"/>
    <col min="15881" max="15881" width="13.140625" style="1" customWidth="1"/>
    <col min="15882" max="15882" width="13.7109375" style="1" customWidth="1"/>
    <col min="15883" max="15883" width="18.28515625" style="1" customWidth="1"/>
    <col min="15884" max="16128" width="9.140625" style="1"/>
    <col min="16129" max="16129" width="22.85546875" style="1" customWidth="1"/>
    <col min="16130" max="16130" width="19.140625" style="1" customWidth="1"/>
    <col min="16131" max="16131" width="20" style="1" customWidth="1"/>
    <col min="16132" max="16132" width="18" style="1" customWidth="1"/>
    <col min="16133" max="16133" width="19.7109375" style="1" customWidth="1"/>
    <col min="16134" max="16134" width="16.140625" style="1" customWidth="1"/>
    <col min="16135" max="16135" width="16.42578125" style="1" customWidth="1"/>
    <col min="16136" max="16136" width="12.140625" style="1" customWidth="1"/>
    <col min="16137" max="16137" width="13.140625" style="1" customWidth="1"/>
    <col min="16138" max="16138" width="13.7109375" style="1" customWidth="1"/>
    <col min="16139" max="16139" width="18.28515625" style="1" customWidth="1"/>
    <col min="16140" max="16384" width="9.140625" style="1"/>
  </cols>
  <sheetData>
    <row r="2" spans="1:9" s="39" customFormat="1" ht="16.5">
      <c r="A2" s="361"/>
      <c r="D2" s="360"/>
      <c r="E2" s="360"/>
      <c r="F2" s="360"/>
      <c r="G2" s="360"/>
      <c r="H2" s="360"/>
      <c r="I2" s="360"/>
    </row>
    <row r="3" spans="1:9" s="357" customFormat="1" ht="15">
      <c r="A3" s="359"/>
      <c r="B3" s="358"/>
      <c r="C3" s="358"/>
      <c r="D3" s="802"/>
      <c r="E3" s="802"/>
    </row>
    <row r="4" spans="1:9" ht="15" customHeight="1">
      <c r="A4" s="523" t="s">
        <v>419</v>
      </c>
      <c r="B4" s="523"/>
      <c r="C4" s="523"/>
      <c r="D4" s="523"/>
      <c r="E4" s="523"/>
      <c r="F4" s="523"/>
      <c r="G4" s="523"/>
      <c r="H4" s="523"/>
      <c r="I4" s="523"/>
    </row>
    <row r="5" spans="1:9" ht="14.25" thickBot="1">
      <c r="A5" s="803"/>
      <c r="B5" s="804"/>
      <c r="C5" s="804"/>
      <c r="D5" s="804"/>
      <c r="E5" s="804"/>
      <c r="F5" s="804"/>
      <c r="G5" s="804"/>
      <c r="H5" s="803"/>
      <c r="I5" s="803"/>
    </row>
    <row r="6" spans="1:9" ht="15" customHeight="1" thickBot="1">
      <c r="A6" s="356"/>
      <c r="B6" s="805" t="s">
        <v>418</v>
      </c>
      <c r="C6" s="806"/>
      <c r="D6" s="806"/>
      <c r="E6" s="806"/>
      <c r="F6" s="806"/>
      <c r="G6" s="807"/>
      <c r="H6" s="355"/>
      <c r="I6" s="355"/>
    </row>
    <row r="7" spans="1:9">
      <c r="A7" s="808" t="s">
        <v>417</v>
      </c>
      <c r="B7" s="810" t="s">
        <v>361</v>
      </c>
      <c r="C7" s="812" t="s">
        <v>416</v>
      </c>
      <c r="D7" s="810" t="s">
        <v>360</v>
      </c>
      <c r="E7" s="814" t="s">
        <v>359</v>
      </c>
      <c r="F7" s="797" t="s">
        <v>358</v>
      </c>
      <c r="G7" s="797" t="s">
        <v>357</v>
      </c>
      <c r="H7" s="797" t="s">
        <v>415</v>
      </c>
      <c r="I7" s="799" t="s">
        <v>414</v>
      </c>
    </row>
    <row r="8" spans="1:9" ht="81.75" customHeight="1">
      <c r="A8" s="809"/>
      <c r="B8" s="811"/>
      <c r="C8" s="813"/>
      <c r="D8" s="811"/>
      <c r="E8" s="815"/>
      <c r="F8" s="798"/>
      <c r="G8" s="798"/>
      <c r="H8" s="798"/>
      <c r="I8" s="800"/>
    </row>
    <row r="9" spans="1:9" s="10" customFormat="1" ht="12.75" customHeight="1">
      <c r="A9" s="785" t="s">
        <v>395</v>
      </c>
      <c r="B9" s="786"/>
      <c r="C9" s="786"/>
      <c r="D9" s="786"/>
      <c r="E9" s="801"/>
      <c r="F9" s="801"/>
      <c r="G9" s="801"/>
      <c r="H9" s="801"/>
      <c r="I9" s="787"/>
    </row>
    <row r="10" spans="1:9" s="10" customFormat="1" ht="15">
      <c r="A10" s="354" t="s">
        <v>410</v>
      </c>
      <c r="B10" s="353">
        <f>'[1]Nota II.1.1.a'!B6</f>
        <v>45496265064.110001</v>
      </c>
      <c r="C10" s="353">
        <f>'[1]Nota II.1.1.a'!C6</f>
        <v>0</v>
      </c>
      <c r="D10" s="353">
        <f>'[1]Nota II.1.1.a'!D6</f>
        <v>3745491210.3600001</v>
      </c>
      <c r="E10" s="353">
        <f>'[1]Nota II.1.1.a'!E6</f>
        <v>234318520.94999999</v>
      </c>
      <c r="F10" s="353">
        <f>'[1]Nota II.1.1.a'!F6</f>
        <v>8780697.9000000004</v>
      </c>
      <c r="G10" s="353">
        <f>'[1]Nota II.1.1.a'!G6</f>
        <v>177770388.02000001</v>
      </c>
      <c r="H10" s="353">
        <f>'[1]Nota II.1.1.a'!H6</f>
        <v>885497222.39999998</v>
      </c>
      <c r="I10" s="352">
        <f>B10+SUM(D10:H10)</f>
        <v>50548123103.739998</v>
      </c>
    </row>
    <row r="11" spans="1:9">
      <c r="A11" s="354" t="s">
        <v>407</v>
      </c>
      <c r="B11" s="353">
        <f t="shared" ref="B11:I11" si="0">SUM(B12:B14)</f>
        <v>7755952246.3999996</v>
      </c>
      <c r="C11" s="353">
        <f t="shared" si="0"/>
        <v>5489651753.3100004</v>
      </c>
      <c r="D11" s="353">
        <f t="shared" si="0"/>
        <v>188378392.69</v>
      </c>
      <c r="E11" s="353">
        <f t="shared" si="0"/>
        <v>18599656.619999997</v>
      </c>
      <c r="F11" s="353">
        <f t="shared" si="0"/>
        <v>858720.5</v>
      </c>
      <c r="G11" s="353">
        <f t="shared" si="0"/>
        <v>21659172.949999999</v>
      </c>
      <c r="H11" s="353">
        <f t="shared" si="0"/>
        <v>452900553.38</v>
      </c>
      <c r="I11" s="352">
        <f t="shared" si="0"/>
        <v>8438348742.54</v>
      </c>
    </row>
    <row r="12" spans="1:9">
      <c r="A12" s="351" t="s">
        <v>409</v>
      </c>
      <c r="B12" s="350">
        <f>'[1]Nota II.1.1.a'!B8</f>
        <v>47187052.950000003</v>
      </c>
      <c r="C12" s="350">
        <f>'[1]Nota II.1.1.a'!C8</f>
        <v>1821584</v>
      </c>
      <c r="D12" s="350">
        <f>'[1]Nota II.1.1.a'!D8</f>
        <v>1202627.8999999999</v>
      </c>
      <c r="E12" s="350">
        <f>'[1]Nota II.1.1.a'!E8</f>
        <v>493681.29</v>
      </c>
      <c r="F12" s="350">
        <f>'[1]Nota II.1.1.a'!F8</f>
        <v>0</v>
      </c>
      <c r="G12" s="350">
        <f>'[1]Nota II.1.1.a'!G8</f>
        <v>9681127.5299999993</v>
      </c>
      <c r="H12" s="350">
        <f>'[1]Nota II.1.1.a'!H8</f>
        <v>357220640.56999999</v>
      </c>
      <c r="I12" s="349">
        <f>B12+SUM(D12:H12)</f>
        <v>415785130.23999995</v>
      </c>
    </row>
    <row r="13" spans="1:9">
      <c r="A13" s="351" t="s">
        <v>110</v>
      </c>
      <c r="B13" s="350">
        <f>'[1]Nota II.1.1.a'!B9</f>
        <v>7688620334.6999998</v>
      </c>
      <c r="C13" s="350">
        <f>'[1]Nota II.1.1.a'!C9</f>
        <v>5487830169.3100004</v>
      </c>
      <c r="D13" s="350">
        <f>'[1]Nota II.1.1.a'!D9</f>
        <v>49977662.740000002</v>
      </c>
      <c r="E13" s="350">
        <f>'[1]Nota II.1.1.a'!E9</f>
        <v>1269597.8799999999</v>
      </c>
      <c r="F13" s="350">
        <f>'[1]Nota II.1.1.a'!F9</f>
        <v>0</v>
      </c>
      <c r="G13" s="350">
        <f>'[1]Nota II.1.1.a'!G9</f>
        <v>8393108.0099999998</v>
      </c>
      <c r="H13" s="350">
        <f>'[1]Nota II.1.1.a'!H9</f>
        <v>274302908.97000003</v>
      </c>
      <c r="I13" s="349">
        <f>B13+SUM(D13:H13)</f>
        <v>8022563612.3000002</v>
      </c>
    </row>
    <row r="14" spans="1:9">
      <c r="A14" s="351" t="s">
        <v>413</v>
      </c>
      <c r="B14" s="350">
        <f>'[1]Nota II.1.1.a'!B10</f>
        <v>20144858.75</v>
      </c>
      <c r="C14" s="350">
        <f>'[1]Nota II.1.1.a'!C10</f>
        <v>0</v>
      </c>
      <c r="D14" s="350">
        <f>'[1]Nota II.1.1.a'!D10</f>
        <v>137198102.05000001</v>
      </c>
      <c r="E14" s="350">
        <f>'[1]Nota II.1.1.a'!E10</f>
        <v>16836377.449999999</v>
      </c>
      <c r="F14" s="350">
        <f>'[1]Nota II.1.1.a'!F10</f>
        <v>858720.5</v>
      </c>
      <c r="G14" s="350">
        <f>'[1]Nota II.1.1.a'!G10</f>
        <v>3584937.41</v>
      </c>
      <c r="H14" s="350">
        <f>'[1]Nota II.1.1.a'!H10</f>
        <v>-178622996.16</v>
      </c>
      <c r="I14" s="349">
        <f>B14+SUM(D14:H14)</f>
        <v>0</v>
      </c>
    </row>
    <row r="15" spans="1:9">
      <c r="A15" s="354" t="s">
        <v>405</v>
      </c>
      <c r="B15" s="353">
        <f t="shared" ref="B15:I15" si="1">SUM(B16:B17)</f>
        <v>45445288108.970001</v>
      </c>
      <c r="C15" s="353">
        <f t="shared" si="1"/>
        <v>5114526012.9399996</v>
      </c>
      <c r="D15" s="353">
        <f t="shared" si="1"/>
        <v>145313871.34</v>
      </c>
      <c r="E15" s="353">
        <f t="shared" si="1"/>
        <v>8281527.6299999999</v>
      </c>
      <c r="F15" s="353">
        <f t="shared" si="1"/>
        <v>397501.76</v>
      </c>
      <c r="G15" s="353">
        <f t="shared" si="1"/>
        <v>13016360.52</v>
      </c>
      <c r="H15" s="353">
        <f t="shared" si="1"/>
        <v>310076895.06</v>
      </c>
      <c r="I15" s="352">
        <f t="shared" si="1"/>
        <v>45922374265.279999</v>
      </c>
    </row>
    <row r="16" spans="1:9">
      <c r="A16" s="351" t="s">
        <v>404</v>
      </c>
      <c r="B16" s="350">
        <f>'[1]Nota II.1.1.a'!B12</f>
        <v>3984622.41</v>
      </c>
      <c r="C16" s="350">
        <f>'[1]Nota II.1.1.a'!C12</f>
        <v>2747257.96</v>
      </c>
      <c r="D16" s="350">
        <f>'[1]Nota II.1.1.a'!D12</f>
        <v>1032243.77</v>
      </c>
      <c r="E16" s="350">
        <f>'[1]Nota II.1.1.a'!E12</f>
        <v>6498115.2699999996</v>
      </c>
      <c r="F16" s="350">
        <f>'[1]Nota II.1.1.a'!F12</f>
        <v>397501.76</v>
      </c>
      <c r="G16" s="350">
        <f>'[1]Nota II.1.1.a'!G12</f>
        <v>5404082.1600000001</v>
      </c>
      <c r="H16" s="350">
        <f>'[1]Nota II.1.1.a'!H12</f>
        <v>0</v>
      </c>
      <c r="I16" s="349">
        <f>B16+SUM(D16:H16)</f>
        <v>17316565.369999997</v>
      </c>
    </row>
    <row r="17" spans="1:9">
      <c r="A17" s="351" t="s">
        <v>110</v>
      </c>
      <c r="B17" s="350">
        <f>'[1]Nota II.1.1.a'!B13</f>
        <v>45441303486.559998</v>
      </c>
      <c r="C17" s="350">
        <f>'[1]Nota II.1.1.a'!C13</f>
        <v>5111778754.9799995</v>
      </c>
      <c r="D17" s="350">
        <f>'[1]Nota II.1.1.a'!D13</f>
        <v>144281627.56999999</v>
      </c>
      <c r="E17" s="350">
        <f>'[1]Nota II.1.1.a'!E13</f>
        <v>1783412.36</v>
      </c>
      <c r="F17" s="350">
        <f>'[1]Nota II.1.1.a'!F13</f>
        <v>0</v>
      </c>
      <c r="G17" s="350">
        <f>'[1]Nota II.1.1.a'!G13</f>
        <v>7612278.3600000003</v>
      </c>
      <c r="H17" s="350">
        <f>'[1]Nota II.1.1.a'!H13</f>
        <v>310076895.06</v>
      </c>
      <c r="I17" s="349">
        <f>B17+SUM(D17:H17)</f>
        <v>45905057699.909996</v>
      </c>
    </row>
    <row r="18" spans="1:9">
      <c r="A18" s="354" t="s">
        <v>403</v>
      </c>
      <c r="B18" s="353">
        <f t="shared" ref="B18:I18" si="2">B10+B11-B15</f>
        <v>7806929201.5400009</v>
      </c>
      <c r="C18" s="353">
        <f t="shared" si="2"/>
        <v>375125740.37000084</v>
      </c>
      <c r="D18" s="353">
        <f t="shared" si="2"/>
        <v>3788555731.71</v>
      </c>
      <c r="E18" s="353">
        <f t="shared" si="2"/>
        <v>244636649.94</v>
      </c>
      <c r="F18" s="353">
        <f t="shared" si="2"/>
        <v>9241916.6400000006</v>
      </c>
      <c r="G18" s="353">
        <f t="shared" si="2"/>
        <v>186413200.44999999</v>
      </c>
      <c r="H18" s="353">
        <f t="shared" si="2"/>
        <v>1028320880.72</v>
      </c>
      <c r="I18" s="352">
        <f t="shared" si="2"/>
        <v>13064097581</v>
      </c>
    </row>
    <row r="19" spans="1:9">
      <c r="A19" s="785" t="s">
        <v>408</v>
      </c>
      <c r="B19" s="801"/>
      <c r="C19" s="801"/>
      <c r="D19" s="801"/>
      <c r="E19" s="801"/>
      <c r="F19" s="801"/>
      <c r="G19" s="801"/>
      <c r="H19" s="801"/>
      <c r="I19" s="787"/>
    </row>
    <row r="20" spans="1:9">
      <c r="A20" s="354" t="s">
        <v>401</v>
      </c>
      <c r="B20" s="353">
        <f>'[1]Nota II.1.1.a'!B16</f>
        <v>118755755.73999999</v>
      </c>
      <c r="C20" s="353">
        <f>'[1]Nota II.1.1.a'!C16</f>
        <v>0</v>
      </c>
      <c r="D20" s="353">
        <f>'[1]Nota II.1.1.a'!D16</f>
        <v>1374918510.49</v>
      </c>
      <c r="E20" s="353">
        <f>'[1]Nota II.1.1.a'!E16</f>
        <v>190965735.88999999</v>
      </c>
      <c r="F20" s="353">
        <f>'[1]Nota II.1.1.a'!F16</f>
        <v>8211760.0300000003</v>
      </c>
      <c r="G20" s="353">
        <f>'[1]Nota II.1.1.a'!G16</f>
        <v>145944892.91</v>
      </c>
      <c r="H20" s="353">
        <f>'[1]Nota II.1.1.a'!H16</f>
        <v>2712666.33</v>
      </c>
      <c r="I20" s="352">
        <f>B20+SUM(D20:H20)</f>
        <v>1841509321.3900001</v>
      </c>
    </row>
    <row r="21" spans="1:9">
      <c r="A21" s="354" t="s">
        <v>407</v>
      </c>
      <c r="B21" s="353">
        <f t="shared" ref="B21:I21" si="3">SUM(B22:B24)</f>
        <v>15273006.359999999</v>
      </c>
      <c r="C21" s="353">
        <f t="shared" si="3"/>
        <v>0</v>
      </c>
      <c r="D21" s="353">
        <f t="shared" si="3"/>
        <v>118304939.89999999</v>
      </c>
      <c r="E21" s="353">
        <f t="shared" si="3"/>
        <v>17709755.41</v>
      </c>
      <c r="F21" s="353">
        <f t="shared" si="3"/>
        <v>202767.66</v>
      </c>
      <c r="G21" s="353">
        <f t="shared" si="3"/>
        <v>16581991.849999998</v>
      </c>
      <c r="H21" s="353">
        <f t="shared" si="3"/>
        <v>0</v>
      </c>
      <c r="I21" s="352">
        <f t="shared" si="3"/>
        <v>168072461.18000001</v>
      </c>
    </row>
    <row r="22" spans="1:9">
      <c r="A22" s="351" t="s">
        <v>406</v>
      </c>
      <c r="B22" s="350">
        <f>'[1]Nota II.1.1.a'!B18</f>
        <v>4243995.09</v>
      </c>
      <c r="C22" s="350">
        <f>'[1]Nota II.1.1.a'!C18</f>
        <v>0</v>
      </c>
      <c r="D22" s="350">
        <f>'[1]Nota II.1.1.a'!D18</f>
        <v>121264409.70999999</v>
      </c>
      <c r="E22" s="350">
        <f>'[1]Nota II.1.1.a'!E18</f>
        <v>16517944.99</v>
      </c>
      <c r="F22" s="350">
        <f>'[1]Nota II.1.1.a'!F18</f>
        <v>202767.66</v>
      </c>
      <c r="G22" s="350">
        <f>'[1]Nota II.1.1.a'!G18</f>
        <v>4430838.3099999996</v>
      </c>
      <c r="H22" s="350">
        <f>'[1]Nota II.1.1.a'!H18</f>
        <v>0</v>
      </c>
      <c r="I22" s="349">
        <f>B22+SUM(D22:H22)</f>
        <v>146659955.75999999</v>
      </c>
    </row>
    <row r="23" spans="1:9">
      <c r="A23" s="351" t="s">
        <v>110</v>
      </c>
      <c r="B23" s="350">
        <f>'[1]Nota II.1.1.a'!B19</f>
        <v>7247246.1600000001</v>
      </c>
      <c r="C23" s="350">
        <f>'[1]Nota II.1.1.a'!C19</f>
        <v>0</v>
      </c>
      <c r="D23" s="350">
        <f>'[1]Nota II.1.1.a'!D19</f>
        <v>822295.3</v>
      </c>
      <c r="E23" s="350">
        <f>'[1]Nota II.1.1.a'!E19</f>
        <v>1191810.42</v>
      </c>
      <c r="F23" s="350">
        <f>'[1]Nota II.1.1.a'!F19</f>
        <v>0</v>
      </c>
      <c r="G23" s="350">
        <f>'[1]Nota II.1.1.a'!G19</f>
        <v>12151153.539999999</v>
      </c>
      <c r="H23" s="350">
        <f>'[1]Nota II.1.1.a'!H19</f>
        <v>0</v>
      </c>
      <c r="I23" s="349">
        <f>B23+SUM(D23:H23)</f>
        <v>21412505.420000002</v>
      </c>
    </row>
    <row r="24" spans="1:9">
      <c r="A24" s="351" t="s">
        <v>413</v>
      </c>
      <c r="B24" s="350">
        <f>'[1]Nota II.1.1.a'!B20</f>
        <v>3781765.11</v>
      </c>
      <c r="C24" s="350">
        <f>'[1]Nota II.1.1.a'!C20</f>
        <v>0</v>
      </c>
      <c r="D24" s="350">
        <f>'[1]Nota II.1.1.a'!D20</f>
        <v>-3781765.11</v>
      </c>
      <c r="E24" s="350">
        <f>'[1]Nota II.1.1.a'!E20</f>
        <v>0</v>
      </c>
      <c r="F24" s="350">
        <f>'[1]Nota II.1.1.a'!F20</f>
        <v>0</v>
      </c>
      <c r="G24" s="350">
        <f>'[1]Nota II.1.1.a'!G20</f>
        <v>0</v>
      </c>
      <c r="H24" s="350">
        <f>'[1]Nota II.1.1.a'!H20</f>
        <v>0</v>
      </c>
      <c r="I24" s="349">
        <f>B24+SUM(D24:H24)</f>
        <v>0</v>
      </c>
    </row>
    <row r="25" spans="1:9">
      <c r="A25" s="354" t="s">
        <v>405</v>
      </c>
      <c r="B25" s="353">
        <f t="shared" ref="B25:I25" si="4">SUM(B26:B27)</f>
        <v>96382081.859999999</v>
      </c>
      <c r="C25" s="353">
        <f t="shared" si="4"/>
        <v>0</v>
      </c>
      <c r="D25" s="353">
        <f t="shared" si="4"/>
        <v>38210015.690000005</v>
      </c>
      <c r="E25" s="353">
        <f t="shared" si="4"/>
        <v>7832344.9300000006</v>
      </c>
      <c r="F25" s="353">
        <f t="shared" si="4"/>
        <v>397501.76</v>
      </c>
      <c r="G25" s="353">
        <f t="shared" si="4"/>
        <v>8673904.2100000009</v>
      </c>
      <c r="H25" s="353">
        <f t="shared" si="4"/>
        <v>0</v>
      </c>
      <c r="I25" s="352">
        <f t="shared" si="4"/>
        <v>151495848.45000002</v>
      </c>
    </row>
    <row r="26" spans="1:9">
      <c r="A26" s="351" t="s">
        <v>404</v>
      </c>
      <c r="B26" s="350">
        <f>'[1]Nota II.1.1.a'!B22</f>
        <v>0</v>
      </c>
      <c r="C26" s="350">
        <f>'[1]Nota II.1.1.a'!C22</f>
        <v>0</v>
      </c>
      <c r="D26" s="350">
        <f>'[1]Nota II.1.1.a'!D22</f>
        <v>1058416.1000000001</v>
      </c>
      <c r="E26" s="350">
        <f>'[1]Nota II.1.1.a'!E22</f>
        <v>6351627.5700000003</v>
      </c>
      <c r="F26" s="350">
        <f>'[1]Nota II.1.1.a'!F22</f>
        <v>292780.19</v>
      </c>
      <c r="G26" s="350">
        <f>'[1]Nota II.1.1.a'!G22</f>
        <v>5649172.6600000001</v>
      </c>
      <c r="H26" s="350">
        <f>'[1]Nota II.1.1.a'!H22</f>
        <v>0</v>
      </c>
      <c r="I26" s="349">
        <f>B26+SUM(D26:H26)</f>
        <v>13351996.52</v>
      </c>
    </row>
    <row r="27" spans="1:9">
      <c r="A27" s="351" t="s">
        <v>110</v>
      </c>
      <c r="B27" s="350">
        <f>'[1]Nota II.1.1.a'!B23</f>
        <v>96382081.859999999</v>
      </c>
      <c r="C27" s="350">
        <f>'[1]Nota II.1.1.a'!C23</f>
        <v>0</v>
      </c>
      <c r="D27" s="350">
        <f>'[1]Nota II.1.1.a'!D23</f>
        <v>37151599.590000004</v>
      </c>
      <c r="E27" s="350">
        <f>'[1]Nota II.1.1.a'!E23</f>
        <v>1480717.36</v>
      </c>
      <c r="F27" s="350">
        <f>'[1]Nota II.1.1.a'!F23</f>
        <v>104721.57</v>
      </c>
      <c r="G27" s="350">
        <f>'[1]Nota II.1.1.a'!G23</f>
        <v>3024731.55</v>
      </c>
      <c r="H27" s="350">
        <f>'[1]Nota II.1.1.a'!H23</f>
        <v>0</v>
      </c>
      <c r="I27" s="349">
        <f>B27+SUM(D27:H27)</f>
        <v>138143851.93000001</v>
      </c>
    </row>
    <row r="28" spans="1:9">
      <c r="A28" s="354" t="s">
        <v>403</v>
      </c>
      <c r="B28" s="353">
        <f t="shared" ref="B28:I28" si="5">B20+B21-B25</f>
        <v>37646680.239999995</v>
      </c>
      <c r="C28" s="353">
        <f t="shared" si="5"/>
        <v>0</v>
      </c>
      <c r="D28" s="353">
        <f t="shared" si="5"/>
        <v>1455013434.7</v>
      </c>
      <c r="E28" s="353">
        <f t="shared" si="5"/>
        <v>200843146.36999997</v>
      </c>
      <c r="F28" s="353">
        <f t="shared" si="5"/>
        <v>8017025.9299999997</v>
      </c>
      <c r="G28" s="353">
        <f t="shared" si="5"/>
        <v>153852980.54999998</v>
      </c>
      <c r="H28" s="353">
        <f t="shared" si="5"/>
        <v>2712666.33</v>
      </c>
      <c r="I28" s="352">
        <f t="shared" si="5"/>
        <v>1858085934.1200001</v>
      </c>
    </row>
    <row r="29" spans="1:9">
      <c r="A29" s="785" t="s">
        <v>402</v>
      </c>
      <c r="B29" s="801"/>
      <c r="C29" s="801"/>
      <c r="D29" s="801"/>
      <c r="E29" s="801"/>
      <c r="F29" s="801"/>
      <c r="G29" s="801"/>
      <c r="H29" s="801"/>
      <c r="I29" s="787"/>
    </row>
    <row r="30" spans="1:9">
      <c r="A30" s="354" t="s">
        <v>401</v>
      </c>
      <c r="B30" s="353">
        <f>'[1]Nota II.1.1.a'!B26</f>
        <v>0</v>
      </c>
      <c r="C30" s="353">
        <f>'[1]Nota II.1.1.a'!C26</f>
        <v>0</v>
      </c>
      <c r="D30" s="353">
        <f>'[1]Nota II.1.1.a'!D26</f>
        <v>0</v>
      </c>
      <c r="E30" s="353">
        <f>'[1]Nota II.1.1.a'!E26</f>
        <v>0</v>
      </c>
      <c r="F30" s="353">
        <f>'[1]Nota II.1.1.a'!F26</f>
        <v>0</v>
      </c>
      <c r="G30" s="353">
        <f>'[1]Nota II.1.1.a'!G26</f>
        <v>0</v>
      </c>
      <c r="H30" s="353">
        <f>'[1]Nota II.1.1.a'!H26</f>
        <v>3427360.88</v>
      </c>
      <c r="I30" s="352">
        <f>B30+SUM(D30:H30)</f>
        <v>3427360.88</v>
      </c>
    </row>
    <row r="31" spans="1:9">
      <c r="A31" s="351" t="s">
        <v>216</v>
      </c>
      <c r="B31" s="350">
        <f>'[1]Nota II.1.1.a'!B27</f>
        <v>89982164.579999998</v>
      </c>
      <c r="C31" s="350">
        <f>'[1]Nota II.1.1.a'!C27</f>
        <v>85059017.739999995</v>
      </c>
      <c r="D31" s="350">
        <f>'[1]Nota II.1.1.a'!D27</f>
        <v>0</v>
      </c>
      <c r="E31" s="350">
        <f>'[1]Nota II.1.1.a'!E27</f>
        <v>0</v>
      </c>
      <c r="F31" s="350">
        <f>'[1]Nota II.1.1.a'!F27</f>
        <v>0</v>
      </c>
      <c r="G31" s="350">
        <f>'[1]Nota II.1.1.a'!G27</f>
        <v>0</v>
      </c>
      <c r="H31" s="350">
        <f>'[1]Nota II.1.1.a'!H27</f>
        <v>119925</v>
      </c>
      <c r="I31" s="349">
        <f>B31+SUM(D31:H31)</f>
        <v>90102089.579999998</v>
      </c>
    </row>
    <row r="32" spans="1:9">
      <c r="A32" s="351" t="s">
        <v>212</v>
      </c>
      <c r="B32" s="350">
        <f>'[1]Nota II.1.1.a'!B28</f>
        <v>0</v>
      </c>
      <c r="C32" s="350">
        <f>'[1]Nota II.1.1.a'!C28</f>
        <v>0</v>
      </c>
      <c r="D32" s="350">
        <f>'[1]Nota II.1.1.a'!D28</f>
        <v>0</v>
      </c>
      <c r="E32" s="350">
        <f>'[1]Nota II.1.1.a'!E28</f>
        <v>0</v>
      </c>
      <c r="F32" s="350">
        <f>'[1]Nota II.1.1.a'!F28</f>
        <v>0</v>
      </c>
      <c r="G32" s="350">
        <f>'[1]Nota II.1.1.a'!G28</f>
        <v>0</v>
      </c>
      <c r="H32" s="350">
        <f>'[1]Nota II.1.1.a'!H28</f>
        <v>167332.76999999999</v>
      </c>
      <c r="I32" s="349">
        <f>B32+SUM(D32:H32)</f>
        <v>167332.76999999999</v>
      </c>
    </row>
    <row r="33" spans="1:9">
      <c r="A33" s="348" t="s">
        <v>403</v>
      </c>
      <c r="B33" s="347">
        <f t="shared" ref="B33:I33" si="6">B30+B31-B32</f>
        <v>89982164.579999998</v>
      </c>
      <c r="C33" s="347">
        <f t="shared" si="6"/>
        <v>85059017.739999995</v>
      </c>
      <c r="D33" s="347">
        <f t="shared" si="6"/>
        <v>0</v>
      </c>
      <c r="E33" s="347">
        <f t="shared" si="6"/>
        <v>0</v>
      </c>
      <c r="F33" s="347">
        <f t="shared" si="6"/>
        <v>0</v>
      </c>
      <c r="G33" s="347">
        <f t="shared" si="6"/>
        <v>0</v>
      </c>
      <c r="H33" s="347">
        <f t="shared" si="6"/>
        <v>3379953.11</v>
      </c>
      <c r="I33" s="338">
        <f t="shared" si="6"/>
        <v>93362117.689999998</v>
      </c>
    </row>
    <row r="34" spans="1:9">
      <c r="A34" s="785" t="s">
        <v>383</v>
      </c>
      <c r="B34" s="786"/>
      <c r="C34" s="786"/>
      <c r="D34" s="786"/>
      <c r="E34" s="786"/>
      <c r="F34" s="786"/>
      <c r="G34" s="786"/>
      <c r="H34" s="786"/>
      <c r="I34" s="787"/>
    </row>
    <row r="35" spans="1:9">
      <c r="A35" s="310" t="s">
        <v>203</v>
      </c>
      <c r="B35" s="346">
        <f t="shared" ref="B35:I35" si="7">B10-B20-B30</f>
        <v>45377509308.370003</v>
      </c>
      <c r="C35" s="346">
        <f t="shared" si="7"/>
        <v>0</v>
      </c>
      <c r="D35" s="346">
        <f t="shared" si="7"/>
        <v>2370572699.8699999</v>
      </c>
      <c r="E35" s="346">
        <f t="shared" si="7"/>
        <v>43352785.060000002</v>
      </c>
      <c r="F35" s="346">
        <f t="shared" si="7"/>
        <v>568937.87000000011</v>
      </c>
      <c r="G35" s="346">
        <f t="shared" si="7"/>
        <v>31825495.110000014</v>
      </c>
      <c r="H35" s="346">
        <f t="shared" si="7"/>
        <v>879357195.18999994</v>
      </c>
      <c r="I35" s="345">
        <f t="shared" si="7"/>
        <v>48703186421.470001</v>
      </c>
    </row>
    <row r="36" spans="1:9" ht="14.25" thickBot="1">
      <c r="A36" s="307" t="s">
        <v>382</v>
      </c>
      <c r="B36" s="344">
        <f t="shared" ref="B36:I36" si="8">B18-B28-B33</f>
        <v>7679300356.7200012</v>
      </c>
      <c r="C36" s="344">
        <f t="shared" si="8"/>
        <v>290066722.63000083</v>
      </c>
      <c r="D36" s="344">
        <f t="shared" si="8"/>
        <v>2333542297.0100002</v>
      </c>
      <c r="E36" s="344">
        <f t="shared" si="8"/>
        <v>43793503.570000023</v>
      </c>
      <c r="F36" s="344">
        <f t="shared" si="8"/>
        <v>1224890.7100000009</v>
      </c>
      <c r="G36" s="344">
        <f t="shared" si="8"/>
        <v>32560219.900000006</v>
      </c>
      <c r="H36" s="344">
        <f t="shared" si="8"/>
        <v>1022228261.28</v>
      </c>
      <c r="I36" s="343">
        <f t="shared" si="8"/>
        <v>11112649529.189999</v>
      </c>
    </row>
    <row r="37" spans="1:9">
      <c r="A37" s="342"/>
      <c r="B37" s="341"/>
      <c r="C37" s="341"/>
      <c r="D37" s="341"/>
      <c r="E37" s="341"/>
      <c r="F37" s="341"/>
      <c r="G37" s="341"/>
      <c r="H37" s="341"/>
      <c r="I37" s="341"/>
    </row>
    <row r="38" spans="1:9">
      <c r="A38" s="342"/>
      <c r="B38" s="341"/>
      <c r="C38" s="341"/>
      <c r="D38" s="341"/>
      <c r="E38" s="341"/>
      <c r="F38" s="341"/>
      <c r="G38" s="341"/>
      <c r="H38" s="341"/>
      <c r="I38" s="341"/>
    </row>
    <row r="39" spans="1:9">
      <c r="A39" s="342"/>
      <c r="B39" s="341"/>
      <c r="C39" s="341"/>
      <c r="D39" s="341"/>
      <c r="E39" s="341"/>
      <c r="F39" s="341"/>
      <c r="G39" s="341"/>
      <c r="H39" s="341"/>
      <c r="I39" s="341"/>
    </row>
    <row r="40" spans="1:9" ht="14.25">
      <c r="A40" s="40" t="s">
        <v>412</v>
      </c>
      <c r="B40" s="40"/>
    </row>
    <row r="41" spans="1:9" ht="15.75" thickBot="1">
      <c r="A41"/>
      <c r="B41"/>
    </row>
    <row r="42" spans="1:9" ht="21.75" customHeight="1">
      <c r="A42" s="788" t="s">
        <v>411</v>
      </c>
      <c r="B42" s="789"/>
      <c r="C42" s="790"/>
    </row>
    <row r="43" spans="1:9" ht="13.5" customHeight="1">
      <c r="A43" s="791"/>
      <c r="B43" s="792"/>
      <c r="C43" s="793"/>
    </row>
    <row r="44" spans="1:9" ht="29.25" customHeight="1">
      <c r="A44" s="794"/>
      <c r="B44" s="795"/>
      <c r="C44" s="796"/>
    </row>
    <row r="45" spans="1:9" ht="15">
      <c r="A45" s="781" t="s">
        <v>395</v>
      </c>
      <c r="B45" s="782"/>
      <c r="C45" s="776"/>
    </row>
    <row r="46" spans="1:9">
      <c r="A46" s="777" t="s">
        <v>410</v>
      </c>
      <c r="B46" s="778"/>
      <c r="C46" s="338">
        <f>'[1]Nota II.1.b'!B5</f>
        <v>140579662.91</v>
      </c>
    </row>
    <row r="47" spans="1:9">
      <c r="A47" s="768" t="s">
        <v>407</v>
      </c>
      <c r="B47" s="769"/>
      <c r="C47" s="340">
        <f>SUM(C48:C49)</f>
        <v>8344149.8499999996</v>
      </c>
    </row>
    <row r="48" spans="1:9">
      <c r="A48" s="766" t="s">
        <v>409</v>
      </c>
      <c r="B48" s="767"/>
      <c r="C48" s="280">
        <f>'[1]Nota II.1.b'!B7</f>
        <v>5032234.0599999996</v>
      </c>
    </row>
    <row r="49" spans="1:3">
      <c r="A49" s="766" t="s">
        <v>110</v>
      </c>
      <c r="B49" s="767"/>
      <c r="C49" s="280">
        <f>'[1]Nota II.1.b'!B8</f>
        <v>3311915.79</v>
      </c>
    </row>
    <row r="50" spans="1:3">
      <c r="A50" s="768" t="s">
        <v>405</v>
      </c>
      <c r="B50" s="769"/>
      <c r="C50" s="340">
        <f>SUM(C51:C52)</f>
        <v>3998158.0300000003</v>
      </c>
    </row>
    <row r="51" spans="1:3">
      <c r="A51" s="766" t="s">
        <v>404</v>
      </c>
      <c r="B51" s="767"/>
      <c r="C51" s="280">
        <f>'[1]Nota II.1.b'!B10</f>
        <v>2269229.9900000002</v>
      </c>
    </row>
    <row r="52" spans="1:3">
      <c r="A52" s="766" t="s">
        <v>110</v>
      </c>
      <c r="B52" s="767"/>
      <c r="C52" s="280">
        <f>'[1]Nota II.1.b'!B11</f>
        <v>1728928.04</v>
      </c>
    </row>
    <row r="53" spans="1:3">
      <c r="A53" s="768" t="s">
        <v>400</v>
      </c>
      <c r="B53" s="769"/>
      <c r="C53" s="340">
        <f>C46+C47-C50</f>
        <v>144925654.72999999</v>
      </c>
    </row>
    <row r="54" spans="1:3" ht="15">
      <c r="A54" s="781" t="s">
        <v>408</v>
      </c>
      <c r="B54" s="782"/>
      <c r="C54" s="776"/>
    </row>
    <row r="55" spans="1:3">
      <c r="A55" s="777" t="s">
        <v>401</v>
      </c>
      <c r="B55" s="778"/>
      <c r="C55" s="338">
        <f>'[1]Nota II.1.b'!B14</f>
        <v>122458271.02</v>
      </c>
    </row>
    <row r="56" spans="1:3">
      <c r="A56" s="768" t="s">
        <v>407</v>
      </c>
      <c r="B56" s="769"/>
      <c r="C56" s="340">
        <f>SUM(C57:C58)</f>
        <v>9404028.1799999997</v>
      </c>
    </row>
    <row r="57" spans="1:3">
      <c r="A57" s="766" t="s">
        <v>406</v>
      </c>
      <c r="B57" s="767"/>
      <c r="C57" s="280">
        <f>'[1]Nota II.1.b'!B16</f>
        <v>5631449.0999999996</v>
      </c>
    </row>
    <row r="58" spans="1:3">
      <c r="A58" s="766" t="s">
        <v>110</v>
      </c>
      <c r="B58" s="767"/>
      <c r="C58" s="280">
        <f>'[1]Nota II.1.b'!B17</f>
        <v>3772579.08</v>
      </c>
    </row>
    <row r="59" spans="1:3">
      <c r="A59" s="768" t="s">
        <v>405</v>
      </c>
      <c r="B59" s="769"/>
      <c r="C59" s="340">
        <f>SUM(C60:C61)</f>
        <v>2269908.9900000002</v>
      </c>
    </row>
    <row r="60" spans="1:3">
      <c r="A60" s="766" t="s">
        <v>404</v>
      </c>
      <c r="B60" s="767"/>
      <c r="C60" s="280">
        <f>'[1]Nota II.1.b'!B19</f>
        <v>2269229.9900000002</v>
      </c>
    </row>
    <row r="61" spans="1:3">
      <c r="A61" s="770" t="s">
        <v>110</v>
      </c>
      <c r="B61" s="771"/>
      <c r="C61" s="280">
        <f>'[1]Nota II.1.b'!B20</f>
        <v>679</v>
      </c>
    </row>
    <row r="62" spans="1:3">
      <c r="A62" s="772" t="s">
        <v>403</v>
      </c>
      <c r="B62" s="773"/>
      <c r="C62" s="339">
        <f>C55+C56-C59</f>
        <v>129592390.20999999</v>
      </c>
    </row>
    <row r="63" spans="1:3" ht="15">
      <c r="A63" s="774" t="s">
        <v>402</v>
      </c>
      <c r="B63" s="775"/>
      <c r="C63" s="776"/>
    </row>
    <row r="64" spans="1:3">
      <c r="A64" s="777" t="s">
        <v>401</v>
      </c>
      <c r="B64" s="778"/>
      <c r="C64" s="338">
        <f>'[1]Nota II.1.b'!B23</f>
        <v>0</v>
      </c>
    </row>
    <row r="65" spans="1:5">
      <c r="A65" s="779" t="s">
        <v>216</v>
      </c>
      <c r="B65" s="780"/>
      <c r="C65" s="280">
        <f>'[1]Nota II.1.b'!B24</f>
        <v>0</v>
      </c>
    </row>
    <row r="66" spans="1:5">
      <c r="A66" s="779" t="s">
        <v>212</v>
      </c>
      <c r="B66" s="780"/>
      <c r="C66" s="280">
        <f>'[1]Nota II.1.b'!B25</f>
        <v>0</v>
      </c>
    </row>
    <row r="67" spans="1:5">
      <c r="A67" s="777" t="s">
        <v>400</v>
      </c>
      <c r="B67" s="778"/>
      <c r="C67" s="338">
        <f>C64+C65-C66</f>
        <v>0</v>
      </c>
    </row>
    <row r="68" spans="1:5" ht="15">
      <c r="A68" s="781" t="s">
        <v>383</v>
      </c>
      <c r="B68" s="782"/>
      <c r="C68" s="776"/>
    </row>
    <row r="69" spans="1:5">
      <c r="A69" s="783" t="s">
        <v>203</v>
      </c>
      <c r="B69" s="784"/>
      <c r="C69" s="337">
        <f>C46-C55-C64</f>
        <v>18121391.890000001</v>
      </c>
    </row>
    <row r="70" spans="1:5" ht="15.75" customHeight="1" thickBot="1">
      <c r="A70" s="762" t="s">
        <v>382</v>
      </c>
      <c r="B70" s="763"/>
      <c r="C70" s="336">
        <f>C53-C62-C67</f>
        <v>15333264.519999996</v>
      </c>
    </row>
    <row r="77" spans="1:5" ht="15">
      <c r="A77" s="764" t="s">
        <v>399</v>
      </c>
      <c r="B77" s="765"/>
      <c r="C77" s="765"/>
      <c r="D77" s="765"/>
      <c r="E77" s="765"/>
    </row>
    <row r="78" spans="1:5" ht="14.25" thickBot="1">
      <c r="A78" s="335"/>
      <c r="B78" s="334"/>
      <c r="C78" s="334"/>
      <c r="D78" s="334"/>
      <c r="E78" s="334"/>
    </row>
    <row r="79" spans="1:5" ht="180.75" customHeight="1" thickBot="1">
      <c r="A79" s="333" t="s">
        <v>12</v>
      </c>
      <c r="B79" s="332" t="s">
        <v>398</v>
      </c>
      <c r="C79" s="332" t="s">
        <v>397</v>
      </c>
      <c r="D79" s="332" t="s">
        <v>396</v>
      </c>
      <c r="E79" s="331" t="s">
        <v>220</v>
      </c>
    </row>
    <row r="80" spans="1:5">
      <c r="A80" s="330" t="s">
        <v>395</v>
      </c>
      <c r="B80" s="329"/>
      <c r="C80" s="329"/>
      <c r="D80" s="329"/>
      <c r="E80" s="328"/>
    </row>
    <row r="81" spans="1:5" ht="25.5">
      <c r="A81" s="323" t="s">
        <v>394</v>
      </c>
      <c r="B81" s="322">
        <f>'[1]Nota II.1.1.c'!C10</f>
        <v>400351.06</v>
      </c>
      <c r="C81" s="322">
        <f>'[1]Nota II.1.1.c'!D10</f>
        <v>17502981.260000002</v>
      </c>
      <c r="D81" s="322">
        <f>'[1]Nota II.1.1.c'!E10</f>
        <v>0</v>
      </c>
      <c r="E81" s="321">
        <f>B81+C81+D81</f>
        <v>17903332.32</v>
      </c>
    </row>
    <row r="82" spans="1:5">
      <c r="A82" s="320" t="s">
        <v>216</v>
      </c>
      <c r="B82" s="319">
        <f>SUM(B83:B84)</f>
        <v>4177684.82</v>
      </c>
      <c r="C82" s="319">
        <f>SUM(C83:C84)</f>
        <v>1176295.45</v>
      </c>
      <c r="D82" s="319">
        <f>SUM(D83:D84)</f>
        <v>0</v>
      </c>
      <c r="E82" s="318">
        <f>SUM(E83:E84)</f>
        <v>5353980.2700000005</v>
      </c>
    </row>
    <row r="83" spans="1:5">
      <c r="A83" s="317" t="s">
        <v>393</v>
      </c>
      <c r="B83" s="315">
        <f>'[1]Nota II.1.1.c'!C12</f>
        <v>4177684.82</v>
      </c>
      <c r="C83" s="315">
        <f>'[1]Nota II.1.1.c'!D12</f>
        <v>49632</v>
      </c>
      <c r="D83" s="315">
        <f>'[1]Nota II.1.1.c'!E12</f>
        <v>0</v>
      </c>
      <c r="E83" s="327">
        <f>B83+C83+D83</f>
        <v>4227316.82</v>
      </c>
    </row>
    <row r="84" spans="1:5">
      <c r="A84" s="317" t="s">
        <v>392</v>
      </c>
      <c r="B84" s="315">
        <f>'[1]Nota II.1.1.c'!C13</f>
        <v>0</v>
      </c>
      <c r="C84" s="315">
        <f>'[1]Nota II.1.1.c'!D13</f>
        <v>1126663.45</v>
      </c>
      <c r="D84" s="315">
        <f>'[1]Nota II.1.1.c'!E13</f>
        <v>0</v>
      </c>
      <c r="E84" s="327">
        <f>B84+C84+D84</f>
        <v>1126663.45</v>
      </c>
    </row>
    <row r="85" spans="1:5">
      <c r="A85" s="320" t="s">
        <v>212</v>
      </c>
      <c r="B85" s="319">
        <f>SUM(B86:B88)</f>
        <v>4177684.82</v>
      </c>
      <c r="C85" s="319">
        <f>SUM(C86:C88)</f>
        <v>0</v>
      </c>
      <c r="D85" s="319">
        <f>SUM(D86:D88)</f>
        <v>0</v>
      </c>
      <c r="E85" s="318">
        <f>SUM(E86:E88)</f>
        <v>4177684.82</v>
      </c>
    </row>
    <row r="86" spans="1:5">
      <c r="A86" s="317" t="s">
        <v>387</v>
      </c>
      <c r="B86" s="315">
        <f>'[1]Nota II.1.1.c'!C15</f>
        <v>0</v>
      </c>
      <c r="C86" s="315">
        <f>'[1]Nota II.1.1.c'!D15</f>
        <v>0</v>
      </c>
      <c r="D86" s="315">
        <f>'[1]Nota II.1.1.c'!E15</f>
        <v>0</v>
      </c>
      <c r="E86" s="327">
        <f>B86+C86+D86</f>
        <v>0</v>
      </c>
    </row>
    <row r="87" spans="1:5">
      <c r="A87" s="317" t="s">
        <v>386</v>
      </c>
      <c r="B87" s="315">
        <f>'[1]Nota II.1.1.c'!C16</f>
        <v>4177684.82</v>
      </c>
      <c r="C87" s="315">
        <f>'[1]Nota II.1.1.c'!D16</f>
        <v>0</v>
      </c>
      <c r="D87" s="315">
        <f>'[1]Nota II.1.1.c'!E16</f>
        <v>0</v>
      </c>
      <c r="E87" s="327">
        <f>B87+C87+D87</f>
        <v>4177684.82</v>
      </c>
    </row>
    <row r="88" spans="1:5">
      <c r="A88" s="316" t="s">
        <v>385</v>
      </c>
      <c r="B88" s="315">
        <f>'[1]Nota II.1.1.c'!C17</f>
        <v>0</v>
      </c>
      <c r="C88" s="315">
        <f>'[1]Nota II.1.1.c'!D17</f>
        <v>0</v>
      </c>
      <c r="D88" s="315">
        <f>'[1]Nota II.1.1.c'!E17</f>
        <v>0</v>
      </c>
      <c r="E88" s="327">
        <f>B88+C88+D88</f>
        <v>0</v>
      </c>
    </row>
    <row r="89" spans="1:5" ht="26.25" thickBot="1">
      <c r="A89" s="313" t="s">
        <v>391</v>
      </c>
      <c r="B89" s="312">
        <f>B81+B82-B85</f>
        <v>400351.06000000006</v>
      </c>
      <c r="C89" s="312">
        <f>C81+C82-C85</f>
        <v>18679276.710000001</v>
      </c>
      <c r="D89" s="312">
        <f>D81+D82-D85</f>
        <v>0</v>
      </c>
      <c r="E89" s="311">
        <f>E81+E82-E85</f>
        <v>19079627.77</v>
      </c>
    </row>
    <row r="90" spans="1:5">
      <c r="A90" s="326" t="s">
        <v>390</v>
      </c>
      <c r="B90" s="325"/>
      <c r="C90" s="325"/>
      <c r="D90" s="325"/>
      <c r="E90" s="324"/>
    </row>
    <row r="91" spans="1:5">
      <c r="A91" s="323" t="s">
        <v>389</v>
      </c>
      <c r="B91" s="322">
        <f>'[1]Nota II.1.1.c'!C20</f>
        <v>0</v>
      </c>
      <c r="C91" s="322">
        <f>'[1]Nota II.1.1.c'!D20</f>
        <v>0</v>
      </c>
      <c r="D91" s="322">
        <f>'[1]Nota II.1.1.c'!E20</f>
        <v>0</v>
      </c>
      <c r="E91" s="321">
        <f>B91+C91+D91</f>
        <v>0</v>
      </c>
    </row>
    <row r="92" spans="1:5">
      <c r="A92" s="320" t="s">
        <v>216</v>
      </c>
      <c r="B92" s="319">
        <f>SUM(B93:B93)</f>
        <v>0</v>
      </c>
      <c r="C92" s="319">
        <f>SUM(C93:C93)</f>
        <v>0</v>
      </c>
      <c r="D92" s="319">
        <f>SUM(D93:D93)</f>
        <v>0</v>
      </c>
      <c r="E92" s="318">
        <f>SUM(E93:E93)</f>
        <v>0</v>
      </c>
    </row>
    <row r="93" spans="1:5">
      <c r="A93" s="317" t="s">
        <v>388</v>
      </c>
      <c r="B93" s="315">
        <f>'[1]Nota II.1.1.c'!C22</f>
        <v>0</v>
      </c>
      <c r="C93" s="315">
        <f>'[1]Nota II.1.1.c'!D22</f>
        <v>0</v>
      </c>
      <c r="D93" s="315">
        <f>'[1]Nota II.1.1.c'!E22</f>
        <v>0</v>
      </c>
      <c r="E93" s="314">
        <f>B93+C93+D93</f>
        <v>0</v>
      </c>
    </row>
    <row r="94" spans="1:5">
      <c r="A94" s="320" t="s">
        <v>212</v>
      </c>
      <c r="B94" s="319">
        <f>SUM(B95:B97)</f>
        <v>0</v>
      </c>
      <c r="C94" s="319">
        <f>SUM(C95:C97)</f>
        <v>0</v>
      </c>
      <c r="D94" s="319">
        <f>SUM(D95:D97)</f>
        <v>0</v>
      </c>
      <c r="E94" s="318">
        <f>SUM(E95:E97)</f>
        <v>0</v>
      </c>
    </row>
    <row r="95" spans="1:5">
      <c r="A95" s="317" t="s">
        <v>387</v>
      </c>
      <c r="B95" s="315">
        <f>'[1]Nota II.1.1.c'!C24</f>
        <v>0</v>
      </c>
      <c r="C95" s="315">
        <f>'[1]Nota II.1.1.c'!D24</f>
        <v>0</v>
      </c>
      <c r="D95" s="315">
        <f>'[1]Nota II.1.1.c'!E24</f>
        <v>0</v>
      </c>
      <c r="E95" s="314">
        <f>B95+C95+D95</f>
        <v>0</v>
      </c>
    </row>
    <row r="96" spans="1:5">
      <c r="A96" s="317" t="s">
        <v>386</v>
      </c>
      <c r="B96" s="315">
        <f>'[1]Nota II.1.1.c'!C25</f>
        <v>0</v>
      </c>
      <c r="C96" s="315">
        <f>'[1]Nota II.1.1.c'!D25</f>
        <v>0</v>
      </c>
      <c r="D96" s="315">
        <f>'[1]Nota II.1.1.c'!E25</f>
        <v>0</v>
      </c>
      <c r="E96" s="314">
        <f>B96+C96+D96</f>
        <v>0</v>
      </c>
    </row>
    <row r="97" spans="1:7">
      <c r="A97" s="316" t="s">
        <v>385</v>
      </c>
      <c r="B97" s="315">
        <f>'[1]Nota II.1.1.c'!C26</f>
        <v>0</v>
      </c>
      <c r="C97" s="315">
        <f>'[1]Nota II.1.1.c'!D26</f>
        <v>0</v>
      </c>
      <c r="D97" s="315">
        <f>'[1]Nota II.1.1.c'!E26</f>
        <v>0</v>
      </c>
      <c r="E97" s="314">
        <f>B97+C97+D97</f>
        <v>0</v>
      </c>
    </row>
    <row r="98" spans="1:7" ht="14.25" thickBot="1">
      <c r="A98" s="313" t="s">
        <v>384</v>
      </c>
      <c r="B98" s="312">
        <f>B91+B92-B94</f>
        <v>0</v>
      </c>
      <c r="C98" s="312">
        <f>C91+C92-C94</f>
        <v>0</v>
      </c>
      <c r="D98" s="312">
        <f>D91+D92-D94</f>
        <v>0</v>
      </c>
      <c r="E98" s="311">
        <f>E91+E92-E94</f>
        <v>0</v>
      </c>
    </row>
    <row r="99" spans="1:7" ht="15">
      <c r="A99" s="754" t="s">
        <v>383</v>
      </c>
      <c r="B99" s="755"/>
      <c r="C99" s="756"/>
      <c r="D99" s="757"/>
      <c r="E99" s="758"/>
    </row>
    <row r="100" spans="1:7">
      <c r="A100" s="310" t="s">
        <v>203</v>
      </c>
      <c r="B100" s="309">
        <f>B81-B91</f>
        <v>400351.06</v>
      </c>
      <c r="C100" s="309">
        <f>C81-C91</f>
        <v>17502981.260000002</v>
      </c>
      <c r="D100" s="309">
        <f>D81-D91</f>
        <v>0</v>
      </c>
      <c r="E100" s="308">
        <f>E81-E91</f>
        <v>17903332.32</v>
      </c>
    </row>
    <row r="101" spans="1:7" ht="14.25" thickBot="1">
      <c r="A101" s="307" t="s">
        <v>382</v>
      </c>
      <c r="B101" s="306">
        <v>400351.06</v>
      </c>
      <c r="C101" s="306">
        <v>18679276.710000001</v>
      </c>
      <c r="D101" s="306">
        <v>0</v>
      </c>
      <c r="E101" s="305">
        <v>19079627.77</v>
      </c>
    </row>
    <row r="106" spans="1:7" ht="48" customHeight="1">
      <c r="A106" s="523" t="s">
        <v>381</v>
      </c>
      <c r="B106" s="759"/>
      <c r="C106" s="759"/>
    </row>
    <row r="107" spans="1:7">
      <c r="A107" s="760"/>
      <c r="B107" s="761"/>
      <c r="C107" s="761"/>
    </row>
    <row r="108" spans="1:7" s="299" customFormat="1" ht="13.5" customHeight="1">
      <c r="A108" s="303" t="s">
        <v>380</v>
      </c>
      <c r="B108" s="304"/>
      <c r="C108" s="304"/>
      <c r="E108" s="301"/>
    </row>
    <row r="109" spans="1:7" s="299" customFormat="1" ht="15">
      <c r="A109" s="303" t="s">
        <v>379</v>
      </c>
      <c r="B109" s="302"/>
      <c r="C109" s="302"/>
      <c r="E109" s="301"/>
    </row>
    <row r="110" spans="1:7" s="299" customFormat="1">
      <c r="A110" s="300"/>
      <c r="B110" s="300"/>
      <c r="C110" s="300"/>
    </row>
    <row r="112" spans="1:7" ht="15">
      <c r="A112" s="523" t="s">
        <v>378</v>
      </c>
      <c r="B112" s="759"/>
      <c r="C112" s="759"/>
      <c r="D112" s="524"/>
      <c r="E112" s="524"/>
      <c r="F112" s="524"/>
      <c r="G112" s="524"/>
    </row>
    <row r="113" spans="1:9" ht="14.25" thickBot="1">
      <c r="A113" s="760"/>
      <c r="B113" s="761"/>
      <c r="C113" s="761"/>
    </row>
    <row r="114" spans="1:9" ht="13.5" customHeight="1">
      <c r="A114" s="740"/>
      <c r="B114" s="742" t="s">
        <v>377</v>
      </c>
      <c r="C114" s="743"/>
      <c r="D114" s="743"/>
      <c r="E114" s="743"/>
      <c r="F114" s="744"/>
      <c r="G114" s="742" t="s">
        <v>376</v>
      </c>
      <c r="H114" s="743"/>
      <c r="I114" s="744"/>
    </row>
    <row r="115" spans="1:9" ht="38.25">
      <c r="A115" s="741"/>
      <c r="B115" s="298" t="s">
        <v>375</v>
      </c>
      <c r="C115" s="98" t="s">
        <v>374</v>
      </c>
      <c r="D115" s="98" t="s">
        <v>333</v>
      </c>
      <c r="E115" s="98" t="s">
        <v>222</v>
      </c>
      <c r="F115" s="297" t="s">
        <v>373</v>
      </c>
      <c r="G115" s="296" t="s">
        <v>372</v>
      </c>
      <c r="H115" s="295" t="s">
        <v>371</v>
      </c>
      <c r="I115" s="294" t="s">
        <v>370</v>
      </c>
    </row>
    <row r="116" spans="1:9">
      <c r="A116" s="293" t="s">
        <v>203</v>
      </c>
      <c r="B116" s="291">
        <f>'[1]Nota II.1.3'!B10</f>
        <v>0</v>
      </c>
      <c r="C116" s="291">
        <f>'[1]Nota II.1.3'!C10</f>
        <v>3427360.88</v>
      </c>
      <c r="D116" s="291">
        <f>'[1]Nota II.1.3'!D10</f>
        <v>0</v>
      </c>
      <c r="E116" s="291">
        <f>'[1]Nota II.1.3'!E10</f>
        <v>21436011.059999999</v>
      </c>
      <c r="F116" s="292">
        <f>'[1]Nota II.1.3'!F10</f>
        <v>0</v>
      </c>
      <c r="G116" s="291">
        <f>'[1]Nota II.1.3'!G10</f>
        <v>19376709.09</v>
      </c>
      <c r="H116" s="291">
        <f>'[1]Nota II.1.3'!H10</f>
        <v>0</v>
      </c>
      <c r="I116" s="290">
        <f>'[1]Nota II.1.3'!I10</f>
        <v>0</v>
      </c>
    </row>
    <row r="117" spans="1:9" ht="36">
      <c r="A117" s="286" t="s">
        <v>369</v>
      </c>
      <c r="B117" s="289">
        <f>'[1]Nota II.1.3'!B11</f>
        <v>0</v>
      </c>
      <c r="C117" s="287">
        <f>'[1]Nota II.1.3'!C11</f>
        <v>90102089.579999998</v>
      </c>
      <c r="D117" s="287">
        <f>'[1]Nota II.1.3'!D11</f>
        <v>0</v>
      </c>
      <c r="E117" s="287">
        <f>'[1]Nota II.1.3'!E11</f>
        <v>4159256.7</v>
      </c>
      <c r="F117" s="288">
        <f>'[1]Nota II.1.3'!F11</f>
        <v>0</v>
      </c>
      <c r="G117" s="282">
        <f>'[1]Nota II.1.3'!G11</f>
        <v>98213189.920000002</v>
      </c>
      <c r="H117" s="287">
        <f>'[1]Nota II.1.3'!H11</f>
        <v>0</v>
      </c>
      <c r="I117" s="280">
        <f>'[1]Nota II.1.3'!I11</f>
        <v>0</v>
      </c>
    </row>
    <row r="118" spans="1:9" ht="36">
      <c r="A118" s="286" t="s">
        <v>368</v>
      </c>
      <c r="B118" s="285">
        <f>'[1]Nota II.1.3'!B12</f>
        <v>0</v>
      </c>
      <c r="C118" s="284">
        <f>'[1]Nota II.1.3'!C12</f>
        <v>167332.76999999999</v>
      </c>
      <c r="D118" s="284">
        <f>'[1]Nota II.1.3'!D12</f>
        <v>0</v>
      </c>
      <c r="E118" s="284">
        <f>'[1]Nota II.1.3'!E12</f>
        <v>0</v>
      </c>
      <c r="F118" s="283">
        <f>'[1]Nota II.1.3'!F12</f>
        <v>0</v>
      </c>
      <c r="G118" s="282">
        <f>'[1]Nota II.1.3'!G12</f>
        <v>12355443.32</v>
      </c>
      <c r="H118" s="281">
        <f>'[1]Nota II.1.3'!H12</f>
        <v>0</v>
      </c>
      <c r="I118" s="280">
        <f>'[1]Nota II.1.3'!I12</f>
        <v>0</v>
      </c>
    </row>
    <row r="119" spans="1:9" ht="14.25" thickBot="1">
      <c r="A119" s="279" t="s">
        <v>206</v>
      </c>
      <c r="B119" s="276">
        <f t="shared" ref="B119:I119" si="9">B116+B117-B118</f>
        <v>0</v>
      </c>
      <c r="C119" s="278">
        <f t="shared" si="9"/>
        <v>93362117.689999998</v>
      </c>
      <c r="D119" s="277">
        <f t="shared" si="9"/>
        <v>0</v>
      </c>
      <c r="E119" s="276">
        <f t="shared" si="9"/>
        <v>25595267.759999998</v>
      </c>
      <c r="F119" s="275">
        <f t="shared" si="9"/>
        <v>0</v>
      </c>
      <c r="G119" s="274">
        <f t="shared" si="9"/>
        <v>105234455.69</v>
      </c>
      <c r="H119" s="273">
        <f t="shared" si="9"/>
        <v>0</v>
      </c>
      <c r="I119" s="272">
        <f t="shared" si="9"/>
        <v>0</v>
      </c>
    </row>
    <row r="122" spans="1:9" ht="15">
      <c r="A122" s="523" t="s">
        <v>367</v>
      </c>
      <c r="B122" s="759"/>
      <c r="C122" s="759"/>
    </row>
    <row r="123" spans="1:9" ht="14.25" thickBot="1">
      <c r="A123" s="760"/>
      <c r="B123" s="761"/>
      <c r="C123" s="761"/>
    </row>
    <row r="124" spans="1:9" ht="30" customHeight="1">
      <c r="A124" s="271" t="s">
        <v>366</v>
      </c>
      <c r="B124" s="267" t="s">
        <v>203</v>
      </c>
      <c r="C124" s="266" t="s">
        <v>206</v>
      </c>
    </row>
    <row r="125" spans="1:9" ht="26.25" thickBot="1">
      <c r="A125" s="270" t="s">
        <v>365</v>
      </c>
      <c r="B125" s="269">
        <f>'[1]Nota II.1.4'!B9</f>
        <v>393884306.88999999</v>
      </c>
      <c r="C125" s="268">
        <f>'[1]Nota II.1.4'!C9</f>
        <v>216164643.56</v>
      </c>
    </row>
    <row r="131" spans="1:4" ht="50.25" customHeight="1">
      <c r="A131" s="523" t="s">
        <v>364</v>
      </c>
      <c r="B131" s="759"/>
      <c r="C131" s="759"/>
      <c r="D131" s="524"/>
    </row>
    <row r="132" spans="1:4" ht="14.25" thickBot="1">
      <c r="A132" s="745"/>
      <c r="B132" s="746"/>
      <c r="C132" s="746"/>
    </row>
    <row r="133" spans="1:4">
      <c r="A133" s="747" t="s">
        <v>12</v>
      </c>
      <c r="B133" s="748"/>
      <c r="C133" s="267" t="s">
        <v>203</v>
      </c>
      <c r="D133" s="266" t="s">
        <v>206</v>
      </c>
    </row>
    <row r="134" spans="1:4" ht="66" customHeight="1">
      <c r="A134" s="448" t="s">
        <v>363</v>
      </c>
      <c r="B134" s="749"/>
      <c r="C134" s="265">
        <f>C136+SUM(C137:C140)</f>
        <v>663532.93999999994</v>
      </c>
      <c r="D134" s="264">
        <f>D136+SUM(D137:D140)</f>
        <v>606166.32999999996</v>
      </c>
    </row>
    <row r="135" spans="1:4">
      <c r="A135" s="750" t="s">
        <v>362</v>
      </c>
      <c r="B135" s="751"/>
      <c r="C135" s="263"/>
      <c r="D135" s="262"/>
    </row>
    <row r="136" spans="1:4">
      <c r="A136" s="752" t="s">
        <v>361</v>
      </c>
      <c r="B136" s="753"/>
      <c r="C136" s="261">
        <f>'[1]Nota II.1.5'!B11</f>
        <v>0</v>
      </c>
      <c r="D136" s="260">
        <f>'[1]Nota II.1.5'!C11</f>
        <v>0</v>
      </c>
    </row>
    <row r="137" spans="1:4">
      <c r="A137" s="735" t="s">
        <v>360</v>
      </c>
      <c r="B137" s="736"/>
      <c r="C137" s="261">
        <f>'[1]Nota II.1.5'!B12</f>
        <v>0</v>
      </c>
      <c r="D137" s="260">
        <f>'[1]Nota II.1.5'!C12</f>
        <v>0</v>
      </c>
    </row>
    <row r="138" spans="1:4">
      <c r="A138" s="735" t="s">
        <v>359</v>
      </c>
      <c r="B138" s="736"/>
      <c r="C138" s="261">
        <f>'[1]Nota II.1.5'!B13</f>
        <v>442284.94</v>
      </c>
      <c r="D138" s="260">
        <f>'[1]Nota II.1.5'!C13</f>
        <v>458499.41</v>
      </c>
    </row>
    <row r="139" spans="1:4">
      <c r="A139" s="735" t="s">
        <v>358</v>
      </c>
      <c r="B139" s="736"/>
      <c r="C139" s="261">
        <f>'[1]Nota II.1.5'!B14</f>
        <v>221248</v>
      </c>
      <c r="D139" s="260">
        <f>'[1]Nota II.1.5'!C14</f>
        <v>129592</v>
      </c>
    </row>
    <row r="140" spans="1:4" ht="14.25" thickBot="1">
      <c r="A140" s="737" t="s">
        <v>357</v>
      </c>
      <c r="B140" s="738"/>
      <c r="C140" s="259">
        <f>'[1]Nota II.1.5'!B15</f>
        <v>0</v>
      </c>
      <c r="D140" s="258">
        <f>'[1]Nota II.1.5'!C15</f>
        <v>18074.919999999998</v>
      </c>
    </row>
    <row r="145" spans="1:10" ht="15">
      <c r="A145" s="437" t="s">
        <v>356</v>
      </c>
      <c r="B145" s="438"/>
      <c r="C145" s="438"/>
      <c r="D145" s="438"/>
      <c r="E145" s="438"/>
      <c r="F145" s="438"/>
      <c r="G145" s="438"/>
      <c r="H145" s="438"/>
      <c r="I145" s="438"/>
    </row>
    <row r="146" spans="1:10" ht="16.5" thickBot="1">
      <c r="A146" s="14"/>
      <c r="B146" s="257"/>
      <c r="C146" s="257"/>
      <c r="D146" s="257"/>
      <c r="E146" s="257" t="s">
        <v>355</v>
      </c>
      <c r="F146" s="256"/>
      <c r="G146" s="256"/>
      <c r="H146" s="256"/>
      <c r="I146" s="256"/>
    </row>
    <row r="147" spans="1:10" ht="89.25" customHeight="1" thickBot="1">
      <c r="A147" s="455" t="s">
        <v>353</v>
      </c>
      <c r="B147" s="739"/>
      <c r="C147" s="157" t="s">
        <v>352</v>
      </c>
      <c r="D147" s="251" t="s">
        <v>351</v>
      </c>
      <c r="E147" s="157" t="s">
        <v>350</v>
      </c>
      <c r="F147" s="190" t="s">
        <v>349</v>
      </c>
      <c r="G147" s="157" t="s">
        <v>348</v>
      </c>
      <c r="H147" s="157" t="s">
        <v>347</v>
      </c>
      <c r="I147" s="250" t="s">
        <v>346</v>
      </c>
    </row>
    <row r="148" spans="1:10" ht="15">
      <c r="A148" s="733" t="s">
        <v>203</v>
      </c>
      <c r="B148" s="734"/>
      <c r="C148" s="249"/>
      <c r="D148" s="249"/>
      <c r="E148" s="249"/>
      <c r="F148" s="249"/>
      <c r="G148" s="249"/>
      <c r="H148" s="249"/>
      <c r="I148" s="248"/>
    </row>
    <row r="149" spans="1:10" ht="15" customHeight="1">
      <c r="A149" s="463" t="s">
        <v>38</v>
      </c>
      <c r="B149" s="464"/>
      <c r="C149" s="254">
        <f>'[1]Nota II.1.6'!C35</f>
        <v>10406</v>
      </c>
      <c r="D149" s="255">
        <f>'[1]Nota II.1.6'!D35</f>
        <v>100</v>
      </c>
      <c r="E149" s="252">
        <f>'[1]Nota II.1.6'!E35</f>
        <v>520300</v>
      </c>
      <c r="F149" s="252">
        <f>'[1]Nota II.1.6'!F35</f>
        <v>0</v>
      </c>
      <c r="G149" s="252">
        <f t="shared" ref="G149:G173" si="10">E149-F149</f>
        <v>520300</v>
      </c>
      <c r="H149" s="252">
        <f>'[1]Nota II.1.6'!H35</f>
        <v>94592.53</v>
      </c>
      <c r="I149" s="252">
        <f>'[1]Nota II.1.6'!I35</f>
        <v>3070570.84</v>
      </c>
      <c r="J149" s="243"/>
    </row>
    <row r="150" spans="1:10">
      <c r="A150" s="448" t="s">
        <v>37</v>
      </c>
      <c r="B150" s="449"/>
      <c r="C150" s="254">
        <f>'[1]Nota II.1.6'!C36</f>
        <v>657835</v>
      </c>
      <c r="D150" s="255">
        <f>'[1]Nota II.1.6'!D36</f>
        <v>100</v>
      </c>
      <c r="E150" s="252">
        <f>'[1]Nota II.1.6'!E36</f>
        <v>328917500</v>
      </c>
      <c r="F150" s="252">
        <f>'[1]Nota II.1.6'!F36</f>
        <v>0</v>
      </c>
      <c r="G150" s="252">
        <f t="shared" si="10"/>
        <v>328917500</v>
      </c>
      <c r="H150" s="252">
        <f>'[1]Nota II.1.6'!H36</f>
        <v>25439722.809999999</v>
      </c>
      <c r="I150" s="252">
        <f>'[1]Nota II.1.6'!I36</f>
        <v>637720888.73000002</v>
      </c>
      <c r="J150" s="243"/>
    </row>
    <row r="151" spans="1:10" ht="26.25" customHeight="1">
      <c r="A151" s="448" t="s">
        <v>35</v>
      </c>
      <c r="B151" s="449"/>
      <c r="C151" s="254">
        <f>'[1]Nota II.1.6'!C37</f>
        <v>583428</v>
      </c>
      <c r="D151" s="255">
        <f>'[1]Nota II.1.6'!D37</f>
        <v>100</v>
      </c>
      <c r="E151" s="252">
        <f>'[1]Nota II.1.6'!E37</f>
        <v>291714000</v>
      </c>
      <c r="F151" s="252">
        <f>'[1]Nota II.1.6'!F37</f>
        <v>0</v>
      </c>
      <c r="G151" s="252">
        <f t="shared" si="10"/>
        <v>291714000</v>
      </c>
      <c r="H151" s="252">
        <f>'[1]Nota II.1.6'!H37</f>
        <v>-23071539.16</v>
      </c>
      <c r="I151" s="252">
        <f>'[1]Nota II.1.6'!I37</f>
        <v>270671771.35000002</v>
      </c>
      <c r="J151" s="243"/>
    </row>
    <row r="152" spans="1:10" ht="15" customHeight="1">
      <c r="A152" s="448" t="s">
        <v>34</v>
      </c>
      <c r="B152" s="449"/>
      <c r="C152" s="254">
        <f>'[1]Nota II.1.6'!C38</f>
        <v>84982</v>
      </c>
      <c r="D152" s="255">
        <f>'[1]Nota II.1.6'!D38</f>
        <v>100</v>
      </c>
      <c r="E152" s="252">
        <f>'[1]Nota II.1.6'!E38</f>
        <v>42491000</v>
      </c>
      <c r="F152" s="252">
        <f>'[1]Nota II.1.6'!F38</f>
        <v>0</v>
      </c>
      <c r="G152" s="252">
        <f t="shared" si="10"/>
        <v>42491000</v>
      </c>
      <c r="H152" s="252">
        <f>'[1]Nota II.1.6'!H38</f>
        <v>3860257.47</v>
      </c>
      <c r="I152" s="252">
        <f>'[1]Nota II.1.6'!I38</f>
        <v>105140911.45</v>
      </c>
      <c r="J152" s="243"/>
    </row>
    <row r="153" spans="1:10" ht="15" customHeight="1">
      <c r="A153" s="448" t="s">
        <v>36</v>
      </c>
      <c r="B153" s="449"/>
      <c r="C153" s="254">
        <f>'[1]Nota II.1.6'!C39</f>
        <v>154970</v>
      </c>
      <c r="D153" s="255">
        <f>'[1]Nota II.1.6'!D39</f>
        <v>100</v>
      </c>
      <c r="E153" s="252">
        <f>'[1]Nota II.1.6'!E39</f>
        <v>15497000</v>
      </c>
      <c r="F153" s="252">
        <f>'[1]Nota II.1.6'!F39</f>
        <v>5197643.84</v>
      </c>
      <c r="G153" s="252">
        <f t="shared" si="10"/>
        <v>10299356.16</v>
      </c>
      <c r="H153" s="252">
        <f>'[1]Nota II.1.6'!H39</f>
        <v>-2220019.69</v>
      </c>
      <c r="I153" s="252">
        <f>'[1]Nota II.1.6'!I39</f>
        <v>10299356.16</v>
      </c>
      <c r="J153" s="243"/>
    </row>
    <row r="154" spans="1:10">
      <c r="A154" s="448" t="s">
        <v>32</v>
      </c>
      <c r="B154" s="449"/>
      <c r="C154" s="254">
        <f>'[1]Nota II.1.6'!C40</f>
        <v>26625556</v>
      </c>
      <c r="D154" s="255">
        <f>'[1]Nota II.1.6'!D40</f>
        <v>100</v>
      </c>
      <c r="E154" s="252">
        <f>'[1]Nota II.1.6'!E40</f>
        <v>2662555600</v>
      </c>
      <c r="F154" s="252">
        <f>'[1]Nota II.1.6'!F40</f>
        <v>0</v>
      </c>
      <c r="G154" s="252">
        <f t="shared" si="10"/>
        <v>2662555600</v>
      </c>
      <c r="H154" s="252">
        <f>'[1]Nota II.1.6'!H40</f>
        <v>297122378.68000001</v>
      </c>
      <c r="I154" s="252">
        <f>'[1]Nota II.1.6'!I40</f>
        <v>4558461105.4700003</v>
      </c>
      <c r="J154" s="243"/>
    </row>
    <row r="155" spans="1:10">
      <c r="A155" s="448" t="s">
        <v>31</v>
      </c>
      <c r="B155" s="449"/>
      <c r="C155" s="254">
        <f>'[1]Nota II.1.6'!C41</f>
        <v>861866</v>
      </c>
      <c r="D155" s="255">
        <f>'[1]Nota II.1.6'!D41</f>
        <v>100</v>
      </c>
      <c r="E155" s="252">
        <f>'[1]Nota II.1.6'!E41</f>
        <v>430933000</v>
      </c>
      <c r="F155" s="252">
        <f>'[1]Nota II.1.6'!F41</f>
        <v>0</v>
      </c>
      <c r="G155" s="252">
        <f t="shared" si="10"/>
        <v>430933000</v>
      </c>
      <c r="H155" s="252">
        <f>'[1]Nota II.1.6'!H41</f>
        <v>37229983.109999999</v>
      </c>
      <c r="I155" s="252">
        <f>'[1]Nota II.1.6'!I41</f>
        <v>652181922.92999995</v>
      </c>
      <c r="J155" s="243"/>
    </row>
    <row r="156" spans="1:10" ht="24" customHeight="1">
      <c r="A156" s="448" t="s">
        <v>30</v>
      </c>
      <c r="B156" s="449"/>
      <c r="C156" s="254">
        <f>'[1]Nota II.1.6'!C42</f>
        <v>10000</v>
      </c>
      <c r="D156" s="255">
        <f>'[1]Nota II.1.6'!D42</f>
        <v>100</v>
      </c>
      <c r="E156" s="252">
        <f>'[1]Nota II.1.6'!E42</f>
        <v>5000000</v>
      </c>
      <c r="F156" s="252">
        <f>'[1]Nota II.1.6'!F42</f>
        <v>0</v>
      </c>
      <c r="G156" s="252">
        <f t="shared" si="10"/>
        <v>5000000</v>
      </c>
      <c r="H156" s="252">
        <f>'[1]Nota II.1.6'!H42</f>
        <v>2309624.15</v>
      </c>
      <c r="I156" s="252">
        <f>'[1]Nota II.1.6'!I42</f>
        <v>15869176.890000001</v>
      </c>
      <c r="J156" s="243"/>
    </row>
    <row r="157" spans="1:10">
      <c r="A157" s="448" t="s">
        <v>345</v>
      </c>
      <c r="B157" s="449"/>
      <c r="C157" s="254">
        <f>'[1]Nota II.1.6'!C43</f>
        <v>18435</v>
      </c>
      <c r="D157" s="255">
        <f>'[1]Nota II.1.6'!D43</f>
        <v>100</v>
      </c>
      <c r="E157" s="252">
        <f>'[1]Nota II.1.6'!E43</f>
        <v>921750</v>
      </c>
      <c r="F157" s="252">
        <f>'[1]Nota II.1.6'!F43</f>
        <v>0</v>
      </c>
      <c r="G157" s="252">
        <f t="shared" si="10"/>
        <v>921750</v>
      </c>
      <c r="H157" s="252">
        <f>'[1]Nota II.1.6'!H43</f>
        <v>213935.78</v>
      </c>
      <c r="I157" s="252">
        <f>'[1]Nota II.1.6'!I43</f>
        <v>5871923.29</v>
      </c>
      <c r="J157" s="243"/>
    </row>
    <row r="158" spans="1:10" ht="15" customHeight="1">
      <c r="A158" s="448" t="s">
        <v>22</v>
      </c>
      <c r="B158" s="449"/>
      <c r="C158" s="254">
        <f>'[1]Nota II.1.6'!C44</f>
        <v>80500</v>
      </c>
      <c r="D158" s="255">
        <f>'[1]Nota II.1.6'!D44</f>
        <v>100</v>
      </c>
      <c r="E158" s="252">
        <f>'[1]Nota II.1.6'!E44</f>
        <v>80500000</v>
      </c>
      <c r="F158" s="252">
        <f>'[1]Nota II.1.6'!F44</f>
        <v>0</v>
      </c>
      <c r="G158" s="252">
        <f t="shared" si="10"/>
        <v>80500000</v>
      </c>
      <c r="H158" s="252">
        <f>'[1]Nota II.1.6'!H44</f>
        <v>3507527.89</v>
      </c>
      <c r="I158" s="252">
        <f>'[1]Nota II.1.6'!I44</f>
        <v>110429915.93000001</v>
      </c>
      <c r="J158" s="243"/>
    </row>
    <row r="159" spans="1:10">
      <c r="A159" s="448" t="s">
        <v>20</v>
      </c>
      <c r="B159" s="449"/>
      <c r="C159" s="254">
        <f>'[1]Nota II.1.6'!C45</f>
        <v>125015</v>
      </c>
      <c r="D159" s="255">
        <f>'[1]Nota II.1.6'!D45</f>
        <v>100</v>
      </c>
      <c r="E159" s="252">
        <f>'[1]Nota II.1.6'!E45</f>
        <v>125015000</v>
      </c>
      <c r="F159" s="252">
        <f>'[1]Nota II.1.6'!F45</f>
        <v>0</v>
      </c>
      <c r="G159" s="252">
        <f t="shared" si="10"/>
        <v>125015000</v>
      </c>
      <c r="H159" s="252">
        <f>'[1]Nota II.1.6'!H45</f>
        <v>4798123.53</v>
      </c>
      <c r="I159" s="252">
        <f>'[1]Nota II.1.6'!I45</f>
        <v>163627121.90000001</v>
      </c>
      <c r="J159" s="243"/>
    </row>
    <row r="160" spans="1:10" ht="13.5" customHeight="1">
      <c r="A160" s="448" t="s">
        <v>21</v>
      </c>
      <c r="B160" s="449"/>
      <c r="C160" s="254">
        <f>'[1]Nota II.1.6'!C46</f>
        <v>86666</v>
      </c>
      <c r="D160" s="255">
        <f>'[1]Nota II.1.6'!D46</f>
        <v>100</v>
      </c>
      <c r="E160" s="252">
        <f>'[1]Nota II.1.6'!E46</f>
        <v>86666000</v>
      </c>
      <c r="F160" s="252">
        <f>'[1]Nota II.1.6'!F46</f>
        <v>0</v>
      </c>
      <c r="G160" s="252">
        <f t="shared" si="10"/>
        <v>86666000</v>
      </c>
      <c r="H160" s="252">
        <f>'[1]Nota II.1.6'!H46</f>
        <v>2300823.87</v>
      </c>
      <c r="I160" s="252">
        <f>'[1]Nota II.1.6'!I46</f>
        <v>92798212.260000005</v>
      </c>
      <c r="J160" s="243"/>
    </row>
    <row r="161" spans="1:10">
      <c r="A161" s="448" t="s">
        <v>18</v>
      </c>
      <c r="B161" s="449"/>
      <c r="C161" s="254">
        <f>'[1]Nota II.1.6'!C47</f>
        <v>6600</v>
      </c>
      <c r="D161" s="255">
        <f>'[1]Nota II.1.6'!D47</f>
        <v>100</v>
      </c>
      <c r="E161" s="252">
        <f>'[1]Nota II.1.6'!E47</f>
        <v>3300000</v>
      </c>
      <c r="F161" s="252">
        <f>'[1]Nota II.1.6'!F47</f>
        <v>0</v>
      </c>
      <c r="G161" s="252">
        <f t="shared" si="10"/>
        <v>3300000</v>
      </c>
      <c r="H161" s="252">
        <f>'[1]Nota II.1.6'!H47</f>
        <v>427818.04</v>
      </c>
      <c r="I161" s="252">
        <f>'[1]Nota II.1.6'!I47</f>
        <v>5050153.95</v>
      </c>
      <c r="J161" s="243"/>
    </row>
    <row r="162" spans="1:10" ht="15" customHeight="1">
      <c r="A162" s="448" t="s">
        <v>39</v>
      </c>
      <c r="B162" s="449"/>
      <c r="C162" s="254">
        <f>'[1]Nota II.1.6'!C48</f>
        <v>1000</v>
      </c>
      <c r="D162" s="255">
        <f>'[1]Nota II.1.6'!D48</f>
        <v>100</v>
      </c>
      <c r="E162" s="252">
        <f>'[1]Nota II.1.6'!E48</f>
        <v>1000000</v>
      </c>
      <c r="F162" s="252">
        <f>'[1]Nota II.1.6'!F48</f>
        <v>0</v>
      </c>
      <c r="G162" s="252">
        <f t="shared" si="10"/>
        <v>1000000</v>
      </c>
      <c r="H162" s="252">
        <f>'[1]Nota II.1.6'!H48</f>
        <v>662116.78</v>
      </c>
      <c r="I162" s="252">
        <f>'[1]Nota II.1.6'!I48</f>
        <v>17347074.030000001</v>
      </c>
      <c r="J162" s="243"/>
    </row>
    <row r="163" spans="1:10" ht="15" customHeight="1">
      <c r="A163" s="448" t="s">
        <v>344</v>
      </c>
      <c r="B163" s="449"/>
      <c r="C163" s="254">
        <f>'[1]Nota II.1.6'!C49</f>
        <v>18577</v>
      </c>
      <c r="D163" s="255">
        <f>'[1]Nota II.1.6'!D49</f>
        <v>100</v>
      </c>
      <c r="E163" s="252">
        <f>'[1]Nota II.1.6'!E49</f>
        <v>18577000</v>
      </c>
      <c r="F163" s="252">
        <f>'[1]Nota II.1.6'!F49</f>
        <v>0</v>
      </c>
      <c r="G163" s="252">
        <f t="shared" si="10"/>
        <v>18577000</v>
      </c>
      <c r="H163" s="252">
        <f>'[1]Nota II.1.6'!H49</f>
        <v>-2287446.6800000002</v>
      </c>
      <c r="I163" s="252">
        <f>'[1]Nota II.1.6'!I49</f>
        <v>21373621.48</v>
      </c>
      <c r="J163" s="243"/>
    </row>
    <row r="164" spans="1:10" ht="15" customHeight="1">
      <c r="A164" s="448" t="s">
        <v>28</v>
      </c>
      <c r="B164" s="449"/>
      <c r="C164" s="254">
        <f>'[1]Nota II.1.6'!C50</f>
        <v>40540</v>
      </c>
      <c r="D164" s="255">
        <f>'[1]Nota II.1.6'!D50</f>
        <v>100</v>
      </c>
      <c r="E164" s="252">
        <f>'[1]Nota II.1.6'!E50</f>
        <v>40540000</v>
      </c>
      <c r="F164" s="252">
        <f>'[1]Nota II.1.6'!F50</f>
        <v>0</v>
      </c>
      <c r="G164" s="252">
        <f t="shared" si="10"/>
        <v>40540000</v>
      </c>
      <c r="H164" s="252">
        <f>'[1]Nota II.1.6'!H50</f>
        <v>252516.77</v>
      </c>
      <c r="I164" s="252">
        <f>'[1]Nota II.1.6'!I50</f>
        <v>42250845.18</v>
      </c>
      <c r="J164" s="243"/>
    </row>
    <row r="165" spans="1:10" ht="15" customHeight="1">
      <c r="A165" s="448" t="s">
        <v>24</v>
      </c>
      <c r="B165" s="449"/>
      <c r="C165" s="254">
        <f>'[1]Nota II.1.6'!C51</f>
        <v>17005</v>
      </c>
      <c r="D165" s="255">
        <f>'[1]Nota II.1.6'!D51</f>
        <v>100</v>
      </c>
      <c r="E165" s="252">
        <f>'[1]Nota II.1.6'!E51</f>
        <v>17005000</v>
      </c>
      <c r="F165" s="252">
        <f>'[1]Nota II.1.6'!F51</f>
        <v>0</v>
      </c>
      <c r="G165" s="252">
        <f t="shared" si="10"/>
        <v>17005000</v>
      </c>
      <c r="H165" s="252">
        <f>'[1]Nota II.1.6'!H51</f>
        <v>-7328325.3300000001</v>
      </c>
      <c r="I165" s="252">
        <f>'[1]Nota II.1.6'!I51</f>
        <v>6271186.1900000004</v>
      </c>
      <c r="J165" s="243"/>
    </row>
    <row r="166" spans="1:10">
      <c r="A166" s="448" t="s">
        <v>343</v>
      </c>
      <c r="B166" s="449"/>
      <c r="C166" s="254">
        <f>'[1]Nota II.1.6'!C52</f>
        <v>11383</v>
      </c>
      <c r="D166" s="255">
        <f>'[1]Nota II.1.6'!D52</f>
        <v>100</v>
      </c>
      <c r="E166" s="252">
        <f>'[1]Nota II.1.6'!E52</f>
        <v>11383000</v>
      </c>
      <c r="F166" s="252">
        <f>'[1]Nota II.1.6'!F52</f>
        <v>0</v>
      </c>
      <c r="G166" s="252">
        <f t="shared" si="10"/>
        <v>11383000</v>
      </c>
      <c r="H166" s="252">
        <f>'[1]Nota II.1.6'!H52</f>
        <v>-6652996.9100000001</v>
      </c>
      <c r="I166" s="252">
        <f>'[1]Nota II.1.6'!I52</f>
        <v>10910179.1</v>
      </c>
      <c r="J166" s="243"/>
    </row>
    <row r="167" spans="1:10" ht="15" customHeight="1">
      <c r="A167" s="448" t="s">
        <v>26</v>
      </c>
      <c r="B167" s="449"/>
      <c r="C167" s="254">
        <f>'[1]Nota II.1.6'!C53</f>
        <v>40100</v>
      </c>
      <c r="D167" s="255">
        <f>'[1]Nota II.1.6'!D53</f>
        <v>100</v>
      </c>
      <c r="E167" s="252">
        <f>'[1]Nota II.1.6'!E53</f>
        <v>40100000</v>
      </c>
      <c r="F167" s="252">
        <f>'[1]Nota II.1.6'!F53</f>
        <v>11801478.09</v>
      </c>
      <c r="G167" s="252">
        <f t="shared" si="10"/>
        <v>28298521.91</v>
      </c>
      <c r="H167" s="252">
        <f>'[1]Nota II.1.6'!H53</f>
        <v>-11990702.890000001</v>
      </c>
      <c r="I167" s="252">
        <f>'[1]Nota II.1.6'!I53</f>
        <v>-7090847.7800000003</v>
      </c>
      <c r="J167" s="243"/>
    </row>
    <row r="168" spans="1:10" ht="13.5" customHeight="1">
      <c r="A168" s="448" t="s">
        <v>342</v>
      </c>
      <c r="B168" s="449"/>
      <c r="C168" s="254">
        <f>'[1]Nota II.1.6'!C54</f>
        <v>20111</v>
      </c>
      <c r="D168" s="255">
        <f>'[1]Nota II.1.6'!D54</f>
        <v>100</v>
      </c>
      <c r="E168" s="252">
        <f>'[1]Nota II.1.6'!E54</f>
        <v>20111000</v>
      </c>
      <c r="F168" s="252">
        <f>'[1]Nota II.1.6'!F54</f>
        <v>0</v>
      </c>
      <c r="G168" s="252">
        <f t="shared" si="10"/>
        <v>20111000</v>
      </c>
      <c r="H168" s="252">
        <f>'[1]Nota II.1.6'!H54</f>
        <v>-101984.25</v>
      </c>
      <c r="I168" s="252">
        <f>'[1]Nota II.1.6'!I54</f>
        <v>19669528.390000001</v>
      </c>
      <c r="J168" s="243"/>
    </row>
    <row r="169" spans="1:10" ht="15" customHeight="1">
      <c r="A169" s="448" t="s">
        <v>341</v>
      </c>
      <c r="B169" s="449"/>
      <c r="C169" s="254">
        <f>'[1]Nota II.1.6'!C55</f>
        <v>100</v>
      </c>
      <c r="D169" s="255">
        <f>'[1]Nota II.1.6'!D55</f>
        <v>100</v>
      </c>
      <c r="E169" s="252">
        <f>'[1]Nota II.1.6'!E55</f>
        <v>50000</v>
      </c>
      <c r="F169" s="252">
        <f>'[1]Nota II.1.6'!F55</f>
        <v>50000</v>
      </c>
      <c r="G169" s="252">
        <f t="shared" si="10"/>
        <v>0</v>
      </c>
      <c r="H169" s="252"/>
      <c r="I169" s="252"/>
      <c r="J169" s="243"/>
    </row>
    <row r="170" spans="1:10" ht="15" customHeight="1">
      <c r="A170" s="448" t="s">
        <v>340</v>
      </c>
      <c r="B170" s="449"/>
      <c r="C170" s="254">
        <f>'[1]Nota II.1.6'!C56</f>
        <v>16000</v>
      </c>
      <c r="D170" s="255">
        <f>'[1]Nota II.1.6'!D56</f>
        <v>40.22</v>
      </c>
      <c r="E170" s="252">
        <f>'[1]Nota II.1.6'!E56</f>
        <v>16000000</v>
      </c>
      <c r="F170" s="252">
        <f>'[1]Nota II.1.6'!F56</f>
        <v>2327587.16</v>
      </c>
      <c r="G170" s="252">
        <f t="shared" si="10"/>
        <v>13672412.84</v>
      </c>
      <c r="H170" s="252">
        <f>'[1]Nota II.1.6'!H56</f>
        <v>-3594195.59</v>
      </c>
      <c r="I170" s="252">
        <f>'[1]Nota II.1.6'!I56</f>
        <v>33994389.600000001</v>
      </c>
      <c r="J170" s="243"/>
    </row>
    <row r="171" spans="1:10" ht="15" customHeight="1">
      <c r="A171" s="448" t="s">
        <v>33</v>
      </c>
      <c r="B171" s="449"/>
      <c r="C171" s="254">
        <f>'[1]Nota II.1.6'!C58</f>
        <v>4600</v>
      </c>
      <c r="D171" s="255">
        <f>'[1]Nota II.1.6'!D58</f>
        <v>100</v>
      </c>
      <c r="E171" s="252">
        <f>'[1]Nota II.1.6'!E58</f>
        <v>2300000</v>
      </c>
      <c r="F171" s="252">
        <f>'[1]Nota II.1.6'!F58</f>
        <v>0</v>
      </c>
      <c r="G171" s="252">
        <f t="shared" si="10"/>
        <v>2300000</v>
      </c>
      <c r="H171" s="252">
        <f>'[1]Nota II.1.6'!H58</f>
        <v>-1470715.57</v>
      </c>
      <c r="I171" s="252">
        <f>'[1]Nota II.1.6'!I58</f>
        <v>8774651.0199999996</v>
      </c>
      <c r="J171" s="243"/>
    </row>
    <row r="172" spans="1:10">
      <c r="A172" s="448" t="s">
        <v>19</v>
      </c>
      <c r="B172" s="449"/>
      <c r="C172" s="254">
        <f>'[1]Nota II.1.6'!C59</f>
        <v>934550</v>
      </c>
      <c r="D172" s="255">
        <f>'[1]Nota II.1.6'!D59</f>
        <v>100</v>
      </c>
      <c r="E172" s="252">
        <f>'[1]Nota II.1.6'!E59</f>
        <v>467275000</v>
      </c>
      <c r="F172" s="252">
        <f>'[1]Nota II.1.6'!F59</f>
        <v>0</v>
      </c>
      <c r="G172" s="252">
        <f t="shared" si="10"/>
        <v>467275000</v>
      </c>
      <c r="H172" s="252">
        <f>'[1]Nota II.1.6'!H59</f>
        <v>45081837.359999999</v>
      </c>
      <c r="I172" s="252">
        <f>'[1]Nota II.1.6'!I59</f>
        <v>956031143.57000005</v>
      </c>
      <c r="J172" s="243"/>
    </row>
    <row r="173" spans="1:10" ht="15" customHeight="1" thickBot="1">
      <c r="A173" s="457" t="s">
        <v>339</v>
      </c>
      <c r="B173" s="458"/>
      <c r="C173" s="254">
        <f>'[1]Nota II.1.6'!C57</f>
        <v>1152</v>
      </c>
      <c r="D173" s="253"/>
      <c r="E173" s="252">
        <f>'[1]Nota II.1.6'!E57</f>
        <v>181411.65</v>
      </c>
      <c r="F173" s="252">
        <f>'[1]Nota II.1.6'!F57</f>
        <v>0</v>
      </c>
      <c r="G173" s="252">
        <f t="shared" si="10"/>
        <v>181411.65</v>
      </c>
      <c r="H173" s="252"/>
      <c r="I173" s="252"/>
      <c r="J173" s="243"/>
    </row>
    <row r="174" spans="1:10" ht="15.75" customHeight="1" thickBot="1">
      <c r="A174" s="731" t="s">
        <v>15</v>
      </c>
      <c r="B174" s="732"/>
      <c r="C174" s="241"/>
      <c r="D174" s="241"/>
      <c r="E174" s="241">
        <f>SUM(E149:E173)</f>
        <v>4708553561.6499996</v>
      </c>
      <c r="F174" s="241">
        <f>SUM(F149:F173)</f>
        <v>19376709.09</v>
      </c>
      <c r="G174" s="241">
        <f>SUM(G149:G173)</f>
        <v>4689176852.5599995</v>
      </c>
      <c r="H174" s="241"/>
      <c r="I174" s="241"/>
    </row>
    <row r="175" spans="1:10" ht="15">
      <c r="A175" s="437"/>
      <c r="B175" s="438"/>
      <c r="C175" s="438"/>
      <c r="D175" s="438"/>
      <c r="E175" s="438"/>
      <c r="F175" s="438"/>
      <c r="G175" s="438"/>
      <c r="H175" s="438"/>
      <c r="I175" s="438"/>
    </row>
    <row r="176" spans="1:10" ht="15">
      <c r="A176" s="77"/>
      <c r="B176" s="10"/>
      <c r="C176" s="10"/>
      <c r="D176" s="10"/>
      <c r="E176" s="10"/>
      <c r="F176" s="10"/>
      <c r="G176" s="10"/>
      <c r="H176" s="10"/>
      <c r="I176" s="10"/>
    </row>
    <row r="177" spans="1:10" ht="15">
      <c r="A177" s="437" t="s">
        <v>354</v>
      </c>
      <c r="B177" s="438"/>
      <c r="C177" s="438"/>
      <c r="D177" s="438"/>
      <c r="E177" s="438"/>
      <c r="F177" s="438"/>
      <c r="G177" s="438"/>
      <c r="H177" s="438"/>
      <c r="I177" s="438"/>
    </row>
    <row r="178" spans="1:10" ht="15.75" thickBot="1">
      <c r="A178" s="437"/>
      <c r="B178" s="438"/>
      <c r="C178" s="438"/>
      <c r="D178" s="438"/>
      <c r="E178" s="438"/>
      <c r="F178" s="438"/>
      <c r="G178" s="438"/>
      <c r="H178" s="438"/>
      <c r="I178" s="438"/>
    </row>
    <row r="179" spans="1:10" ht="87.75" customHeight="1" thickBot="1">
      <c r="A179" s="455" t="s">
        <v>353</v>
      </c>
      <c r="B179" s="456"/>
      <c r="C179" s="157" t="s">
        <v>352</v>
      </c>
      <c r="D179" s="251" t="s">
        <v>351</v>
      </c>
      <c r="E179" s="157" t="s">
        <v>350</v>
      </c>
      <c r="F179" s="190" t="s">
        <v>349</v>
      </c>
      <c r="G179" s="157" t="s">
        <v>348</v>
      </c>
      <c r="H179" s="157" t="s">
        <v>347</v>
      </c>
      <c r="I179" s="250" t="s">
        <v>346</v>
      </c>
      <c r="J179" s="62"/>
    </row>
    <row r="180" spans="1:10" ht="15">
      <c r="A180" s="733" t="s">
        <v>206</v>
      </c>
      <c r="B180" s="734"/>
      <c r="C180" s="249"/>
      <c r="D180" s="249"/>
      <c r="E180" s="249"/>
      <c r="F180" s="249"/>
      <c r="G180" s="249"/>
      <c r="H180" s="249"/>
      <c r="I180" s="248"/>
      <c r="J180" s="62"/>
    </row>
    <row r="181" spans="1:10">
      <c r="A181" s="463" t="s">
        <v>38</v>
      </c>
      <c r="B181" s="464"/>
      <c r="C181" s="246">
        <v>10406</v>
      </c>
      <c r="D181" s="247">
        <v>100</v>
      </c>
      <c r="E181" s="244">
        <f>'[1]Nota II.1.6'!E7</f>
        <v>520300</v>
      </c>
      <c r="F181" s="244">
        <f>'[1]Nota II.1.6'!F7</f>
        <v>0</v>
      </c>
      <c r="G181" s="244">
        <f t="shared" ref="G181:G205" si="11">E181-F181</f>
        <v>520300</v>
      </c>
      <c r="H181" s="244">
        <f>'[1]Nota II.1.6'!H7</f>
        <v>23448.95</v>
      </c>
      <c r="I181" s="244">
        <f>'[1]Nota II.1.6'!I7</f>
        <v>3094019.79</v>
      </c>
      <c r="J181" s="243"/>
    </row>
    <row r="182" spans="1:10" ht="26.25" customHeight="1">
      <c r="A182" s="448" t="s">
        <v>35</v>
      </c>
      <c r="B182" s="449"/>
      <c r="C182" s="246">
        <v>583428</v>
      </c>
      <c r="D182" s="247">
        <v>100</v>
      </c>
      <c r="E182" s="244">
        <f>'[1]Nota II.1.6'!E8</f>
        <v>291714000</v>
      </c>
      <c r="F182" s="244">
        <f>'[1]Nota II.1.6'!F8</f>
        <v>91436002.079999998</v>
      </c>
      <c r="G182" s="244">
        <f t="shared" si="11"/>
        <v>200277997.92000002</v>
      </c>
      <c r="H182" s="244">
        <f>'[1]Nota II.1.6'!H8</f>
        <v>-70393773.430000007</v>
      </c>
      <c r="I182" s="244">
        <f>'[1]Nota II.1.6'!I8</f>
        <v>200277997.91999999</v>
      </c>
      <c r="J182" s="243"/>
    </row>
    <row r="183" spans="1:10" ht="15" customHeight="1">
      <c r="A183" s="448" t="s">
        <v>34</v>
      </c>
      <c r="B183" s="449"/>
      <c r="C183" s="246">
        <v>84982</v>
      </c>
      <c r="D183" s="247">
        <v>100</v>
      </c>
      <c r="E183" s="244">
        <f>'[1]Nota II.1.6'!E9</f>
        <v>42491000</v>
      </c>
      <c r="F183" s="244">
        <f>'[1]Nota II.1.6'!F9</f>
        <v>0</v>
      </c>
      <c r="G183" s="244">
        <f t="shared" si="11"/>
        <v>42491000</v>
      </c>
      <c r="H183" s="244">
        <f>'[1]Nota II.1.6'!H9</f>
        <v>430428.22</v>
      </c>
      <c r="I183" s="244">
        <f>'[1]Nota II.1.6'!I9</f>
        <v>105551339.67</v>
      </c>
      <c r="J183" s="243"/>
    </row>
    <row r="184" spans="1:10" ht="15" customHeight="1">
      <c r="A184" s="448" t="s">
        <v>37</v>
      </c>
      <c r="B184" s="449"/>
      <c r="C184" s="246">
        <v>657835</v>
      </c>
      <c r="D184" s="247">
        <v>100</v>
      </c>
      <c r="E184" s="244">
        <f>'[1]Nota II.1.6'!E10</f>
        <v>328917500</v>
      </c>
      <c r="F184" s="244">
        <f>'[1]Nota II.1.6'!F10</f>
        <v>0</v>
      </c>
      <c r="G184" s="244">
        <f t="shared" si="11"/>
        <v>328917500</v>
      </c>
      <c r="H184" s="244">
        <f>'[1]Nota II.1.6'!H10</f>
        <v>6145935.0700000003</v>
      </c>
      <c r="I184" s="244">
        <f>'[1]Nota II.1.6'!I10</f>
        <v>643427100.99000001</v>
      </c>
      <c r="J184" s="243"/>
    </row>
    <row r="185" spans="1:10" ht="15" customHeight="1">
      <c r="A185" s="448" t="s">
        <v>36</v>
      </c>
      <c r="B185" s="449"/>
      <c r="C185" s="246">
        <v>154970</v>
      </c>
      <c r="D185" s="247">
        <v>100</v>
      </c>
      <c r="E185" s="244">
        <f>'[1]Nota II.1.6'!E11</f>
        <v>15497000</v>
      </c>
      <c r="F185" s="244">
        <f>'[1]Nota II.1.6'!F11</f>
        <v>10398455.58</v>
      </c>
      <c r="G185" s="244">
        <f t="shared" si="11"/>
        <v>5098544.42</v>
      </c>
      <c r="H185" s="244">
        <f>'[1]Nota II.1.6'!H11</f>
        <v>-5200811.74</v>
      </c>
      <c r="I185" s="244">
        <f>'[1]Nota II.1.6'!I11</f>
        <v>5098544.42</v>
      </c>
      <c r="J185" s="243"/>
    </row>
    <row r="186" spans="1:10" ht="15" customHeight="1">
      <c r="A186" s="448" t="s">
        <v>33</v>
      </c>
      <c r="B186" s="449"/>
      <c r="C186" s="246">
        <v>4600</v>
      </c>
      <c r="D186" s="247">
        <v>100</v>
      </c>
      <c r="E186" s="244">
        <f>'[1]Nota II.1.6'!E12</f>
        <v>2300000</v>
      </c>
      <c r="F186" s="244">
        <f>'[1]Nota II.1.6'!F12</f>
        <v>0</v>
      </c>
      <c r="G186" s="244">
        <f t="shared" si="11"/>
        <v>2300000</v>
      </c>
      <c r="H186" s="244">
        <f>'[1]Nota II.1.6'!H12</f>
        <v>-1770697.79</v>
      </c>
      <c r="I186" s="244">
        <f>'[1]Nota II.1.6'!I12</f>
        <v>7003953.2300000004</v>
      </c>
      <c r="J186" s="243"/>
    </row>
    <row r="187" spans="1:10" ht="27.75" customHeight="1">
      <c r="A187" s="448" t="s">
        <v>32</v>
      </c>
      <c r="B187" s="449"/>
      <c r="C187" s="246">
        <v>27345751</v>
      </c>
      <c r="D187" s="247">
        <v>100</v>
      </c>
      <c r="E187" s="244">
        <f>'[1]Nota II.1.6'!E13</f>
        <v>2734575100</v>
      </c>
      <c r="F187" s="244">
        <f>'[1]Nota II.1.6'!F13</f>
        <v>0</v>
      </c>
      <c r="G187" s="244">
        <f t="shared" si="11"/>
        <v>2734575100</v>
      </c>
      <c r="H187" s="244">
        <f>'[1]Nota II.1.6'!H13</f>
        <v>196303828.81</v>
      </c>
      <c r="I187" s="244">
        <f>'[1]Nota II.1.6'!I13</f>
        <v>4504764934.2799997</v>
      </c>
      <c r="J187" s="243"/>
    </row>
    <row r="188" spans="1:10" ht="15" customHeight="1">
      <c r="A188" s="448" t="s">
        <v>31</v>
      </c>
      <c r="B188" s="449"/>
      <c r="C188" s="246">
        <v>861866</v>
      </c>
      <c r="D188" s="247">
        <v>100</v>
      </c>
      <c r="E188" s="244">
        <f>'[1]Nota II.1.6'!E14</f>
        <v>430933000</v>
      </c>
      <c r="F188" s="244">
        <f>'[1]Nota II.1.6'!F14</f>
        <v>0</v>
      </c>
      <c r="G188" s="244">
        <f t="shared" si="11"/>
        <v>430933000</v>
      </c>
      <c r="H188" s="244">
        <f>'[1]Nota II.1.6'!H14</f>
        <v>311110.34999999998</v>
      </c>
      <c r="I188" s="244">
        <f>'[1]Nota II.1.6'!I14</f>
        <v>652493033.27999997</v>
      </c>
      <c r="J188" s="243"/>
    </row>
    <row r="189" spans="1:10" ht="26.25" customHeight="1">
      <c r="A189" s="448" t="s">
        <v>30</v>
      </c>
      <c r="B189" s="449"/>
      <c r="C189" s="246">
        <v>10000</v>
      </c>
      <c r="D189" s="247">
        <v>100</v>
      </c>
      <c r="E189" s="244">
        <f>'[1]Nota II.1.6'!E15</f>
        <v>5000000</v>
      </c>
      <c r="F189" s="244">
        <f>'[1]Nota II.1.6'!F15</f>
        <v>0</v>
      </c>
      <c r="G189" s="244">
        <f t="shared" si="11"/>
        <v>5000000</v>
      </c>
      <c r="H189" s="244">
        <f>'[1]Nota II.1.6'!H15</f>
        <v>2802773.7</v>
      </c>
      <c r="I189" s="244">
        <f>'[1]Nota II.1.6'!I15</f>
        <v>16921950.59</v>
      </c>
      <c r="J189" s="243"/>
    </row>
    <row r="190" spans="1:10" ht="15" customHeight="1">
      <c r="A190" s="448" t="s">
        <v>345</v>
      </c>
      <c r="B190" s="449"/>
      <c r="C190" s="246">
        <v>24601</v>
      </c>
      <c r="D190" s="247">
        <v>100</v>
      </c>
      <c r="E190" s="244">
        <f>'[1]Nota II.1.6'!E16</f>
        <v>1230050</v>
      </c>
      <c r="F190" s="244">
        <f>'[1]Nota II.1.6'!F16</f>
        <v>0</v>
      </c>
      <c r="G190" s="244">
        <f t="shared" si="11"/>
        <v>1230050</v>
      </c>
      <c r="H190" s="244">
        <f>'[1]Nota II.1.6'!H16</f>
        <v>738727.68</v>
      </c>
      <c r="I190" s="244">
        <f>'[1]Nota II.1.6'!I16</f>
        <v>6610650.9699999997</v>
      </c>
      <c r="J190" s="243"/>
    </row>
    <row r="191" spans="1:10" ht="15" customHeight="1">
      <c r="A191" s="448" t="s">
        <v>22</v>
      </c>
      <c r="B191" s="449"/>
      <c r="C191" s="246">
        <v>80500</v>
      </c>
      <c r="D191" s="247">
        <v>100</v>
      </c>
      <c r="E191" s="244">
        <f>'[1]Nota II.1.6'!E17</f>
        <v>80500000</v>
      </c>
      <c r="F191" s="244">
        <f>'[1]Nota II.1.6'!F17</f>
        <v>0</v>
      </c>
      <c r="G191" s="244">
        <f t="shared" si="11"/>
        <v>80500000</v>
      </c>
      <c r="H191" s="244">
        <f>'[1]Nota II.1.6'!H17</f>
        <v>528446.43999999994</v>
      </c>
      <c r="I191" s="244">
        <f>'[1]Nota II.1.6'!I17</f>
        <v>112613088.73999999</v>
      </c>
      <c r="J191" s="243"/>
    </row>
    <row r="192" spans="1:10" ht="15" customHeight="1">
      <c r="A192" s="448" t="s">
        <v>20</v>
      </c>
      <c r="B192" s="449"/>
      <c r="C192" s="246">
        <v>143745</v>
      </c>
      <c r="D192" s="247">
        <v>100</v>
      </c>
      <c r="E192" s="244">
        <f>'[1]Nota II.1.6'!E18</f>
        <v>143745000</v>
      </c>
      <c r="F192" s="244">
        <f>'[1]Nota II.1.6'!F18</f>
        <v>0</v>
      </c>
      <c r="G192" s="244">
        <f t="shared" si="11"/>
        <v>143745000</v>
      </c>
      <c r="H192" s="244">
        <f>'[1]Nota II.1.6'!H18</f>
        <v>5737254.2000000002</v>
      </c>
      <c r="I192" s="244">
        <f>'[1]Nota II.1.6'!I18</f>
        <v>188094376.09999999</v>
      </c>
      <c r="J192" s="243"/>
    </row>
    <row r="193" spans="1:10" ht="15" customHeight="1">
      <c r="A193" s="448" t="s">
        <v>21</v>
      </c>
      <c r="B193" s="449"/>
      <c r="C193" s="246">
        <v>90266</v>
      </c>
      <c r="D193" s="247">
        <v>100</v>
      </c>
      <c r="E193" s="244">
        <f>'[1]Nota II.1.6'!E20</f>
        <v>90266000</v>
      </c>
      <c r="F193" s="244">
        <f>'[1]Nota II.1.6'!F20</f>
        <v>0</v>
      </c>
      <c r="G193" s="244">
        <f t="shared" si="11"/>
        <v>90266000</v>
      </c>
      <c r="H193" s="244">
        <f>'[1]Nota II.1.6'!H20</f>
        <v>935484.85</v>
      </c>
      <c r="I193" s="244">
        <f>'[1]Nota II.1.6'!I20</f>
        <v>97333697.109999999</v>
      </c>
      <c r="J193" s="243"/>
    </row>
    <row r="194" spans="1:10" ht="15" customHeight="1">
      <c r="A194" s="448" t="s">
        <v>19</v>
      </c>
      <c r="B194" s="449"/>
      <c r="C194" s="246">
        <v>934550</v>
      </c>
      <c r="D194" s="247">
        <v>100</v>
      </c>
      <c r="E194" s="244">
        <f>'[1]Nota II.1.6'!E21</f>
        <v>467275000</v>
      </c>
      <c r="F194" s="244">
        <f>'[1]Nota II.1.6'!F21</f>
        <v>0</v>
      </c>
      <c r="G194" s="244">
        <f t="shared" si="11"/>
        <v>467275000</v>
      </c>
      <c r="H194" s="244">
        <f>'[1]Nota II.1.6'!H21</f>
        <v>36197634.659999996</v>
      </c>
      <c r="I194" s="244">
        <f>'[1]Nota II.1.6'!I21</f>
        <v>992228778.23000002</v>
      </c>
      <c r="J194" s="243"/>
    </row>
    <row r="195" spans="1:10" ht="15" customHeight="1">
      <c r="A195" s="448" t="s">
        <v>18</v>
      </c>
      <c r="B195" s="449"/>
      <c r="C195" s="246">
        <v>6600</v>
      </c>
      <c r="D195" s="247">
        <v>100</v>
      </c>
      <c r="E195" s="244">
        <f>'[1]Nota II.1.6'!E22</f>
        <v>3300000</v>
      </c>
      <c r="F195" s="244">
        <f>'[1]Nota II.1.6'!F22</f>
        <v>0</v>
      </c>
      <c r="G195" s="244">
        <f t="shared" si="11"/>
        <v>3300000</v>
      </c>
      <c r="H195" s="244">
        <f>'[1]Nota II.1.6'!H22</f>
        <v>540248.57999999996</v>
      </c>
      <c r="I195" s="244">
        <f>'[1]Nota II.1.6'!I22</f>
        <v>5162584.49</v>
      </c>
      <c r="J195" s="243"/>
    </row>
    <row r="196" spans="1:10" ht="15" customHeight="1">
      <c r="A196" s="448" t="s">
        <v>39</v>
      </c>
      <c r="B196" s="449"/>
      <c r="C196" s="246">
        <v>1000</v>
      </c>
      <c r="D196" s="247">
        <v>100</v>
      </c>
      <c r="E196" s="244">
        <f>'[1]Nota II.1.6'!E23</f>
        <v>1000000</v>
      </c>
      <c r="F196" s="244">
        <f>'[1]Nota II.1.6'!F23</f>
        <v>0</v>
      </c>
      <c r="G196" s="244">
        <f t="shared" si="11"/>
        <v>1000000</v>
      </c>
      <c r="H196" s="244">
        <f>'[1]Nota II.1.6'!H23</f>
        <v>725318.58</v>
      </c>
      <c r="I196" s="244">
        <f>'[1]Nota II.1.6'!I23</f>
        <v>18072392.609999999</v>
      </c>
      <c r="J196" s="243"/>
    </row>
    <row r="197" spans="1:10" ht="15" customHeight="1">
      <c r="A197" s="448" t="s">
        <v>344</v>
      </c>
      <c r="B197" s="449"/>
      <c r="C197" s="246">
        <v>18577</v>
      </c>
      <c r="D197" s="247">
        <v>100</v>
      </c>
      <c r="E197" s="244">
        <f>'[1]Nota II.1.6'!E24</f>
        <v>18577000</v>
      </c>
      <c r="F197" s="244">
        <f>'[1]Nota II.1.6'!F24</f>
        <v>0</v>
      </c>
      <c r="G197" s="244">
        <f t="shared" si="11"/>
        <v>18577000</v>
      </c>
      <c r="H197" s="244">
        <f>'[1]Nota II.1.6'!H24</f>
        <v>-4921020.2</v>
      </c>
      <c r="I197" s="244">
        <f>'[1]Nota II.1.6'!I24</f>
        <v>19756128.82</v>
      </c>
      <c r="J197" s="243"/>
    </row>
    <row r="198" spans="1:10" ht="15" customHeight="1">
      <c r="A198" s="448" t="s">
        <v>28</v>
      </c>
      <c r="B198" s="449"/>
      <c r="C198" s="246">
        <v>62965</v>
      </c>
      <c r="D198" s="247">
        <v>100</v>
      </c>
      <c r="E198" s="244">
        <f>'[1]Nota II.1.6'!E25</f>
        <v>62965000</v>
      </c>
      <c r="F198" s="244">
        <f>'[1]Nota II.1.6'!F25</f>
        <v>0</v>
      </c>
      <c r="G198" s="244">
        <f t="shared" si="11"/>
        <v>62965000</v>
      </c>
      <c r="H198" s="244">
        <f>'[1]Nota II.1.6'!H25</f>
        <v>50731.74</v>
      </c>
      <c r="I198" s="244">
        <f>'[1]Nota II.1.6'!I25</f>
        <v>64726576.920000002</v>
      </c>
      <c r="J198" s="243"/>
    </row>
    <row r="199" spans="1:10" ht="15" customHeight="1">
      <c r="A199" s="448" t="s">
        <v>24</v>
      </c>
      <c r="B199" s="449"/>
      <c r="C199" s="246">
        <v>17005</v>
      </c>
      <c r="D199" s="247">
        <v>100</v>
      </c>
      <c r="E199" s="244">
        <f>'[1]Nota II.1.6'!E26</f>
        <v>17005000</v>
      </c>
      <c r="F199" s="244">
        <f>'[1]Nota II.1.6'!F26</f>
        <v>0</v>
      </c>
      <c r="G199" s="244">
        <f t="shared" si="11"/>
        <v>17005000</v>
      </c>
      <c r="H199" s="244">
        <f>'[1]Nota II.1.6'!H26</f>
        <v>-10042844.82</v>
      </c>
      <c r="I199" s="244">
        <f>'[1]Nota II.1.6'!I26</f>
        <v>11609921.960000001</v>
      </c>
      <c r="J199" s="243"/>
    </row>
    <row r="200" spans="1:10" ht="15" customHeight="1">
      <c r="A200" s="448" t="s">
        <v>343</v>
      </c>
      <c r="B200" s="449"/>
      <c r="C200" s="246">
        <v>17883</v>
      </c>
      <c r="D200" s="247">
        <v>100</v>
      </c>
      <c r="E200" s="244">
        <f>'[1]Nota II.1.6'!E27</f>
        <v>17883000</v>
      </c>
      <c r="F200" s="244">
        <f>'[1]Nota II.1.6'!F27</f>
        <v>0</v>
      </c>
      <c r="G200" s="244">
        <f t="shared" si="11"/>
        <v>17883000</v>
      </c>
      <c r="H200" s="244">
        <f>'[1]Nota II.1.6'!H27</f>
        <v>-6767465.3899999997</v>
      </c>
      <c r="I200" s="244">
        <f>'[1]Nota II.1.6'!I27</f>
        <v>16972713.710000001</v>
      </c>
      <c r="J200" s="243"/>
    </row>
    <row r="201" spans="1:10" ht="15" customHeight="1">
      <c r="A201" s="448" t="s">
        <v>26</v>
      </c>
      <c r="B201" s="449"/>
      <c r="C201" s="246">
        <v>25192</v>
      </c>
      <c r="D201" s="247">
        <v>100</v>
      </c>
      <c r="E201" s="244">
        <f>'[1]Nota II.1.6'!E28</f>
        <v>25192000</v>
      </c>
      <c r="F201" s="244">
        <f>'[1]Nota II.1.6'!F28</f>
        <v>0</v>
      </c>
      <c r="G201" s="244">
        <f t="shared" si="11"/>
        <v>25192000</v>
      </c>
      <c r="H201" s="244">
        <f>'[1]Nota II.1.6'!H28</f>
        <v>-19928431.609999999</v>
      </c>
      <c r="I201" s="244">
        <f>'[1]Nota II.1.6'!I28</f>
        <v>9136310.6099999994</v>
      </c>
      <c r="J201" s="243"/>
    </row>
    <row r="202" spans="1:10" ht="15" customHeight="1">
      <c r="A202" s="448" t="s">
        <v>342</v>
      </c>
      <c r="B202" s="449"/>
      <c r="C202" s="246">
        <v>20111</v>
      </c>
      <c r="D202" s="247">
        <v>100</v>
      </c>
      <c r="E202" s="244">
        <f>'[1]Nota II.1.6'!E29</f>
        <v>20111000</v>
      </c>
      <c r="F202" s="244">
        <f>'[1]Nota II.1.6'!F29</f>
        <v>0</v>
      </c>
      <c r="G202" s="244">
        <f t="shared" si="11"/>
        <v>20111000</v>
      </c>
      <c r="H202" s="244">
        <f>'[1]Nota II.1.6'!H29</f>
        <v>36661.019999999997</v>
      </c>
      <c r="I202" s="244">
        <f>'[1]Nota II.1.6'!I29</f>
        <v>19639430.129999999</v>
      </c>
      <c r="J202" s="243"/>
    </row>
    <row r="203" spans="1:10" ht="15" customHeight="1">
      <c r="A203" s="448" t="s">
        <v>341</v>
      </c>
      <c r="B203" s="449"/>
      <c r="C203" s="246">
        <v>100</v>
      </c>
      <c r="D203" s="247">
        <v>100</v>
      </c>
      <c r="E203" s="244">
        <f>'[1]Nota II.1.6'!E30</f>
        <v>50000</v>
      </c>
      <c r="F203" s="244">
        <f>'[1]Nota II.1.6'!F30</f>
        <v>50000</v>
      </c>
      <c r="G203" s="244">
        <f t="shared" si="11"/>
        <v>0</v>
      </c>
      <c r="H203" s="244">
        <f>'[1]Nota II.1.6'!H30</f>
        <v>0</v>
      </c>
      <c r="I203" s="244">
        <f>'[1]Nota II.1.6'!I30</f>
        <v>0</v>
      </c>
      <c r="J203" s="243"/>
    </row>
    <row r="204" spans="1:10" ht="15" customHeight="1">
      <c r="A204" s="448" t="s">
        <v>340</v>
      </c>
      <c r="B204" s="449"/>
      <c r="C204" s="246">
        <v>16000</v>
      </c>
      <c r="D204" s="247">
        <v>40.22</v>
      </c>
      <c r="E204" s="244">
        <f>'[1]Nota II.1.6'!E31</f>
        <v>16000000</v>
      </c>
      <c r="F204" s="244">
        <f>'[1]Nota II.1.6'!F31</f>
        <v>3352481.43</v>
      </c>
      <c r="G204" s="244">
        <f t="shared" si="11"/>
        <v>12647518.57</v>
      </c>
      <c r="H204" s="244">
        <f>'[1]Nota II.1.6'!H31</f>
        <v>-2547125.15</v>
      </c>
      <c r="I204" s="244">
        <f>'[1]Nota II.1.6'!I31</f>
        <v>31447264.449999999</v>
      </c>
      <c r="J204" s="243"/>
    </row>
    <row r="205" spans="1:10" ht="15" customHeight="1" thickBot="1">
      <c r="A205" s="457" t="s">
        <v>339</v>
      </c>
      <c r="B205" s="458"/>
      <c r="C205" s="246">
        <v>8630</v>
      </c>
      <c r="D205" s="245"/>
      <c r="E205" s="244">
        <f>'[1]Nota II.1.6'!E32</f>
        <v>182054.85</v>
      </c>
      <c r="F205" s="244">
        <f>'[1]Nota II.1.6'!F32</f>
        <v>-2483.4</v>
      </c>
      <c r="G205" s="244">
        <f t="shared" si="11"/>
        <v>184538.25</v>
      </c>
      <c r="H205" s="244">
        <f>'[1]Nota II.1.6'!H32</f>
        <v>0</v>
      </c>
      <c r="I205" s="244">
        <f>'[1]Nota II.1.6'!I32</f>
        <v>0</v>
      </c>
      <c r="J205" s="243"/>
    </row>
    <row r="206" spans="1:10" ht="14.25" thickBot="1">
      <c r="A206" s="731" t="s">
        <v>15</v>
      </c>
      <c r="B206" s="732"/>
      <c r="C206" s="241"/>
      <c r="D206" s="242"/>
      <c r="E206" s="241">
        <f>SUM(E181:E205)</f>
        <v>4817229004.8500004</v>
      </c>
      <c r="F206" s="241">
        <f>SUM(F181:F205)</f>
        <v>105234455.69</v>
      </c>
      <c r="G206" s="241">
        <f>SUM(G181:G205)</f>
        <v>4711994549.1599998</v>
      </c>
      <c r="H206" s="241"/>
      <c r="I206" s="240"/>
    </row>
    <row r="214" spans="1:9" ht="15">
      <c r="A214" s="714" t="s">
        <v>338</v>
      </c>
      <c r="B214" s="715"/>
      <c r="C214" s="715"/>
      <c r="D214" s="715"/>
      <c r="E214" s="715"/>
      <c r="F214" s="715"/>
      <c r="G214" s="715"/>
      <c r="H214" s="715"/>
      <c r="I214" s="715"/>
    </row>
    <row r="215" spans="1:9" ht="14.25" thickBot="1">
      <c r="A215" s="58"/>
      <c r="B215" s="239"/>
      <c r="C215" s="239"/>
      <c r="D215" s="239"/>
      <c r="E215" s="58"/>
      <c r="F215" s="58"/>
      <c r="G215" s="58"/>
      <c r="H215" s="58"/>
      <c r="I215" s="58"/>
    </row>
    <row r="216" spans="1:9" ht="14.25" thickBot="1">
      <c r="A216" s="716" t="s">
        <v>337</v>
      </c>
      <c r="B216" s="717"/>
      <c r="C216" s="717"/>
      <c r="D216" s="718"/>
      <c r="E216" s="658" t="s">
        <v>203</v>
      </c>
      <c r="F216" s="409" t="s">
        <v>336</v>
      </c>
      <c r="G216" s="410"/>
      <c r="H216" s="411"/>
      <c r="I216" s="722" t="s">
        <v>206</v>
      </c>
    </row>
    <row r="217" spans="1:9" ht="14.25" thickBot="1">
      <c r="A217" s="719"/>
      <c r="B217" s="720"/>
      <c r="C217" s="720"/>
      <c r="D217" s="721"/>
      <c r="E217" s="659"/>
      <c r="F217" s="238" t="s">
        <v>216</v>
      </c>
      <c r="G217" s="237" t="s">
        <v>335</v>
      </c>
      <c r="H217" s="236" t="s">
        <v>334</v>
      </c>
      <c r="I217" s="723"/>
    </row>
    <row r="218" spans="1:9">
      <c r="A218" s="235">
        <v>1</v>
      </c>
      <c r="B218" s="674" t="s">
        <v>333</v>
      </c>
      <c r="C218" s="724"/>
      <c r="D218" s="675"/>
      <c r="E218" s="20">
        <f>'[1]Nota II.1.7.'!C10</f>
        <v>0</v>
      </c>
      <c r="F218" s="234">
        <f>'[1]Nota II.1.7.'!D10</f>
        <v>0</v>
      </c>
      <c r="G218" s="233">
        <f>'[1]Nota II.1.7.'!E10</f>
        <v>0</v>
      </c>
      <c r="H218" s="232">
        <f>'[1]Nota II.1.7.'!F10</f>
        <v>0</v>
      </c>
      <c r="I218" s="231">
        <f>E218+F218-G218-H218</f>
        <v>0</v>
      </c>
    </row>
    <row r="219" spans="1:9">
      <c r="A219" s="230"/>
      <c r="B219" s="725" t="s">
        <v>330</v>
      </c>
      <c r="C219" s="726"/>
      <c r="D219" s="727"/>
      <c r="E219" s="228">
        <f>'[1]Nota II.1.7.'!C11</f>
        <v>0</v>
      </c>
      <c r="F219" s="227">
        <f>'[1]Nota II.1.7.'!D11</f>
        <v>0</v>
      </c>
      <c r="G219" s="226">
        <f>'[1]Nota II.1.7.'!E11</f>
        <v>0</v>
      </c>
      <c r="H219" s="225">
        <f>'[1]Nota II.1.7.'!F11</f>
        <v>0</v>
      </c>
      <c r="I219" s="224">
        <f>E219+F219-G219-H219</f>
        <v>0</v>
      </c>
    </row>
    <row r="220" spans="1:9">
      <c r="A220" s="229" t="s">
        <v>332</v>
      </c>
      <c r="B220" s="728" t="s">
        <v>331</v>
      </c>
      <c r="C220" s="729"/>
      <c r="D220" s="730"/>
      <c r="E220" s="228">
        <f>'[1]Nota II.1.7.'!C12</f>
        <v>1052543284.62</v>
      </c>
      <c r="F220" s="227">
        <f>'[1]Nota II.1.7.'!D12</f>
        <v>531766988.29000002</v>
      </c>
      <c r="G220" s="226">
        <f>'[1]Nota II.1.7.'!E12</f>
        <v>37616663.840000004</v>
      </c>
      <c r="H220" s="225">
        <f>'[1]Nota II.1.7.'!F12</f>
        <v>396416379.51999998</v>
      </c>
      <c r="I220" s="224">
        <f>E220+F220-G220-H220</f>
        <v>1150277229.5500002</v>
      </c>
    </row>
    <row r="221" spans="1:9">
      <c r="A221" s="229"/>
      <c r="B221" s="725" t="s">
        <v>330</v>
      </c>
      <c r="C221" s="726"/>
      <c r="D221" s="727"/>
      <c r="E221" s="228">
        <f>'[1]Nota II.1.7.'!C13</f>
        <v>0</v>
      </c>
      <c r="F221" s="227">
        <f>'[1]Nota II.1.7.'!D13</f>
        <v>0</v>
      </c>
      <c r="G221" s="226">
        <f>'[1]Nota II.1.7.'!E13</f>
        <v>0</v>
      </c>
      <c r="H221" s="225">
        <f>'[1]Nota II.1.7.'!F13</f>
        <v>0</v>
      </c>
      <c r="I221" s="224">
        <f>E221+F221-G221-H221</f>
        <v>0</v>
      </c>
    </row>
    <row r="222" spans="1:9" ht="14.25" thickBot="1">
      <c r="A222" s="223" t="s">
        <v>329</v>
      </c>
      <c r="B222" s="728" t="s">
        <v>328</v>
      </c>
      <c r="C222" s="729"/>
      <c r="D222" s="730"/>
      <c r="E222" s="222">
        <f>'[1]Nota II.1.7.'!C14</f>
        <v>340168444.75999999</v>
      </c>
      <c r="F222" s="221">
        <f>'[1]Nota II.1.7.'!D14</f>
        <v>301267018.38999999</v>
      </c>
      <c r="G222" s="220">
        <f>'[1]Nota II.1.7.'!E14</f>
        <v>1821973.56</v>
      </c>
      <c r="H222" s="219">
        <f>'[1]Nota II.1.7.'!F14</f>
        <v>259325116.88999999</v>
      </c>
      <c r="I222" s="218">
        <f>E222+F222-G222-H222</f>
        <v>380288372.70000005</v>
      </c>
    </row>
    <row r="223" spans="1:9" ht="14.25" thickBot="1">
      <c r="A223" s="711" t="s">
        <v>15</v>
      </c>
      <c r="B223" s="712"/>
      <c r="C223" s="712"/>
      <c r="D223" s="713"/>
      <c r="E223" s="164">
        <f>E218+E220+E222</f>
        <v>1392711729.3800001</v>
      </c>
      <c r="F223" s="217">
        <f>F218+F220+F222</f>
        <v>833034006.68000007</v>
      </c>
      <c r="G223" s="217">
        <f>G218+G220+G222</f>
        <v>39438637.400000006</v>
      </c>
      <c r="H223" s="164">
        <f>H218+H220+H222</f>
        <v>655741496.40999997</v>
      </c>
      <c r="I223" s="165">
        <f>I218+I220+I222</f>
        <v>1530565602.2500002</v>
      </c>
    </row>
    <row r="224" spans="1:9" ht="15">
      <c r="A224"/>
      <c r="B224"/>
      <c r="C224"/>
      <c r="D224"/>
      <c r="E224"/>
      <c r="F224"/>
      <c r="G224"/>
      <c r="H224"/>
      <c r="I224"/>
    </row>
    <row r="225" spans="1:9" ht="15">
      <c r="A225"/>
      <c r="B225"/>
      <c r="C225"/>
      <c r="D225"/>
      <c r="E225"/>
      <c r="F225"/>
      <c r="G225"/>
      <c r="H225"/>
      <c r="I225"/>
    </row>
    <row r="226" spans="1:9" ht="15">
      <c r="A226"/>
      <c r="B226"/>
      <c r="C226"/>
      <c r="D226"/>
      <c r="E226"/>
      <c r="F226"/>
      <c r="G226"/>
      <c r="H226"/>
      <c r="I226"/>
    </row>
    <row r="227" spans="1:9" ht="15">
      <c r="A227"/>
      <c r="B227"/>
      <c r="C227"/>
      <c r="D227"/>
      <c r="E227"/>
      <c r="F227"/>
      <c r="G227"/>
      <c r="H227"/>
      <c r="I227"/>
    </row>
    <row r="228" spans="1:9" ht="15">
      <c r="A228"/>
      <c r="B228"/>
      <c r="C228"/>
      <c r="D228"/>
      <c r="E228"/>
      <c r="F228"/>
      <c r="G228"/>
      <c r="H228"/>
      <c r="I228"/>
    </row>
    <row r="229" spans="1:9" ht="15">
      <c r="A229"/>
      <c r="B229"/>
      <c r="C229"/>
      <c r="D229"/>
      <c r="E229"/>
      <c r="F229"/>
      <c r="G229"/>
      <c r="H229"/>
      <c r="I229"/>
    </row>
    <row r="230" spans="1:9" ht="14.25">
      <c r="A230" s="408" t="s">
        <v>327</v>
      </c>
      <c r="B230" s="408"/>
      <c r="C230" s="408"/>
      <c r="D230" s="408"/>
      <c r="E230" s="408"/>
      <c r="F230" s="408"/>
      <c r="G230" s="408"/>
    </row>
    <row r="231" spans="1:9" ht="14.25" thickBot="1">
      <c r="A231" s="182"/>
      <c r="B231" s="181"/>
      <c r="C231" s="35"/>
      <c r="D231" s="35"/>
      <c r="E231" s="35"/>
      <c r="F231" s="35"/>
      <c r="G231" s="35"/>
    </row>
    <row r="232" spans="1:9" ht="26.25" thickBot="1">
      <c r="A232" s="439" t="s">
        <v>204</v>
      </c>
      <c r="B232" s="440"/>
      <c r="C232" s="441"/>
      <c r="D232" s="216" t="s">
        <v>232</v>
      </c>
      <c r="E232" s="214" t="s">
        <v>326</v>
      </c>
      <c r="F232" s="215" t="s">
        <v>325</v>
      </c>
      <c r="G232" s="214" t="s">
        <v>324</v>
      </c>
      <c r="H232" s="213" t="s">
        <v>202</v>
      </c>
    </row>
    <row r="233" spans="1:9">
      <c r="A233" s="442" t="s">
        <v>323</v>
      </c>
      <c r="B233" s="443"/>
      <c r="C233" s="444"/>
      <c r="D233" s="212">
        <f>'[1]Nota II.1.8'!C9</f>
        <v>0</v>
      </c>
      <c r="E233" s="212">
        <f>'[1]Nota II.1.8'!D9</f>
        <v>0</v>
      </c>
      <c r="F233" s="212">
        <f>'[1]Nota II.1.8'!E9</f>
        <v>0</v>
      </c>
      <c r="G233" s="212">
        <f>'[1]Nota II.1.8'!F9</f>
        <v>0</v>
      </c>
      <c r="H233" s="211">
        <f t="shared" ref="H233:H241" si="12">D233+E233-F233-G233</f>
        <v>0</v>
      </c>
    </row>
    <row r="234" spans="1:9">
      <c r="A234" s="445" t="s">
        <v>322</v>
      </c>
      <c r="B234" s="446"/>
      <c r="C234" s="447"/>
      <c r="D234" s="210">
        <f>'[1]Nota II.1.8'!C10</f>
        <v>9448900</v>
      </c>
      <c r="E234" s="210">
        <f>'[1]Nota II.1.8'!D10</f>
        <v>0</v>
      </c>
      <c r="F234" s="210">
        <f>'[1]Nota II.1.8'!E10</f>
        <v>0</v>
      </c>
      <c r="G234" s="210">
        <f>'[1]Nota II.1.8'!F10</f>
        <v>0</v>
      </c>
      <c r="H234" s="206">
        <f t="shared" si="12"/>
        <v>9448900</v>
      </c>
    </row>
    <row r="235" spans="1:9" ht="15" customHeight="1">
      <c r="A235" s="445" t="s">
        <v>321</v>
      </c>
      <c r="B235" s="446"/>
      <c r="C235" s="447"/>
      <c r="D235" s="210">
        <f>'[1]Nota II.1.8'!C11</f>
        <v>474678865.37</v>
      </c>
      <c r="E235" s="210">
        <f>'[1]Nota II.1.8'!D11</f>
        <v>11439612</v>
      </c>
      <c r="F235" s="210">
        <f>'[1]Nota II.1.8'!E11</f>
        <v>46010958</v>
      </c>
      <c r="G235" s="210">
        <f>'[1]Nota II.1.8'!F11</f>
        <v>409808642.37</v>
      </c>
      <c r="H235" s="206">
        <f t="shared" si="12"/>
        <v>30298877</v>
      </c>
    </row>
    <row r="236" spans="1:9" ht="15" customHeight="1">
      <c r="A236" s="445" t="s">
        <v>320</v>
      </c>
      <c r="B236" s="446"/>
      <c r="C236" s="447"/>
      <c r="D236" s="210">
        <f>'[1]Nota II.1.8'!C12</f>
        <v>25695226.559999999</v>
      </c>
      <c r="E236" s="210">
        <f>'[1]Nota II.1.8'!D12</f>
        <v>5984737.1399999997</v>
      </c>
      <c r="F236" s="210">
        <f>'[1]Nota II.1.8'!E12</f>
        <v>0</v>
      </c>
      <c r="G236" s="210">
        <f>'[1]Nota II.1.8'!F12</f>
        <v>25445226.559999999</v>
      </c>
      <c r="H236" s="206">
        <f t="shared" si="12"/>
        <v>6234737.1400000006</v>
      </c>
    </row>
    <row r="237" spans="1:9">
      <c r="A237" s="445" t="s">
        <v>319</v>
      </c>
      <c r="B237" s="446"/>
      <c r="C237" s="447"/>
      <c r="D237" s="210">
        <f>'[1]Nota II.1.8'!C13</f>
        <v>4132465809.9299998</v>
      </c>
      <c r="E237" s="210">
        <f>'[1]Nota II.1.8'!D13</f>
        <v>12502766.5</v>
      </c>
      <c r="F237" s="210">
        <f>'[1]Nota II.1.8'!E13</f>
        <v>11764608.33</v>
      </c>
      <c r="G237" s="210">
        <f>'[1]Nota II.1.8'!F13</f>
        <v>2149348.67</v>
      </c>
      <c r="H237" s="206">
        <f t="shared" si="12"/>
        <v>4131054619.4299998</v>
      </c>
    </row>
    <row r="238" spans="1:9">
      <c r="A238" s="418" t="s">
        <v>318</v>
      </c>
      <c r="B238" s="419"/>
      <c r="C238" s="420"/>
      <c r="D238" s="210">
        <f>'[1]Nota II.1.8'!C14</f>
        <v>259059724.59</v>
      </c>
      <c r="E238" s="210">
        <f>'[1]Nota II.1.8'!D14</f>
        <v>44999377.460000001</v>
      </c>
      <c r="F238" s="210">
        <f>'[1]Nota II.1.8'!E14</f>
        <v>8652321</v>
      </c>
      <c r="G238" s="210">
        <f>'[1]Nota II.1.8'!F14</f>
        <v>164212121.59999999</v>
      </c>
      <c r="H238" s="206">
        <f t="shared" si="12"/>
        <v>131194659.45000002</v>
      </c>
    </row>
    <row r="239" spans="1:9" ht="15" customHeight="1">
      <c r="A239" s="418" t="s">
        <v>317</v>
      </c>
      <c r="B239" s="419"/>
      <c r="C239" s="420"/>
      <c r="D239" s="210">
        <f>'[1]Nota II.1.8'!C15</f>
        <v>254364262.80000001</v>
      </c>
      <c r="E239" s="210">
        <f>'[1]Nota II.1.8'!D15</f>
        <v>19733853.010000002</v>
      </c>
      <c r="F239" s="210">
        <f>'[1]Nota II.1.8'!E15</f>
        <v>1883069.74</v>
      </c>
      <c r="G239" s="210">
        <f>'[1]Nota II.1.8'!F15</f>
        <v>237472831.18000001</v>
      </c>
      <c r="H239" s="206">
        <f t="shared" si="12"/>
        <v>34742214.889999986</v>
      </c>
    </row>
    <row r="240" spans="1:9">
      <c r="A240" s="418" t="s">
        <v>316</v>
      </c>
      <c r="B240" s="419"/>
      <c r="C240" s="420"/>
      <c r="D240" s="210">
        <f>'[1]Nota II.1.8'!C16</f>
        <v>2138893.1800000002</v>
      </c>
      <c r="E240" s="210">
        <f>'[1]Nota II.1.8'!D16</f>
        <v>496775</v>
      </c>
      <c r="F240" s="210">
        <f>'[1]Nota II.1.8'!E16</f>
        <v>82775</v>
      </c>
      <c r="G240" s="210">
        <f>'[1]Nota II.1.8'!F16</f>
        <v>111643.18</v>
      </c>
      <c r="H240" s="206">
        <f t="shared" si="12"/>
        <v>2441250</v>
      </c>
    </row>
    <row r="241" spans="1:8">
      <c r="A241" s="418" t="s">
        <v>315</v>
      </c>
      <c r="B241" s="419"/>
      <c r="C241" s="420"/>
      <c r="D241" s="210">
        <f>'[1]Nota II.1.8'!C17</f>
        <v>46156429.859999999</v>
      </c>
      <c r="E241" s="210">
        <f>'[1]Nota II.1.8'!D17</f>
        <v>11947164.880000001</v>
      </c>
      <c r="F241" s="210">
        <f>'[1]Nota II.1.8'!E17</f>
        <v>577424.5</v>
      </c>
      <c r="G241" s="210">
        <f>'[1]Nota II.1.8'!F17</f>
        <v>2541990.41</v>
      </c>
      <c r="H241" s="206">
        <f t="shared" si="12"/>
        <v>54984179.829999998</v>
      </c>
    </row>
    <row r="242" spans="1:8" ht="15" customHeight="1">
      <c r="A242" s="421" t="s">
        <v>314</v>
      </c>
      <c r="B242" s="422"/>
      <c r="C242" s="423"/>
      <c r="D242" s="209">
        <f>SUM(D243:D262)</f>
        <v>951976234.72000003</v>
      </c>
      <c r="E242" s="209">
        <f>SUM(E243:E262)</f>
        <v>407769802.14999998</v>
      </c>
      <c r="F242" s="209">
        <f>SUM(F243:F262)</f>
        <v>5234587.3699999992</v>
      </c>
      <c r="G242" s="209">
        <f>SUM(G243:G262)</f>
        <v>234200443.97000003</v>
      </c>
      <c r="H242" s="208">
        <f>SUM(H243:H262)</f>
        <v>1120311005.53</v>
      </c>
    </row>
    <row r="243" spans="1:8" ht="15" customHeight="1">
      <c r="A243" s="708" t="s">
        <v>313</v>
      </c>
      <c r="B243" s="709"/>
      <c r="C243" s="710"/>
      <c r="D243" s="207">
        <f>'[1]Nota II.1.8'!C19</f>
        <v>239698539.53</v>
      </c>
      <c r="E243" s="207">
        <f>'[1]Nota II.1.8'!D19</f>
        <v>21619870.07</v>
      </c>
      <c r="F243" s="207">
        <f>'[1]Nota II.1.8'!E19</f>
        <v>7600</v>
      </c>
      <c r="G243" s="207">
        <f>'[1]Nota II.1.8'!F19</f>
        <v>107746945.03</v>
      </c>
      <c r="H243" s="206">
        <f t="shared" ref="H243:H262" si="13">D243+E243-F243-G243</f>
        <v>153563864.56999999</v>
      </c>
    </row>
    <row r="244" spans="1:8" ht="15" customHeight="1">
      <c r="A244" s="708" t="s">
        <v>312</v>
      </c>
      <c r="B244" s="709"/>
      <c r="C244" s="710"/>
      <c r="D244" s="207">
        <f>'[1]Nota II.1.8'!C20</f>
        <v>1055360</v>
      </c>
      <c r="E244" s="207">
        <f>'[1]Nota II.1.8'!D20</f>
        <v>6028073.5</v>
      </c>
      <c r="F244" s="207">
        <f>'[1]Nota II.1.8'!E20</f>
        <v>0</v>
      </c>
      <c r="G244" s="207">
        <f>'[1]Nota II.1.8'!F20</f>
        <v>0</v>
      </c>
      <c r="H244" s="206">
        <f t="shared" si="13"/>
        <v>7083433.5</v>
      </c>
    </row>
    <row r="245" spans="1:8" ht="13.5" customHeight="1">
      <c r="A245" s="708" t="s">
        <v>311</v>
      </c>
      <c r="B245" s="709"/>
      <c r="C245" s="710"/>
      <c r="D245" s="207">
        <f>'[1]Nota II.1.8'!C21</f>
        <v>7086333.2199999997</v>
      </c>
      <c r="E245" s="207">
        <f>'[1]Nota II.1.8'!D21</f>
        <v>1254180.47</v>
      </c>
      <c r="F245" s="207">
        <f>'[1]Nota II.1.8'!E21</f>
        <v>495641.08</v>
      </c>
      <c r="G245" s="207">
        <f>'[1]Nota II.1.8'!F21</f>
        <v>352557.38</v>
      </c>
      <c r="H245" s="206">
        <f t="shared" si="13"/>
        <v>7492315.2299999995</v>
      </c>
    </row>
    <row r="246" spans="1:8" ht="24.75" customHeight="1">
      <c r="A246" s="704" t="s">
        <v>310</v>
      </c>
      <c r="B246" s="705"/>
      <c r="C246" s="706"/>
      <c r="D246" s="207">
        <f>'[1]Nota II.1.8'!C22</f>
        <v>10922502.99</v>
      </c>
      <c r="E246" s="207">
        <f>'[1]Nota II.1.8'!D22</f>
        <v>0</v>
      </c>
      <c r="F246" s="207">
        <f>'[1]Nota II.1.8'!E22</f>
        <v>0</v>
      </c>
      <c r="G246" s="207">
        <f>'[1]Nota II.1.8'!F22</f>
        <v>9493518.9900000002</v>
      </c>
      <c r="H246" s="206">
        <f t="shared" si="13"/>
        <v>1428984</v>
      </c>
    </row>
    <row r="247" spans="1:8" ht="15" customHeight="1">
      <c r="A247" s="493" t="s">
        <v>309</v>
      </c>
      <c r="B247" s="494"/>
      <c r="C247" s="703"/>
      <c r="D247" s="207">
        <f>'[1]Nota II.1.8'!C23</f>
        <v>221394.61</v>
      </c>
      <c r="E247" s="207">
        <f>'[1]Nota II.1.8'!D23</f>
        <v>16626.080000000002</v>
      </c>
      <c r="F247" s="207">
        <f>'[1]Nota II.1.8'!E23</f>
        <v>33055.96</v>
      </c>
      <c r="G247" s="207">
        <f>'[1]Nota II.1.8'!F23</f>
        <v>93536.84</v>
      </c>
      <c r="H247" s="206">
        <f t="shared" si="13"/>
        <v>111427.89000000001</v>
      </c>
    </row>
    <row r="248" spans="1:8" ht="15" customHeight="1">
      <c r="A248" s="493" t="s">
        <v>308</v>
      </c>
      <c r="B248" s="494"/>
      <c r="C248" s="703"/>
      <c r="D248" s="207">
        <f>'[1]Nota II.1.8'!C24</f>
        <v>797554.5</v>
      </c>
      <c r="E248" s="207">
        <f>'[1]Nota II.1.8'!D24</f>
        <v>219353</v>
      </c>
      <c r="F248" s="207">
        <f>'[1]Nota II.1.8'!E24</f>
        <v>0</v>
      </c>
      <c r="G248" s="207">
        <f>'[1]Nota II.1.8'!F24</f>
        <v>797554.5</v>
      </c>
      <c r="H248" s="206">
        <f t="shared" si="13"/>
        <v>219353</v>
      </c>
    </row>
    <row r="249" spans="1:8" ht="15" customHeight="1">
      <c r="A249" s="493" t="s">
        <v>307</v>
      </c>
      <c r="B249" s="494"/>
      <c r="C249" s="703"/>
      <c r="D249" s="207">
        <f>'[1]Nota II.1.8'!C25</f>
        <v>9878172.4199999999</v>
      </c>
      <c r="E249" s="207">
        <f>'[1]Nota II.1.8'!D25</f>
        <v>2568046.4300000002</v>
      </c>
      <c r="F249" s="207">
        <f>'[1]Nota II.1.8'!E25</f>
        <v>0</v>
      </c>
      <c r="G249" s="207">
        <f>'[1]Nota II.1.8'!F25</f>
        <v>4705372</v>
      </c>
      <c r="H249" s="206">
        <f t="shared" si="13"/>
        <v>7740846.8499999996</v>
      </c>
    </row>
    <row r="250" spans="1:8">
      <c r="A250" s="493" t="s">
        <v>306</v>
      </c>
      <c r="B250" s="494"/>
      <c r="C250" s="703"/>
      <c r="D250" s="207">
        <f>'[1]Nota II.1.8'!C26</f>
        <v>144290577</v>
      </c>
      <c r="E250" s="207">
        <f>'[1]Nota II.1.8'!D26</f>
        <v>138381538.91999999</v>
      </c>
      <c r="F250" s="207">
        <f>'[1]Nota II.1.8'!E26</f>
        <v>0</v>
      </c>
      <c r="G250" s="207">
        <f>'[1]Nota II.1.8'!F26</f>
        <v>0</v>
      </c>
      <c r="H250" s="206">
        <f t="shared" si="13"/>
        <v>282672115.91999996</v>
      </c>
    </row>
    <row r="251" spans="1:8" ht="15" customHeight="1">
      <c r="A251" s="493" t="s">
        <v>305</v>
      </c>
      <c r="B251" s="494"/>
      <c r="C251" s="703"/>
      <c r="D251" s="207">
        <f>'[1]Nota II.1.8'!C27</f>
        <v>14901902</v>
      </c>
      <c r="E251" s="207">
        <f>'[1]Nota II.1.8'!D27</f>
        <v>0</v>
      </c>
      <c r="F251" s="207">
        <f>'[1]Nota II.1.8'!E27</f>
        <v>0</v>
      </c>
      <c r="G251" s="207">
        <f>'[1]Nota II.1.8'!F27</f>
        <v>0</v>
      </c>
      <c r="H251" s="206">
        <f t="shared" si="13"/>
        <v>14901902</v>
      </c>
    </row>
    <row r="252" spans="1:8" ht="15" customHeight="1">
      <c r="A252" s="493" t="s">
        <v>304</v>
      </c>
      <c r="B252" s="494"/>
      <c r="C252" s="703"/>
      <c r="D252" s="207">
        <f>'[1]Nota II.1.8'!C28</f>
        <v>23005221.5</v>
      </c>
      <c r="E252" s="207">
        <f>'[1]Nota II.1.8'!D28</f>
        <v>0</v>
      </c>
      <c r="F252" s="207">
        <f>'[1]Nota II.1.8'!E28</f>
        <v>0</v>
      </c>
      <c r="G252" s="207">
        <f>'[1]Nota II.1.8'!F28</f>
        <v>0</v>
      </c>
      <c r="H252" s="206">
        <f t="shared" si="13"/>
        <v>23005221.5</v>
      </c>
    </row>
    <row r="253" spans="1:8" ht="15" customHeight="1">
      <c r="A253" s="493" t="s">
        <v>303</v>
      </c>
      <c r="B253" s="494"/>
      <c r="C253" s="703"/>
      <c r="D253" s="207">
        <f>'[1]Nota II.1.8'!C29</f>
        <v>16616967.5</v>
      </c>
      <c r="E253" s="207">
        <f>'[1]Nota II.1.8'!D29</f>
        <v>0</v>
      </c>
      <c r="F253" s="207">
        <f>'[1]Nota II.1.8'!E29</f>
        <v>0</v>
      </c>
      <c r="G253" s="207">
        <f>'[1]Nota II.1.8'!F29</f>
        <v>0</v>
      </c>
      <c r="H253" s="206">
        <f t="shared" si="13"/>
        <v>16616967.5</v>
      </c>
    </row>
    <row r="254" spans="1:8" ht="15" customHeight="1">
      <c r="A254" s="493" t="s">
        <v>302</v>
      </c>
      <c r="B254" s="494"/>
      <c r="C254" s="703"/>
      <c r="D254" s="207">
        <f>'[1]Nota II.1.8'!C30</f>
        <v>9825612.5700000003</v>
      </c>
      <c r="E254" s="207">
        <f>'[1]Nota II.1.8'!D30</f>
        <v>1467172.37</v>
      </c>
      <c r="F254" s="207">
        <f>'[1]Nota II.1.8'!E30</f>
        <v>28413</v>
      </c>
      <c r="G254" s="207">
        <f>'[1]Nota II.1.8'!F30</f>
        <v>8352427.5700000003</v>
      </c>
      <c r="H254" s="206">
        <f t="shared" si="13"/>
        <v>2911944.370000001</v>
      </c>
    </row>
    <row r="255" spans="1:8" ht="15" customHeight="1">
      <c r="A255" s="493" t="s">
        <v>301</v>
      </c>
      <c r="B255" s="494"/>
      <c r="C255" s="703"/>
      <c r="D255" s="207">
        <f>'[1]Nota II.1.8'!C31</f>
        <v>121564429.3</v>
      </c>
      <c r="E255" s="207">
        <f>'[1]Nota II.1.8'!D31</f>
        <v>96003010.640000001</v>
      </c>
      <c r="F255" s="207">
        <f>'[1]Nota II.1.8'!E31</f>
        <v>3412883.53</v>
      </c>
      <c r="G255" s="207">
        <f>'[1]Nota II.1.8'!F31</f>
        <v>4209654.88</v>
      </c>
      <c r="H255" s="206">
        <f t="shared" si="13"/>
        <v>209944901.53</v>
      </c>
    </row>
    <row r="256" spans="1:8" ht="15" customHeight="1">
      <c r="A256" s="424" t="s">
        <v>300</v>
      </c>
      <c r="B256" s="425"/>
      <c r="C256" s="426"/>
      <c r="D256" s="207">
        <f>'[1]Nota II.1.8'!C32</f>
        <v>740019.68</v>
      </c>
      <c r="E256" s="207">
        <f>'[1]Nota II.1.8'!D32</f>
        <v>22372.27</v>
      </c>
      <c r="F256" s="207">
        <f>'[1]Nota II.1.8'!E32</f>
        <v>27372.27</v>
      </c>
      <c r="G256" s="207">
        <f>'[1]Nota II.1.8'!F32</f>
        <v>45444.800000000003</v>
      </c>
      <c r="H256" s="206">
        <f t="shared" si="13"/>
        <v>689574.88</v>
      </c>
    </row>
    <row r="257" spans="1:8" ht="15" customHeight="1">
      <c r="A257" s="424" t="s">
        <v>299</v>
      </c>
      <c r="B257" s="425"/>
      <c r="C257" s="426"/>
      <c r="D257" s="207">
        <f>'[1]Nota II.1.8'!C33</f>
        <v>1058892.53</v>
      </c>
      <c r="E257" s="207">
        <f>'[1]Nota II.1.8'!D33</f>
        <v>69755</v>
      </c>
      <c r="F257" s="207">
        <f>'[1]Nota II.1.8'!E33</f>
        <v>23143.53</v>
      </c>
      <c r="G257" s="207">
        <f>'[1]Nota II.1.8'!F33</f>
        <v>458165.3</v>
      </c>
      <c r="H257" s="206">
        <f t="shared" si="13"/>
        <v>647338.69999999995</v>
      </c>
    </row>
    <row r="258" spans="1:8">
      <c r="A258" s="704" t="s">
        <v>298</v>
      </c>
      <c r="B258" s="705"/>
      <c r="C258" s="706"/>
      <c r="D258" s="207">
        <f>'[1]Nota II.1.8'!C34</f>
        <v>438069</v>
      </c>
      <c r="E258" s="207">
        <f>'[1]Nota II.1.8'!D34</f>
        <v>0</v>
      </c>
      <c r="F258" s="207">
        <f>'[1]Nota II.1.8'!E34</f>
        <v>0</v>
      </c>
      <c r="G258" s="207">
        <f>'[1]Nota II.1.8'!F34</f>
        <v>438069</v>
      </c>
      <c r="H258" s="206">
        <f t="shared" si="13"/>
        <v>0</v>
      </c>
    </row>
    <row r="259" spans="1:8">
      <c r="A259" s="704" t="s">
        <v>297</v>
      </c>
      <c r="B259" s="705"/>
      <c r="C259" s="706"/>
      <c r="D259" s="207">
        <f>'[1]Nota II.1.8'!C35</f>
        <v>13609418.98</v>
      </c>
      <c r="E259" s="207">
        <f>'[1]Nota II.1.8'!D35</f>
        <v>2872698.26</v>
      </c>
      <c r="F259" s="207">
        <f>'[1]Nota II.1.8'!E35</f>
        <v>120014.1</v>
      </c>
      <c r="G259" s="207">
        <f>'[1]Nota II.1.8'!F35</f>
        <v>3798058.6</v>
      </c>
      <c r="H259" s="206">
        <f t="shared" si="13"/>
        <v>12564044.540000001</v>
      </c>
    </row>
    <row r="260" spans="1:8" ht="15" customHeight="1">
      <c r="A260" s="424" t="s">
        <v>296</v>
      </c>
      <c r="B260" s="425"/>
      <c r="C260" s="426"/>
      <c r="D260" s="207">
        <f>'[1]Nota II.1.8'!C36</f>
        <v>0</v>
      </c>
      <c r="E260" s="207">
        <f>'[1]Nota II.1.8'!D36</f>
        <v>0</v>
      </c>
      <c r="F260" s="207">
        <f>'[1]Nota II.1.8'!E36</f>
        <v>0</v>
      </c>
      <c r="G260" s="207">
        <f>'[1]Nota II.1.8'!F36</f>
        <v>0</v>
      </c>
      <c r="H260" s="206">
        <f t="shared" si="13"/>
        <v>0</v>
      </c>
    </row>
    <row r="261" spans="1:8" ht="15" customHeight="1">
      <c r="A261" s="424" t="s">
        <v>295</v>
      </c>
      <c r="B261" s="425"/>
      <c r="C261" s="426"/>
      <c r="D261" s="207">
        <f>'[1]Nota II.1.8'!C37</f>
        <v>9925625.5800000001</v>
      </c>
      <c r="E261" s="207">
        <f>'[1]Nota II.1.8'!D37</f>
        <v>1005531.66</v>
      </c>
      <c r="F261" s="207">
        <f>'[1]Nota II.1.8'!E37</f>
        <v>0</v>
      </c>
      <c r="G261" s="207">
        <f>'[1]Nota II.1.8'!F37</f>
        <v>0</v>
      </c>
      <c r="H261" s="206">
        <f t="shared" si="13"/>
        <v>10931157.24</v>
      </c>
    </row>
    <row r="262" spans="1:8" ht="15.75" customHeight="1" thickBot="1">
      <c r="A262" s="427" t="s">
        <v>48</v>
      </c>
      <c r="B262" s="428"/>
      <c r="C262" s="429"/>
      <c r="D262" s="205">
        <f>'[1]Nota II.1.8'!C38</f>
        <v>326339641.81</v>
      </c>
      <c r="E262" s="205">
        <f>'[1]Nota II.1.8'!D38</f>
        <v>136241573.47999999</v>
      </c>
      <c r="F262" s="205">
        <f>'[1]Nota II.1.8'!E38</f>
        <v>1086463.8999999999</v>
      </c>
      <c r="G262" s="205">
        <f>'[1]Nota II.1.8'!F38</f>
        <v>93709139.079999998</v>
      </c>
      <c r="H262" s="204">
        <f t="shared" si="13"/>
        <v>367785612.31</v>
      </c>
    </row>
    <row r="263" spans="1:8" ht="15.75" customHeight="1" thickBot="1">
      <c r="A263" s="430" t="s">
        <v>15</v>
      </c>
      <c r="B263" s="431"/>
      <c r="C263" s="432"/>
      <c r="D263" s="203">
        <f>SUM(D233:D242)</f>
        <v>6155984347.0100002</v>
      </c>
      <c r="E263" s="203">
        <f>SUM(E233:E242)</f>
        <v>514874088.13999999</v>
      </c>
      <c r="F263" s="203">
        <f>SUM(F233:F242)</f>
        <v>74205743.939999998</v>
      </c>
      <c r="G263" s="203">
        <f>SUM(G233:G242)</f>
        <v>1075942247.9400001</v>
      </c>
      <c r="H263" s="203">
        <f>SUM(H233:H242)</f>
        <v>5520710443.2699995</v>
      </c>
    </row>
    <row r="264" spans="1:8" ht="15">
      <c r="A264"/>
      <c r="B264"/>
      <c r="C264"/>
      <c r="D264"/>
      <c r="E264"/>
      <c r="F264"/>
      <c r="G264"/>
    </row>
    <row r="265" spans="1:8" ht="14.25">
      <c r="A265" s="202"/>
      <c r="B265" s="202"/>
      <c r="C265" s="202"/>
      <c r="D265" s="202"/>
      <c r="E265" s="202"/>
      <c r="F265" s="202"/>
      <c r="G265" s="202"/>
    </row>
    <row r="266" spans="1:8" ht="14.25">
      <c r="A266" s="202"/>
      <c r="B266" s="202"/>
      <c r="C266" s="202"/>
      <c r="D266" s="202"/>
      <c r="E266" s="202"/>
      <c r="F266" s="202"/>
      <c r="G266" s="202"/>
    </row>
    <row r="267" spans="1:8" ht="14.25">
      <c r="A267" s="202"/>
      <c r="B267" s="202"/>
      <c r="C267" s="202"/>
      <c r="D267" s="202"/>
      <c r="E267" s="202"/>
      <c r="F267" s="202"/>
      <c r="G267" s="202"/>
    </row>
    <row r="268" spans="1:8" ht="14.25">
      <c r="A268" s="437" t="s">
        <v>294</v>
      </c>
      <c r="B268" s="437"/>
      <c r="C268" s="437"/>
    </row>
    <row r="269" spans="1:8" ht="15.75" thickBot="1">
      <c r="A269" s="3"/>
      <c r="B269" s="3"/>
      <c r="C269" s="3"/>
    </row>
    <row r="270" spans="1:8" ht="14.25" thickBot="1">
      <c r="A270" s="430" t="s">
        <v>12</v>
      </c>
      <c r="B270" s="698"/>
      <c r="C270" s="201" t="s">
        <v>203</v>
      </c>
      <c r="D270" s="33" t="s">
        <v>206</v>
      </c>
    </row>
    <row r="271" spans="1:8" ht="14.25" thickBot="1">
      <c r="A271" s="430" t="s">
        <v>293</v>
      </c>
      <c r="B271" s="698"/>
      <c r="C271" s="199">
        <f>SUM(C272:C274)</f>
        <v>0</v>
      </c>
      <c r="D271" s="199">
        <f>SUM(D272:D274)</f>
        <v>0</v>
      </c>
    </row>
    <row r="272" spans="1:8">
      <c r="A272" s="701" t="s">
        <v>290</v>
      </c>
      <c r="B272" s="702"/>
      <c r="C272" s="197">
        <f>'[1]Nota II.1.9'!B7</f>
        <v>0</v>
      </c>
      <c r="D272" s="197">
        <f>'[1]Nota II.1.9'!C7</f>
        <v>0</v>
      </c>
    </row>
    <row r="273" spans="1:6">
      <c r="A273" s="699" t="s">
        <v>289</v>
      </c>
      <c r="B273" s="700"/>
      <c r="C273" s="197">
        <f>'[1]Nota II.1.9'!B8</f>
        <v>0</v>
      </c>
      <c r="D273" s="197">
        <f>'[1]Nota II.1.9'!C8</f>
        <v>0</v>
      </c>
    </row>
    <row r="274" spans="1:6" ht="14.25" thickBot="1">
      <c r="A274" s="696" t="s">
        <v>288</v>
      </c>
      <c r="B274" s="697"/>
      <c r="C274" s="196">
        <f>'[1]Nota II.1.9'!B9</f>
        <v>0</v>
      </c>
      <c r="D274" s="196">
        <f>'[1]Nota II.1.9'!C9</f>
        <v>0</v>
      </c>
    </row>
    <row r="275" spans="1:6" ht="26.25" customHeight="1" thickBot="1">
      <c r="A275" s="430" t="s">
        <v>292</v>
      </c>
      <c r="B275" s="698"/>
      <c r="C275" s="200">
        <f>SUM(C276:C278)</f>
        <v>161854.69999999998</v>
      </c>
      <c r="D275" s="199">
        <f>SUM(D276:D278)</f>
        <v>157348.59999999992</v>
      </c>
    </row>
    <row r="276" spans="1:6">
      <c r="A276" s="701" t="s">
        <v>290</v>
      </c>
      <c r="B276" s="702"/>
      <c r="C276" s="93">
        <f>'[1]Nota II.1.9'!B11</f>
        <v>15042.899999999994</v>
      </c>
      <c r="D276" s="93">
        <f>'[1]Nota II.1.9'!C11</f>
        <v>16123.149999999907</v>
      </c>
    </row>
    <row r="277" spans="1:6">
      <c r="A277" s="699" t="s">
        <v>289</v>
      </c>
      <c r="B277" s="700"/>
      <c r="C277" s="197">
        <f>'[1]Nota II.1.9'!B12</f>
        <v>20676.400000000001</v>
      </c>
      <c r="D277" s="197">
        <f>'[1]Nota II.1.9'!C12</f>
        <v>21492.9</v>
      </c>
    </row>
    <row r="278" spans="1:6" ht="14.25" thickBot="1">
      <c r="A278" s="696" t="s">
        <v>288</v>
      </c>
      <c r="B278" s="697"/>
      <c r="C278" s="196">
        <f>'[1]Nota II.1.9'!B13</f>
        <v>126135.4</v>
      </c>
      <c r="D278" s="196">
        <f>'[1]Nota II.1.9'!C13</f>
        <v>119732.55</v>
      </c>
    </row>
    <row r="279" spans="1:6" ht="26.25" customHeight="1" thickBot="1">
      <c r="A279" s="430" t="s">
        <v>291</v>
      </c>
      <c r="B279" s="698"/>
      <c r="C279" s="198">
        <f>SUM(C280:C282)</f>
        <v>147301.25</v>
      </c>
      <c r="D279" s="101">
        <f>SUM(D280:D282)</f>
        <v>111983.22</v>
      </c>
    </row>
    <row r="280" spans="1:6" ht="25.5" customHeight="1">
      <c r="A280" s="701" t="s">
        <v>290</v>
      </c>
      <c r="B280" s="702"/>
      <c r="C280" s="93">
        <f>'[1]Nota II.1.9'!B15</f>
        <v>78580.67</v>
      </c>
      <c r="D280" s="93">
        <f>'[1]Nota II.1.9'!C15</f>
        <v>52905.58</v>
      </c>
    </row>
    <row r="281" spans="1:6">
      <c r="A281" s="699" t="s">
        <v>289</v>
      </c>
      <c r="B281" s="700"/>
      <c r="C281" s="197">
        <f>'[1]Nota II.1.9'!B16</f>
        <v>34493.1</v>
      </c>
      <c r="D281" s="197">
        <f>'[1]Nota II.1.9'!C16</f>
        <v>34010.35</v>
      </c>
    </row>
    <row r="282" spans="1:6" ht="14.25" thickBot="1">
      <c r="A282" s="696" t="s">
        <v>288</v>
      </c>
      <c r="B282" s="697"/>
      <c r="C282" s="196">
        <f>'[1]Nota II.1.9'!B17</f>
        <v>34227.480000000003</v>
      </c>
      <c r="D282" s="196">
        <f>'[1]Nota II.1.9'!C17</f>
        <v>25067.29</v>
      </c>
    </row>
    <row r="283" spans="1:6" ht="14.25" thickBot="1">
      <c r="A283" s="430" t="s">
        <v>15</v>
      </c>
      <c r="B283" s="698"/>
      <c r="C283" s="195">
        <f>C271+C275+C279</f>
        <v>309155.94999999995</v>
      </c>
      <c r="D283" s="195">
        <f>D271+D275+D279</f>
        <v>269331.81999999995</v>
      </c>
    </row>
    <row r="286" spans="1:6" ht="29.25" customHeight="1">
      <c r="A286" s="437" t="s">
        <v>287</v>
      </c>
      <c r="B286" s="437"/>
      <c r="C286" s="437"/>
      <c r="D286" s="438"/>
      <c r="E286" s="438"/>
      <c r="F286" s="438"/>
    </row>
    <row r="287" spans="1:6">
      <c r="A287" s="194"/>
      <c r="B287" s="194"/>
      <c r="C287" s="194"/>
    </row>
    <row r="288" spans="1:6" ht="15">
      <c r="A288" s="5" t="s">
        <v>286</v>
      </c>
    </row>
    <row r="289" spans="1:9">
      <c r="A289" s="6"/>
    </row>
    <row r="291" spans="1:9" ht="14.25">
      <c r="A291" s="707" t="s">
        <v>285</v>
      </c>
      <c r="B291" s="707"/>
      <c r="C291" s="707"/>
      <c r="D291" s="707"/>
      <c r="E291" s="707"/>
    </row>
    <row r="292" spans="1:9">
      <c r="A292" s="193"/>
      <c r="B292" s="192"/>
      <c r="C292" s="192"/>
      <c r="D292" s="192"/>
      <c r="E292" s="192"/>
    </row>
    <row r="293" spans="1:9" ht="15">
      <c r="A293" s="5" t="s">
        <v>284</v>
      </c>
    </row>
    <row r="296" spans="1:9" ht="15">
      <c r="A296" s="437" t="s">
        <v>283</v>
      </c>
      <c r="B296" s="437"/>
      <c r="C296" s="437"/>
      <c r="D296" s="438"/>
      <c r="E296" s="438"/>
      <c r="F296" s="438"/>
      <c r="G296" s="438"/>
      <c r="H296" s="438"/>
      <c r="I296" s="438"/>
    </row>
    <row r="297" spans="1:9" ht="14.25" thickBot="1">
      <c r="A297" s="191"/>
      <c r="B297" s="6"/>
      <c r="C297" s="6"/>
      <c r="G297" s="62"/>
    </row>
    <row r="298" spans="1:9" ht="33.75" customHeight="1" thickBot="1">
      <c r="A298" s="455" t="s">
        <v>282</v>
      </c>
      <c r="B298" s="456"/>
      <c r="C298" s="190" t="s">
        <v>232</v>
      </c>
      <c r="D298" s="159" t="s">
        <v>206</v>
      </c>
      <c r="E298" s="433" t="s">
        <v>281</v>
      </c>
      <c r="F298" s="434"/>
      <c r="G298" s="435"/>
      <c r="H298" s="435"/>
      <c r="I298" s="436"/>
    </row>
    <row r="299" spans="1:9" ht="82.5" customHeight="1">
      <c r="A299" s="450" t="s">
        <v>280</v>
      </c>
      <c r="B299" s="451"/>
      <c r="C299" s="189">
        <f>'[1]Nota II.1.12a'!B9</f>
        <v>36582834.600000001</v>
      </c>
      <c r="D299" s="189">
        <f>'[1]Nota II.1.12a'!C9</f>
        <v>37715166.700000003</v>
      </c>
      <c r="E299" s="468" t="s">
        <v>279</v>
      </c>
      <c r="F299" s="469"/>
      <c r="G299" s="469"/>
      <c r="H299" s="469"/>
      <c r="I299" s="470"/>
    </row>
    <row r="300" spans="1:9" ht="14.25" customHeight="1">
      <c r="A300" s="461" t="s">
        <v>278</v>
      </c>
      <c r="B300" s="462"/>
      <c r="C300" s="187">
        <f>'[1]Nota II.1.12a'!B10</f>
        <v>0</v>
      </c>
      <c r="D300" s="187">
        <f>'[1]Nota II.1.12a'!C10</f>
        <v>0</v>
      </c>
      <c r="E300" s="471"/>
      <c r="F300" s="472"/>
      <c r="G300" s="472"/>
      <c r="H300" s="472"/>
      <c r="I300" s="473"/>
    </row>
    <row r="301" spans="1:9" ht="25.5" customHeight="1">
      <c r="A301" s="412" t="s">
        <v>277</v>
      </c>
      <c r="B301" s="413"/>
      <c r="C301" s="188">
        <f>'[1]Nota II.1.12a'!B11</f>
        <v>0</v>
      </c>
      <c r="D301" s="188">
        <f>'[1]Nota II.1.12a'!C11</f>
        <v>0</v>
      </c>
      <c r="E301" s="474"/>
      <c r="F301" s="475"/>
      <c r="G301" s="475"/>
      <c r="H301" s="475"/>
      <c r="I301" s="476"/>
    </row>
    <row r="302" spans="1:9" ht="14.25" customHeight="1">
      <c r="A302" s="459" t="s">
        <v>276</v>
      </c>
      <c r="B302" s="460"/>
      <c r="C302" s="187">
        <f>'[1]Nota II.1.12a'!B12</f>
        <v>0</v>
      </c>
      <c r="D302" s="187">
        <f>'[1]Nota II.1.12a'!C12</f>
        <v>0</v>
      </c>
      <c r="E302" s="471"/>
      <c r="F302" s="472"/>
      <c r="G302" s="472"/>
      <c r="H302" s="472"/>
      <c r="I302" s="473"/>
    </row>
    <row r="303" spans="1:9" ht="14.25" customHeight="1">
      <c r="A303" s="461" t="s">
        <v>275</v>
      </c>
      <c r="B303" s="462"/>
      <c r="C303" s="187">
        <f>'[1]Nota II.1.12a'!B13</f>
        <v>0</v>
      </c>
      <c r="D303" s="187">
        <f>'[1]Nota II.1.12a'!C13</f>
        <v>0</v>
      </c>
      <c r="E303" s="471"/>
      <c r="F303" s="472"/>
      <c r="G303" s="472"/>
      <c r="H303" s="472"/>
      <c r="I303" s="473"/>
    </row>
    <row r="304" spans="1:9" ht="14.25" customHeight="1">
      <c r="A304" s="461" t="s">
        <v>274</v>
      </c>
      <c r="B304" s="462"/>
      <c r="C304" s="187">
        <f>'[1]Nota II.1.12a'!B14</f>
        <v>0</v>
      </c>
      <c r="D304" s="187">
        <f>'[1]Nota II.1.12a'!C14</f>
        <v>0</v>
      </c>
      <c r="E304" s="471"/>
      <c r="F304" s="472"/>
      <c r="G304" s="472"/>
      <c r="H304" s="472"/>
      <c r="I304" s="473"/>
    </row>
    <row r="305" spans="1:9" ht="14.25" customHeight="1">
      <c r="A305" s="461" t="s">
        <v>273</v>
      </c>
      <c r="B305" s="462"/>
      <c r="C305" s="187">
        <f>'[1]Nota II.1.12a'!B15</f>
        <v>0</v>
      </c>
      <c r="D305" s="187">
        <f>'[1]Nota II.1.12a'!C15</f>
        <v>0</v>
      </c>
      <c r="E305" s="471"/>
      <c r="F305" s="472"/>
      <c r="G305" s="472"/>
      <c r="H305" s="472"/>
      <c r="I305" s="473"/>
    </row>
    <row r="306" spans="1:9">
      <c r="A306" s="461" t="s">
        <v>272</v>
      </c>
      <c r="B306" s="462"/>
      <c r="C306" s="187">
        <f>'[1]Nota II.1.12a'!B16</f>
        <v>0</v>
      </c>
      <c r="D306" s="187">
        <f>'[1]Nota II.1.12a'!C16</f>
        <v>0</v>
      </c>
      <c r="E306" s="471"/>
      <c r="F306" s="472"/>
      <c r="G306" s="472"/>
      <c r="H306" s="472"/>
      <c r="I306" s="473"/>
    </row>
    <row r="307" spans="1:9" ht="15.75" customHeight="1" thickBot="1">
      <c r="A307" s="685" t="s">
        <v>110</v>
      </c>
      <c r="B307" s="686"/>
      <c r="C307" s="186">
        <f>'[1]Nota II.1.12a'!B17</f>
        <v>0</v>
      </c>
      <c r="D307" s="186">
        <f>'[1]Nota II.1.12a'!C17</f>
        <v>0</v>
      </c>
      <c r="E307" s="465"/>
      <c r="F307" s="466"/>
      <c r="G307" s="466"/>
      <c r="H307" s="466"/>
      <c r="I307" s="467"/>
    </row>
    <row r="308" spans="1:9" ht="15.75" customHeight="1" thickBot="1">
      <c r="A308" s="687" t="s">
        <v>15</v>
      </c>
      <c r="B308" s="688"/>
      <c r="C308" s="172">
        <f>C299+C300+C302+C306</f>
        <v>36582834.600000001</v>
      </c>
      <c r="D308" s="26">
        <f>D299+D300+D302+D306</f>
        <v>37715166.700000003</v>
      </c>
      <c r="E308" s="452"/>
      <c r="F308" s="453"/>
      <c r="G308" s="453"/>
      <c r="H308" s="453"/>
      <c r="I308" s="454"/>
    </row>
    <row r="309" spans="1:9" s="183" customFormat="1">
      <c r="A309" s="185"/>
      <c r="B309" s="185"/>
      <c r="C309" s="184"/>
      <c r="D309" s="184"/>
      <c r="E309" s="184"/>
    </row>
    <row r="310" spans="1:9" ht="14.25">
      <c r="A310" s="408" t="s">
        <v>271</v>
      </c>
      <c r="B310" s="408"/>
      <c r="C310" s="408"/>
      <c r="D310" s="408"/>
    </row>
    <row r="311" spans="1:9" ht="14.25" thickBot="1">
      <c r="A311" s="182"/>
      <c r="B311" s="181"/>
      <c r="C311" s="35"/>
      <c r="D311" s="35"/>
    </row>
    <row r="312" spans="1:9" ht="15.75" thickBot="1">
      <c r="A312" s="689" t="s">
        <v>204</v>
      </c>
      <c r="B312" s="690"/>
      <c r="C312" s="180" t="s">
        <v>232</v>
      </c>
      <c r="D312" s="174" t="s">
        <v>202</v>
      </c>
    </row>
    <row r="313" spans="1:9" ht="32.25" customHeight="1">
      <c r="A313" s="691" t="s">
        <v>270</v>
      </c>
      <c r="B313" s="692"/>
      <c r="C313" s="179">
        <f>'[1]Nota II.1.12b'!C9</f>
        <v>0</v>
      </c>
      <c r="D313" s="179">
        <f>'[1]Nota II.1.12b'!D9</f>
        <v>0</v>
      </c>
    </row>
    <row r="314" spans="1:9" ht="15">
      <c r="A314" s="693" t="s">
        <v>269</v>
      </c>
      <c r="B314" s="694"/>
      <c r="C314" s="178">
        <f>'[1]Nota II.1.12b'!C10</f>
        <v>0</v>
      </c>
      <c r="D314" s="178">
        <f>'[1]Nota II.1.12b'!D10</f>
        <v>0</v>
      </c>
    </row>
    <row r="315" spans="1:9" ht="15">
      <c r="A315" s="693" t="s">
        <v>268</v>
      </c>
      <c r="B315" s="694"/>
      <c r="C315" s="178">
        <f>'[1]Nota II.1.12b'!C11</f>
        <v>0</v>
      </c>
      <c r="D315" s="178">
        <f>'[1]Nota II.1.12b'!D11</f>
        <v>0</v>
      </c>
    </row>
    <row r="316" spans="1:9" ht="25.5" customHeight="1">
      <c r="A316" s="693" t="s">
        <v>267</v>
      </c>
      <c r="B316" s="694"/>
      <c r="C316" s="178">
        <f>'[1]Nota II.1.12b'!C12</f>
        <v>2863773817.1900001</v>
      </c>
      <c r="D316" s="178">
        <f>'[1]Nota II.1.12b'!D12</f>
        <v>2861861817.1900001</v>
      </c>
    </row>
    <row r="317" spans="1:9" ht="27" customHeight="1">
      <c r="A317" s="693" t="s">
        <v>266</v>
      </c>
      <c r="B317" s="694"/>
      <c r="C317" s="178">
        <f>'[1]Nota II.1.12b'!C13</f>
        <v>84440200</v>
      </c>
      <c r="D317" s="178">
        <f>'[1]Nota II.1.12b'!D13</f>
        <v>24111084</v>
      </c>
    </row>
    <row r="318" spans="1:9" ht="15">
      <c r="A318" s="695" t="s">
        <v>265</v>
      </c>
      <c r="B318" s="694"/>
      <c r="C318" s="178">
        <f>'[1]Nota II.1.12b'!C14</f>
        <v>0</v>
      </c>
      <c r="D318" s="178">
        <f>'[1]Nota II.1.12b'!D14</f>
        <v>0</v>
      </c>
    </row>
    <row r="319" spans="1:9" ht="29.25" customHeight="1">
      <c r="A319" s="695" t="s">
        <v>264</v>
      </c>
      <c r="B319" s="694"/>
      <c r="C319" s="178">
        <f>'[1]Nota II.1.12b'!C15</f>
        <v>132100.64000000001</v>
      </c>
      <c r="D319" s="178">
        <f>'[1]Nota II.1.12b'!D15</f>
        <v>136910.9</v>
      </c>
    </row>
    <row r="320" spans="1:9" ht="25.5" customHeight="1">
      <c r="A320" s="695" t="s">
        <v>263</v>
      </c>
      <c r="B320" s="694"/>
      <c r="C320" s="178">
        <f>'[1]Nota II.1.12b'!C16</f>
        <v>5473684.96</v>
      </c>
      <c r="D320" s="178">
        <f>'[1]Nota II.1.12b'!D16</f>
        <v>5949958</v>
      </c>
    </row>
    <row r="321" spans="1:8" ht="15.75" thickBot="1">
      <c r="A321" s="680" t="s">
        <v>262</v>
      </c>
      <c r="B321" s="681"/>
      <c r="C321" s="177">
        <f>'[1]Nota II.1.12b'!C17</f>
        <v>898675397.95000005</v>
      </c>
      <c r="D321" s="177">
        <f>'[1]Nota II.1.12b'!D17</f>
        <v>509574004.97000003</v>
      </c>
    </row>
    <row r="322" spans="1:8" ht="15.75" thickBot="1">
      <c r="A322" s="430" t="s">
        <v>15</v>
      </c>
      <c r="B322" s="678"/>
      <c r="C322" s="101">
        <f>SUM(C313:C321)</f>
        <v>3852495200.7399998</v>
      </c>
      <c r="D322" s="101">
        <f>SUM(D313:D321)</f>
        <v>3401633775.0600004</v>
      </c>
    </row>
    <row r="323" spans="1:8" ht="15">
      <c r="A323"/>
      <c r="B323"/>
      <c r="C323"/>
      <c r="D323"/>
    </row>
    <row r="324" spans="1:8" ht="15">
      <c r="A324"/>
      <c r="B324"/>
      <c r="C324"/>
      <c r="D324"/>
    </row>
    <row r="325" spans="1:8" ht="14.25">
      <c r="A325" s="679" t="s">
        <v>261</v>
      </c>
      <c r="B325" s="679"/>
      <c r="C325" s="679"/>
    </row>
    <row r="326" spans="1:8" ht="16.5" thickBot="1">
      <c r="A326" s="176"/>
      <c r="B326" s="35"/>
      <c r="C326" s="35"/>
    </row>
    <row r="327" spans="1:8" ht="15.75" thickBot="1">
      <c r="A327" s="430" t="s">
        <v>260</v>
      </c>
      <c r="B327" s="654"/>
      <c r="C327" s="175" t="s">
        <v>203</v>
      </c>
      <c r="D327" s="174" t="s">
        <v>206</v>
      </c>
      <c r="G327" s="684"/>
      <c r="H327" s="684"/>
    </row>
    <row r="328" spans="1:8" ht="14.25" thickBot="1">
      <c r="A328" s="651" t="s">
        <v>259</v>
      </c>
      <c r="B328" s="652"/>
      <c r="C328" s="172">
        <f>SUM(C329:C338)</f>
        <v>460522.17000000004</v>
      </c>
      <c r="D328" s="173">
        <f>SUM(D329:D338)</f>
        <v>326634.17000000004</v>
      </c>
      <c r="G328" s="684"/>
      <c r="H328" s="684"/>
    </row>
    <row r="329" spans="1:8" ht="55.5" customHeight="1">
      <c r="A329" s="674" t="s">
        <v>256</v>
      </c>
      <c r="B329" s="675"/>
      <c r="C329" s="171">
        <f>'[1]Nota II.1.13a'!B10</f>
        <v>0</v>
      </c>
      <c r="D329" s="171">
        <f>'[1]Nota II.1.13a'!C10</f>
        <v>0</v>
      </c>
      <c r="G329" s="684"/>
      <c r="H329" s="684"/>
    </row>
    <row r="330" spans="1:8">
      <c r="A330" s="676" t="s">
        <v>255</v>
      </c>
      <c r="B330" s="677"/>
      <c r="C330" s="169">
        <f>'[1]Nota II.1.13a'!B11</f>
        <v>0</v>
      </c>
      <c r="D330" s="169">
        <f>'[1]Nota II.1.13a'!C11</f>
        <v>0</v>
      </c>
    </row>
    <row r="331" spans="1:8">
      <c r="A331" s="576" t="s">
        <v>254</v>
      </c>
      <c r="B331" s="577"/>
      <c r="C331" s="169">
        <f>'[1]Nota II.1.13a'!B12</f>
        <v>147301.25</v>
      </c>
      <c r="D331" s="169">
        <f>'[1]Nota II.1.13a'!C12</f>
        <v>97414.18</v>
      </c>
    </row>
    <row r="332" spans="1:8" ht="28.5" customHeight="1">
      <c r="A332" s="544" t="s">
        <v>253</v>
      </c>
      <c r="B332" s="545"/>
      <c r="C332" s="169">
        <f>'[1]Nota II.1.13a'!B13</f>
        <v>0</v>
      </c>
      <c r="D332" s="169">
        <f>'[1]Nota II.1.13a'!C13</f>
        <v>0</v>
      </c>
    </row>
    <row r="333" spans="1:8" ht="32.25" customHeight="1">
      <c r="A333" s="544" t="s">
        <v>252</v>
      </c>
      <c r="B333" s="545"/>
      <c r="C333" s="169">
        <f>'[1]Nota II.1.13a'!B14</f>
        <v>164147.65</v>
      </c>
      <c r="D333" s="169">
        <f>'[1]Nota II.1.13a'!C14</f>
        <v>79888.91</v>
      </c>
    </row>
    <row r="334" spans="1:8">
      <c r="A334" s="578" t="s">
        <v>251</v>
      </c>
      <c r="B334" s="579"/>
      <c r="C334" s="169">
        <f>'[1]Nota II.1.13a'!B15</f>
        <v>5266.19</v>
      </c>
      <c r="D334" s="169">
        <f>'[1]Nota II.1.13a'!C15</f>
        <v>0</v>
      </c>
    </row>
    <row r="335" spans="1:8">
      <c r="A335" s="578" t="s">
        <v>250</v>
      </c>
      <c r="B335" s="579"/>
      <c r="C335" s="169">
        <f>'[1]Nota II.1.13a'!B16</f>
        <v>11889.76</v>
      </c>
      <c r="D335" s="169">
        <f>'[1]Nota II.1.13a'!C16</f>
        <v>9920.42</v>
      </c>
    </row>
    <row r="336" spans="1:8">
      <c r="A336" s="576" t="s">
        <v>258</v>
      </c>
      <c r="B336" s="577"/>
      <c r="C336" s="169">
        <f>'[1]Nota II.1.13a'!B17</f>
        <v>0</v>
      </c>
      <c r="D336" s="169">
        <f>'[1]Nota II.1.13a'!C17</f>
        <v>0</v>
      </c>
    </row>
    <row r="337" spans="1:4">
      <c r="A337" s="578" t="s">
        <v>248</v>
      </c>
      <c r="B337" s="579"/>
      <c r="C337" s="169">
        <f>'[1]Nota II.1.13a'!B18</f>
        <v>0</v>
      </c>
      <c r="D337" s="169">
        <f>'[1]Nota II.1.13a'!C18</f>
        <v>0</v>
      </c>
    </row>
    <row r="338" spans="1:4" ht="14.25" thickBot="1">
      <c r="A338" s="682" t="s">
        <v>110</v>
      </c>
      <c r="B338" s="683"/>
      <c r="C338" s="167">
        <f>'[1]Nota II.1.13a'!B19</f>
        <v>131917.32</v>
      </c>
      <c r="D338" s="167">
        <f>'[1]Nota II.1.13a'!C19</f>
        <v>139410.66</v>
      </c>
    </row>
    <row r="339" spans="1:4" ht="14.25" thickBot="1">
      <c r="A339" s="651" t="s">
        <v>257</v>
      </c>
      <c r="B339" s="652"/>
      <c r="C339" s="172">
        <f>SUM(C340:C349)</f>
        <v>13098166.27</v>
      </c>
      <c r="D339" s="26">
        <f>SUM(D340:D349)</f>
        <v>16404468.030000001</v>
      </c>
    </row>
    <row r="340" spans="1:4" ht="59.25" customHeight="1">
      <c r="A340" s="674" t="s">
        <v>256</v>
      </c>
      <c r="B340" s="675"/>
      <c r="C340" s="171">
        <f>'[1]Nota II.1.13a'!B21</f>
        <v>0</v>
      </c>
      <c r="D340" s="170">
        <f>'[1]Nota II.1.13a'!C21</f>
        <v>0</v>
      </c>
    </row>
    <row r="341" spans="1:4">
      <c r="A341" s="676" t="s">
        <v>255</v>
      </c>
      <c r="B341" s="677"/>
      <c r="C341" s="169">
        <f>'[1]Nota II.1.13a'!B22</f>
        <v>3518514.47</v>
      </c>
      <c r="D341" s="168">
        <f>'[1]Nota II.1.13a'!C22</f>
        <v>3229909.6</v>
      </c>
    </row>
    <row r="342" spans="1:4">
      <c r="A342" s="576" t="s">
        <v>254</v>
      </c>
      <c r="B342" s="577"/>
      <c r="C342" s="169">
        <f>'[1]Nota II.1.13a'!B23</f>
        <v>0</v>
      </c>
      <c r="D342" s="168">
        <f>'[1]Nota II.1.13a'!C23</f>
        <v>28184.23</v>
      </c>
    </row>
    <row r="343" spans="1:4" ht="27.75" customHeight="1">
      <c r="A343" s="544" t="s">
        <v>253</v>
      </c>
      <c r="B343" s="545"/>
      <c r="C343" s="169">
        <f>'[1]Nota II.1.13a'!B24</f>
        <v>0</v>
      </c>
      <c r="D343" s="168">
        <f>'[1]Nota II.1.13a'!C24</f>
        <v>0</v>
      </c>
    </row>
    <row r="344" spans="1:4" ht="24.75" customHeight="1">
      <c r="A344" s="544" t="s">
        <v>252</v>
      </c>
      <c r="B344" s="545"/>
      <c r="C344" s="169">
        <f>'[1]Nota II.1.13a'!B25</f>
        <v>3192703.16</v>
      </c>
      <c r="D344" s="168">
        <f>'[1]Nota II.1.13a'!C25</f>
        <v>4153589.3</v>
      </c>
    </row>
    <row r="345" spans="1:4">
      <c r="A345" s="544" t="s">
        <v>251</v>
      </c>
      <c r="B345" s="545"/>
      <c r="C345" s="169">
        <f>'[1]Nota II.1.13a'!B26</f>
        <v>58009.919999999998</v>
      </c>
      <c r="D345" s="168">
        <f>'[1]Nota II.1.13a'!C26</f>
        <v>35959.32</v>
      </c>
    </row>
    <row r="346" spans="1:4">
      <c r="A346" s="578" t="s">
        <v>250</v>
      </c>
      <c r="B346" s="579"/>
      <c r="C346" s="169">
        <f>'[1]Nota II.1.13a'!B27</f>
        <v>5332844.92</v>
      </c>
      <c r="D346" s="168">
        <f>'[1]Nota II.1.13a'!C27</f>
        <v>8094634.46</v>
      </c>
    </row>
    <row r="347" spans="1:4">
      <c r="A347" s="578" t="s">
        <v>249</v>
      </c>
      <c r="B347" s="579"/>
      <c r="C347" s="169">
        <f>'[1]Nota II.1.13a'!B28</f>
        <v>86438.03</v>
      </c>
      <c r="D347" s="168">
        <f>'[1]Nota II.1.13a'!C28</f>
        <v>70701.960000000006</v>
      </c>
    </row>
    <row r="348" spans="1:4">
      <c r="A348" s="578" t="s">
        <v>248</v>
      </c>
      <c r="B348" s="579"/>
      <c r="C348" s="169">
        <f>'[1]Nota II.1.13a'!B29</f>
        <v>0</v>
      </c>
      <c r="D348" s="168">
        <f>'[1]Nota II.1.13a'!C29</f>
        <v>0</v>
      </c>
    </row>
    <row r="349" spans="1:4" ht="63.75" customHeight="1" thickBot="1">
      <c r="A349" s="668" t="s">
        <v>247</v>
      </c>
      <c r="B349" s="669"/>
      <c r="C349" s="167">
        <f>'[1]Nota II.1.13a'!B30</f>
        <v>909655.77</v>
      </c>
      <c r="D349" s="166">
        <f>'[1]Nota II.1.13a'!C30</f>
        <v>791489.16</v>
      </c>
    </row>
    <row r="350" spans="1:4" ht="14.25" thickBot="1">
      <c r="A350" s="643" t="s">
        <v>15</v>
      </c>
      <c r="B350" s="644"/>
      <c r="C350" s="165">
        <f>C328+C339</f>
        <v>13558688.439999999</v>
      </c>
      <c r="D350" s="164">
        <f>D328+D339</f>
        <v>16731102.200000001</v>
      </c>
    </row>
    <row r="353" spans="1:5" ht="15">
      <c r="A353" s="670" t="s">
        <v>246</v>
      </c>
      <c r="B353" s="670"/>
      <c r="C353" s="670"/>
      <c r="D353" s="524"/>
      <c r="E353" s="524"/>
    </row>
    <row r="354" spans="1:5" ht="15.75" thickBot="1">
      <c r="A354" s="35"/>
      <c r="B354" s="35"/>
      <c r="C354" s="35"/>
      <c r="D354"/>
    </row>
    <row r="355" spans="1:5" ht="14.25" thickBot="1">
      <c r="A355" s="660" t="s">
        <v>245</v>
      </c>
      <c r="B355" s="671"/>
      <c r="C355" s="153" t="s">
        <v>203</v>
      </c>
      <c r="D355" s="33" t="s">
        <v>202</v>
      </c>
    </row>
    <row r="356" spans="1:5">
      <c r="A356" s="672" t="s">
        <v>244</v>
      </c>
      <c r="B356" s="673"/>
      <c r="C356" s="45">
        <f>SUM(C357:C363)</f>
        <v>140200796.37</v>
      </c>
      <c r="D356" s="45">
        <f>SUM(D357:D363)</f>
        <v>128509406.63</v>
      </c>
    </row>
    <row r="357" spans="1:5">
      <c r="A357" s="662" t="s">
        <v>243</v>
      </c>
      <c r="B357" s="663"/>
      <c r="C357" s="162">
        <f>'[1]Nota II.1.13b'!B10</f>
        <v>81250991.030000001</v>
      </c>
      <c r="D357" s="162">
        <f>'[1]Nota II.1.13b'!C10</f>
        <v>90176559.799999997</v>
      </c>
    </row>
    <row r="358" spans="1:5">
      <c r="A358" s="662" t="s">
        <v>242</v>
      </c>
      <c r="B358" s="663"/>
      <c r="C358" s="162">
        <f>'[1]Nota II.1.13b'!B11</f>
        <v>4987614.3</v>
      </c>
      <c r="D358" s="162">
        <f>'[1]Nota II.1.13b'!C11</f>
        <v>4796948.16</v>
      </c>
    </row>
    <row r="359" spans="1:5" ht="27.75" customHeight="1">
      <c r="A359" s="493" t="s">
        <v>241</v>
      </c>
      <c r="B359" s="495"/>
      <c r="C359" s="162">
        <f>'[1]Nota II.1.13b'!B12</f>
        <v>17530279.5</v>
      </c>
      <c r="D359" s="162">
        <f>'[1]Nota II.1.13b'!C12</f>
        <v>11106025.57</v>
      </c>
    </row>
    <row r="360" spans="1:5">
      <c r="A360" s="493" t="s">
        <v>240</v>
      </c>
      <c r="B360" s="495"/>
      <c r="C360" s="162">
        <f>'[1]Nota II.1.13b'!B13</f>
        <v>1233248.98</v>
      </c>
      <c r="D360" s="162">
        <f>'[1]Nota II.1.13b'!C13</f>
        <v>1024817.2</v>
      </c>
    </row>
    <row r="361" spans="1:5" ht="17.25" customHeight="1">
      <c r="A361" s="493" t="s">
        <v>239</v>
      </c>
      <c r="B361" s="495"/>
      <c r="C361" s="162">
        <f>'[1]Nota II.1.13b'!B14</f>
        <v>1324068.05</v>
      </c>
      <c r="D361" s="162">
        <f>'[1]Nota II.1.13b'!C14</f>
        <v>480954.19</v>
      </c>
    </row>
    <row r="362" spans="1:5" ht="16.5" customHeight="1">
      <c r="A362" s="493" t="s">
        <v>238</v>
      </c>
      <c r="B362" s="495"/>
      <c r="C362" s="162">
        <f>'[1]Nota II.1.13b'!B15</f>
        <v>0</v>
      </c>
      <c r="D362" s="162">
        <f>'[1]Nota II.1.13b'!C15</f>
        <v>17612935.41</v>
      </c>
    </row>
    <row r="363" spans="1:5">
      <c r="A363" s="493" t="s">
        <v>48</v>
      </c>
      <c r="B363" s="495"/>
      <c r="C363" s="162">
        <f>'[1]Nota II.1.13b'!B16</f>
        <v>33874594.509999998</v>
      </c>
      <c r="D363" s="162">
        <f>'[1]Nota II.1.13b'!C16</f>
        <v>3311166.3</v>
      </c>
    </row>
    <row r="364" spans="1:5">
      <c r="A364" s="532" t="s">
        <v>237</v>
      </c>
      <c r="B364" s="534"/>
      <c r="C364" s="45">
        <f>C365+C366+C368</f>
        <v>0</v>
      </c>
      <c r="D364" s="163">
        <f>D365+D366+D368</f>
        <v>0</v>
      </c>
    </row>
    <row r="365" spans="1:5">
      <c r="A365" s="664" t="s">
        <v>236</v>
      </c>
      <c r="B365" s="665"/>
      <c r="C365" s="162">
        <f>'[1]Nota II.1.13b'!B18</f>
        <v>0</v>
      </c>
      <c r="D365" s="162">
        <f>'[1]Nota II.1.13b'!C18</f>
        <v>0</v>
      </c>
    </row>
    <row r="366" spans="1:5">
      <c r="A366" s="664" t="s">
        <v>235</v>
      </c>
      <c r="B366" s="665"/>
      <c r="C366" s="162">
        <f>'[1]Nota II.1.13b'!B19</f>
        <v>0</v>
      </c>
      <c r="D366" s="162">
        <f>'[1]Nota II.1.13b'!C19</f>
        <v>0</v>
      </c>
    </row>
    <row r="367" spans="1:5">
      <c r="A367" s="664" t="s">
        <v>234</v>
      </c>
      <c r="B367" s="665"/>
      <c r="C367" s="162">
        <f>'[1]Nota II.1.13b'!B20</f>
        <v>0</v>
      </c>
      <c r="D367" s="162">
        <f>'[1]Nota II.1.13b'!C20</f>
        <v>0</v>
      </c>
    </row>
    <row r="368" spans="1:5" ht="14.25" thickBot="1">
      <c r="A368" s="666" t="s">
        <v>48</v>
      </c>
      <c r="B368" s="667"/>
      <c r="C368" s="162">
        <f>'[1]Nota II.1.13b'!B21</f>
        <v>0</v>
      </c>
      <c r="D368" s="162">
        <f>'[1]Nota II.1.13b'!C21</f>
        <v>0</v>
      </c>
    </row>
    <row r="369" spans="1:5" ht="14.25" thickBot="1">
      <c r="A369" s="643" t="s">
        <v>15</v>
      </c>
      <c r="B369" s="644"/>
      <c r="C369" s="15">
        <f>C356+C364</f>
        <v>140200796.37</v>
      </c>
      <c r="D369" s="15">
        <f>D356+D364</f>
        <v>128509406.63</v>
      </c>
    </row>
    <row r="372" spans="1:5" ht="26.25" customHeight="1">
      <c r="A372" s="645" t="s">
        <v>233</v>
      </c>
      <c r="B372" s="646"/>
      <c r="C372" s="646"/>
      <c r="D372" s="646"/>
    </row>
    <row r="373" spans="1:5" ht="14.25" thickBot="1">
      <c r="A373" s="6"/>
      <c r="B373" s="161"/>
      <c r="C373" s="6"/>
      <c r="D373" s="6"/>
    </row>
    <row r="374" spans="1:5" ht="14.25" thickBot="1">
      <c r="A374" s="647"/>
      <c r="B374" s="648"/>
      <c r="C374" s="160" t="s">
        <v>232</v>
      </c>
      <c r="D374" s="159" t="s">
        <v>206</v>
      </c>
    </row>
    <row r="375" spans="1:5" ht="14.25" thickBot="1">
      <c r="A375" s="649" t="s">
        <v>231</v>
      </c>
      <c r="B375" s="650"/>
      <c r="C375" s="158">
        <f>'[1]Nota II.1.14'!C9</f>
        <v>145628748.16</v>
      </c>
      <c r="D375" s="158">
        <f>'[1]Nota II.1.14'!D9</f>
        <v>177722680.08000001</v>
      </c>
    </row>
    <row r="376" spans="1:5" ht="14.25" thickBot="1">
      <c r="A376" s="651" t="s">
        <v>15</v>
      </c>
      <c r="B376" s="652"/>
      <c r="C376" s="26">
        <f>SUM(C375:C375)</f>
        <v>145628748.16</v>
      </c>
      <c r="D376" s="26">
        <f>SUM(D375:D375)</f>
        <v>177722680.08000001</v>
      </c>
    </row>
    <row r="379" spans="1:5" ht="15">
      <c r="A379" s="645" t="s">
        <v>230</v>
      </c>
      <c r="B379" s="646"/>
      <c r="C379" s="646"/>
      <c r="D379" s="646"/>
      <c r="E379" s="524"/>
    </row>
    <row r="380" spans="1:5" ht="15.75" thickBot="1">
      <c r="A380" s="6"/>
      <c r="B380" s="6"/>
      <c r="C380" s="6"/>
      <c r="D380" s="6"/>
      <c r="E380"/>
    </row>
    <row r="381" spans="1:5" ht="26.25" thickBot="1">
      <c r="A381" s="484" t="s">
        <v>12</v>
      </c>
      <c r="B381" s="653"/>
      <c r="C381" s="157" t="s">
        <v>229</v>
      </c>
      <c r="D381" s="157" t="s">
        <v>228</v>
      </c>
      <c r="E381"/>
    </row>
    <row r="382" spans="1:5" ht="15.75" thickBot="1">
      <c r="A382" s="486" t="s">
        <v>227</v>
      </c>
      <c r="B382" s="654"/>
      <c r="C382" s="156">
        <f>'[1]Nota II.1.15'!C9</f>
        <v>20150847.969999999</v>
      </c>
      <c r="D382" s="156">
        <f>'[1]Nota II.1.15'!D9</f>
        <v>22128597.210000001</v>
      </c>
      <c r="E382"/>
    </row>
    <row r="383" spans="1:5" ht="15">
      <c r="A383"/>
      <c r="B383"/>
      <c r="C383"/>
      <c r="D383"/>
      <c r="E383"/>
    </row>
    <row r="384" spans="1:5" ht="29.25" customHeight="1">
      <c r="A384" s="655"/>
      <c r="B384" s="656"/>
      <c r="C384" s="656"/>
      <c r="D384" s="524"/>
      <c r="E384" s="524"/>
    </row>
    <row r="387" spans="1:11">
      <c r="A387" s="62"/>
      <c r="B387" s="62"/>
      <c r="C387" s="62"/>
      <c r="D387" s="62"/>
      <c r="E387" s="62"/>
      <c r="F387" s="62"/>
      <c r="G387" s="62"/>
      <c r="H387" s="62"/>
      <c r="I387" s="62"/>
    </row>
    <row r="389" spans="1:11" ht="14.25">
      <c r="A389" s="657" t="s">
        <v>226</v>
      </c>
      <c r="B389" s="657"/>
      <c r="C389" s="657"/>
      <c r="D389" s="657"/>
      <c r="E389" s="657"/>
      <c r="F389" s="657"/>
      <c r="G389" s="657"/>
      <c r="H389" s="657"/>
      <c r="I389" s="657"/>
    </row>
    <row r="391" spans="1:11" ht="14.25">
      <c r="A391" s="657" t="s">
        <v>225</v>
      </c>
      <c r="B391" s="657"/>
      <c r="C391" s="657"/>
      <c r="D391" s="657"/>
      <c r="E391" s="657"/>
      <c r="F391" s="657"/>
      <c r="G391" s="657"/>
      <c r="H391" s="657"/>
      <c r="I391" s="657"/>
    </row>
    <row r="392" spans="1:11" ht="17.25" thickBot="1">
      <c r="A392" s="155"/>
      <c r="B392" s="155"/>
      <c r="C392" s="155"/>
      <c r="D392" s="155"/>
      <c r="E392" s="155"/>
      <c r="F392" s="155"/>
      <c r="G392" s="155"/>
      <c r="H392" s="155"/>
      <c r="I392" s="154"/>
    </row>
    <row r="393" spans="1:11" ht="26.25" thickBot="1">
      <c r="A393" s="658" t="s">
        <v>224</v>
      </c>
      <c r="B393" s="153" t="s">
        <v>223</v>
      </c>
      <c r="C393" s="660" t="s">
        <v>222</v>
      </c>
      <c r="D393" s="661"/>
      <c r="E393" s="661"/>
      <c r="F393" s="152" t="s">
        <v>221</v>
      </c>
      <c r="G393" s="658" t="s">
        <v>15</v>
      </c>
      <c r="H393" s="73"/>
      <c r="I393" s="151"/>
      <c r="J393" s="151"/>
      <c r="K393" s="144"/>
    </row>
    <row r="394" spans="1:11" ht="68.25" thickBot="1">
      <c r="A394" s="659"/>
      <c r="B394" s="150" t="s">
        <v>217</v>
      </c>
      <c r="C394" s="149" t="s">
        <v>220</v>
      </c>
      <c r="D394" s="148" t="s">
        <v>219</v>
      </c>
      <c r="E394" s="147" t="s">
        <v>218</v>
      </c>
      <c r="F394" s="146" t="s">
        <v>217</v>
      </c>
      <c r="G394" s="571"/>
      <c r="H394" s="145"/>
      <c r="I394" s="145"/>
      <c r="J394" s="145"/>
      <c r="K394" s="144"/>
    </row>
    <row r="395" spans="1:11" ht="14.25" thickBot="1">
      <c r="A395" s="143" t="s">
        <v>203</v>
      </c>
      <c r="B395" s="130">
        <f>'[1]Nota II.1.16a'!B10</f>
        <v>4689095026.0600004</v>
      </c>
      <c r="C395" s="133">
        <f>D395+E395</f>
        <v>41377263007.110001</v>
      </c>
      <c r="D395" s="132">
        <f>'[1]Nota II.1.16a'!G10</f>
        <v>41343859170.629997</v>
      </c>
      <c r="E395" s="142">
        <f>'[1]Nota II.1.16a'!F10</f>
        <v>33403836.48</v>
      </c>
      <c r="F395" s="130">
        <f>'[1]Nota II.1.16a'!H10</f>
        <v>81826.5</v>
      </c>
      <c r="G395" s="130">
        <f>B395+C395+F395</f>
        <v>46066439859.669998</v>
      </c>
      <c r="H395" s="129"/>
      <c r="I395" s="129"/>
      <c r="J395" s="129"/>
      <c r="K395" s="114"/>
    </row>
    <row r="396" spans="1:11" ht="14.25" thickBot="1">
      <c r="A396" s="134" t="s">
        <v>216</v>
      </c>
      <c r="B396" s="134">
        <f t="shared" ref="B396:G396" si="14">SUM(B397:B399)</f>
        <v>442495978.78999996</v>
      </c>
      <c r="C396" s="141">
        <f t="shared" si="14"/>
        <v>5232461.84</v>
      </c>
      <c r="D396" s="140">
        <f t="shared" si="14"/>
        <v>0</v>
      </c>
      <c r="E396" s="139">
        <f t="shared" si="14"/>
        <v>5232461.84</v>
      </c>
      <c r="F396" s="134">
        <f t="shared" si="14"/>
        <v>643.20000000000005</v>
      </c>
      <c r="G396" s="134">
        <f t="shared" si="14"/>
        <v>447729083.82999998</v>
      </c>
      <c r="H396" s="138"/>
      <c r="I396" s="138"/>
      <c r="J396" s="138"/>
      <c r="K396" s="138"/>
    </row>
    <row r="397" spans="1:11">
      <c r="A397" s="137" t="s">
        <v>215</v>
      </c>
      <c r="B397" s="125">
        <f>'[1]Nota II.1.16a'!B12</f>
        <v>19376709.09</v>
      </c>
      <c r="C397" s="127">
        <f>D397+E397</f>
        <v>0</v>
      </c>
      <c r="D397" s="127">
        <f>'[1]Nota II.1.16a'!G12</f>
        <v>0</v>
      </c>
      <c r="E397" s="126">
        <f>'[1]Nota II.1.16a'!F12</f>
        <v>0</v>
      </c>
      <c r="F397" s="125">
        <f>'[1]Nota II.1.16a'!H12</f>
        <v>643.20000000000005</v>
      </c>
      <c r="G397" s="125">
        <f>B397+C397+F397</f>
        <v>19377352.289999999</v>
      </c>
      <c r="H397" s="119"/>
      <c r="I397" s="119"/>
      <c r="J397" s="119"/>
      <c r="K397" s="118"/>
    </row>
    <row r="398" spans="1:11">
      <c r="A398" s="136" t="s">
        <v>214</v>
      </c>
      <c r="B398" s="104">
        <f>'[1]Nota II.1.16a'!B13</f>
        <v>423119269.69999999</v>
      </c>
      <c r="C398" s="122">
        <f>D398+E398</f>
        <v>0</v>
      </c>
      <c r="D398" s="122">
        <f>'[1]Nota II.1.16a'!G13</f>
        <v>0</v>
      </c>
      <c r="E398" s="121">
        <f>'[1]Nota II.1.16a'!F13</f>
        <v>0</v>
      </c>
      <c r="F398" s="104">
        <f>'[1]Nota II.1.16a'!H13</f>
        <v>0</v>
      </c>
      <c r="G398" s="104">
        <f>B398+C398+F398</f>
        <v>423119269.69999999</v>
      </c>
      <c r="H398" s="119"/>
      <c r="I398" s="119"/>
      <c r="J398" s="119"/>
      <c r="K398" s="118"/>
    </row>
    <row r="399" spans="1:11" ht="14.25" thickBot="1">
      <c r="A399" s="135" t="s">
        <v>213</v>
      </c>
      <c r="B399" s="104">
        <f>'[1]Nota II.1.16a'!B14</f>
        <v>0</v>
      </c>
      <c r="C399" s="122">
        <f>D399+E399</f>
        <v>5232461.84</v>
      </c>
      <c r="D399" s="122">
        <f>'[1]Nota II.1.16a'!G14</f>
        <v>0</v>
      </c>
      <c r="E399" s="121">
        <f>'[1]Nota II.1.16a'!F14</f>
        <v>5232461.84</v>
      </c>
      <c r="F399" s="104">
        <f>'[1]Nota II.1.16a'!H14</f>
        <v>0</v>
      </c>
      <c r="G399" s="120">
        <f>B399+C399+F399</f>
        <v>5232461.84</v>
      </c>
      <c r="H399" s="119"/>
      <c r="I399" s="119"/>
      <c r="J399" s="119"/>
      <c r="K399" s="118"/>
    </row>
    <row r="400" spans="1:11" ht="14.25" thickBot="1">
      <c r="A400" s="134" t="s">
        <v>212</v>
      </c>
      <c r="B400" s="130">
        <f t="shared" ref="B400:G400" si="15">SUM(B401:B405)</f>
        <v>419596455.69</v>
      </c>
      <c r="C400" s="133">
        <f t="shared" si="15"/>
        <v>41351804962.879997</v>
      </c>
      <c r="D400" s="132">
        <f t="shared" si="15"/>
        <v>41343859170.629997</v>
      </c>
      <c r="E400" s="131">
        <f t="shared" si="15"/>
        <v>7945792.25</v>
      </c>
      <c r="F400" s="130">
        <f t="shared" si="15"/>
        <v>82469.7</v>
      </c>
      <c r="G400" s="130">
        <f t="shared" si="15"/>
        <v>41771483888.269997</v>
      </c>
      <c r="H400" s="129"/>
      <c r="I400" s="129"/>
      <c r="J400" s="129"/>
      <c r="K400" s="129"/>
    </row>
    <row r="401" spans="1:11" ht="29.25" customHeight="1">
      <c r="A401" s="128" t="s">
        <v>211</v>
      </c>
      <c r="B401" s="125">
        <f>'[1]Nota II.1.16a'!B17</f>
        <v>105234455.69</v>
      </c>
      <c r="C401" s="127">
        <f>D401+E401</f>
        <v>5549747.2000000002</v>
      </c>
      <c r="D401" s="127">
        <f>'[1]Nota II.1.16a'!G17</f>
        <v>0</v>
      </c>
      <c r="E401" s="126">
        <f>'[1]Nota II.1.16a'!F17</f>
        <v>5549747.2000000002</v>
      </c>
      <c r="F401" s="125">
        <f>'[1]Nota II.1.16a'!H17</f>
        <v>0</v>
      </c>
      <c r="G401" s="125">
        <f>B401+C401+F401</f>
        <v>110784202.89</v>
      </c>
      <c r="H401" s="119"/>
      <c r="I401" s="119"/>
      <c r="J401" s="119"/>
      <c r="K401" s="118"/>
    </row>
    <row r="402" spans="1:11" ht="13.5" customHeight="1">
      <c r="A402" s="124" t="s">
        <v>210</v>
      </c>
      <c r="B402" s="104">
        <f>'[1]Nota II.1.16a'!B18</f>
        <v>0</v>
      </c>
      <c r="C402" s="122">
        <f>D402+E402</f>
        <v>316496.03000000003</v>
      </c>
      <c r="D402" s="122">
        <f>'[1]Nota II.1.16a'!G18</f>
        <v>0</v>
      </c>
      <c r="E402" s="121">
        <f>'[1]Nota II.1.16a'!F18</f>
        <v>316496.03000000003</v>
      </c>
      <c r="F402" s="104">
        <f>'[1]Nota II.1.16a'!H18</f>
        <v>0</v>
      </c>
      <c r="G402" s="104">
        <f>B402+C402+F402</f>
        <v>316496.03000000003</v>
      </c>
      <c r="H402" s="119"/>
      <c r="I402" s="119"/>
      <c r="J402" s="119"/>
      <c r="K402" s="118"/>
    </row>
    <row r="403" spans="1:11">
      <c r="A403" s="124" t="s">
        <v>209</v>
      </c>
      <c r="B403" s="104">
        <f>'[1]Nota II.1.16a'!B19</f>
        <v>314362000</v>
      </c>
      <c r="C403" s="122">
        <f>D403+E403</f>
        <v>0</v>
      </c>
      <c r="D403" s="122">
        <f>'[1]Nota II.1.16a'!G19</f>
        <v>0</v>
      </c>
      <c r="E403" s="121">
        <f>'[1]Nota II.1.16a'!F19</f>
        <v>0</v>
      </c>
      <c r="F403" s="104">
        <f>'[1]Nota II.1.16a'!H19</f>
        <v>0</v>
      </c>
      <c r="G403" s="104">
        <f>B403+C403+F403</f>
        <v>314362000</v>
      </c>
      <c r="H403" s="119"/>
      <c r="I403" s="119"/>
      <c r="J403" s="119"/>
      <c r="K403" s="118"/>
    </row>
    <row r="404" spans="1:11">
      <c r="A404" s="124" t="s">
        <v>208</v>
      </c>
      <c r="B404" s="104">
        <f>'[1]Nota II.1.16a'!B20</f>
        <v>0</v>
      </c>
      <c r="C404" s="122">
        <f>D404+E404</f>
        <v>143314179.69</v>
      </c>
      <c r="D404" s="122">
        <f>'[1]Nota II.1.16a'!G20</f>
        <v>141234630.66999999</v>
      </c>
      <c r="E404" s="121">
        <f>'[1]Nota II.1.16a'!F20</f>
        <v>2079549.02</v>
      </c>
      <c r="F404" s="104">
        <f>'[1]Nota II.1.16a'!H20</f>
        <v>0</v>
      </c>
      <c r="G404" s="104">
        <f>B404+C404+F404</f>
        <v>143314179.69</v>
      </c>
      <c r="H404" s="119"/>
      <c r="I404" s="119"/>
      <c r="J404" s="119"/>
      <c r="K404" s="118"/>
    </row>
    <row r="405" spans="1:11" ht="25.5" customHeight="1" thickBot="1">
      <c r="A405" s="123" t="s">
        <v>207</v>
      </c>
      <c r="B405" s="120">
        <f>'[1]Nota II.1.16a'!B21</f>
        <v>0</v>
      </c>
      <c r="C405" s="122">
        <f>D405+E405</f>
        <v>41202624539.959999</v>
      </c>
      <c r="D405" s="122">
        <f>'[1]Nota II.1.16a'!G21</f>
        <v>41202624539.959999</v>
      </c>
      <c r="E405" s="121">
        <f>'[1]Nota II.1.16a'!F21</f>
        <v>0</v>
      </c>
      <c r="F405" s="120">
        <f>'[1]Nota II.1.16a'!H21</f>
        <v>82469.7</v>
      </c>
      <c r="G405" s="104">
        <f>B405+C405+F405</f>
        <v>41202707009.659996</v>
      </c>
      <c r="H405" s="119"/>
      <c r="I405" s="119"/>
      <c r="J405" s="119"/>
      <c r="K405" s="118"/>
    </row>
    <row r="406" spans="1:11" ht="19.5" customHeight="1" thickBot="1">
      <c r="A406" s="117" t="s">
        <v>206</v>
      </c>
      <c r="B406" s="101">
        <f t="shared" ref="B406:G406" si="16">B395+B396-B400</f>
        <v>4711994549.1600008</v>
      </c>
      <c r="C406" s="116">
        <f t="shared" si="16"/>
        <v>30690506.069999695</v>
      </c>
      <c r="D406" s="115">
        <f t="shared" si="16"/>
        <v>0</v>
      </c>
      <c r="E406" s="115">
        <f t="shared" si="16"/>
        <v>30690506.07</v>
      </c>
      <c r="F406" s="101">
        <f t="shared" si="16"/>
        <v>0</v>
      </c>
      <c r="G406" s="101">
        <f t="shared" si="16"/>
        <v>4742685055.2300034</v>
      </c>
      <c r="H406" s="114"/>
      <c r="I406" s="114"/>
      <c r="J406" s="114"/>
      <c r="K406" s="114"/>
    </row>
    <row r="410" spans="1:11" ht="15">
      <c r="A410" s="437" t="s">
        <v>205</v>
      </c>
      <c r="B410" s="632"/>
      <c r="C410" s="632"/>
    </row>
    <row r="411" spans="1:11" ht="15" thickBot="1">
      <c r="A411" s="113"/>
      <c r="B411" s="112"/>
      <c r="C411" s="112"/>
      <c r="E411" s="9"/>
      <c r="F411" s="9"/>
      <c r="G411" s="9"/>
      <c r="H411" s="9"/>
      <c r="I411" s="9"/>
    </row>
    <row r="412" spans="1:11" ht="32.25" thickBot="1">
      <c r="A412" s="633" t="s">
        <v>204</v>
      </c>
      <c r="B412" s="634"/>
      <c r="C412" s="38" t="s">
        <v>203</v>
      </c>
      <c r="D412" s="111" t="s">
        <v>202</v>
      </c>
      <c r="E412" s="6"/>
      <c r="F412" s="6"/>
      <c r="G412" s="6"/>
      <c r="H412" s="6"/>
      <c r="I412" s="6"/>
    </row>
    <row r="413" spans="1:11">
      <c r="A413" s="635" t="s">
        <v>201</v>
      </c>
      <c r="B413" s="636"/>
      <c r="C413" s="110">
        <f>'[1]Nota II.1.16b'!B9</f>
        <v>2628202.54</v>
      </c>
      <c r="D413" s="110">
        <f>'[1]Nota II.1.16b'!C9</f>
        <v>2754714.08</v>
      </c>
      <c r="E413" s="109"/>
      <c r="F413" s="109"/>
      <c r="G413" s="109"/>
      <c r="H413" s="109"/>
      <c r="I413" s="109"/>
    </row>
    <row r="414" spans="1:11">
      <c r="A414" s="637" t="s">
        <v>200</v>
      </c>
      <c r="B414" s="638"/>
      <c r="C414" s="107">
        <f>'[1]Nota II.1.16b'!B10</f>
        <v>52695943.840000004</v>
      </c>
      <c r="D414" s="107">
        <f>'[1]Nota II.1.16b'!C10</f>
        <v>47342284.159999996</v>
      </c>
      <c r="E414" s="108"/>
      <c r="F414" s="108"/>
      <c r="G414" s="108"/>
      <c r="H414" s="108"/>
      <c r="I414" s="108"/>
    </row>
    <row r="415" spans="1:11">
      <c r="A415" s="637" t="s">
        <v>199</v>
      </c>
      <c r="B415" s="638"/>
      <c r="C415" s="107">
        <f>'[1]Nota II.1.16b'!B11</f>
        <v>129.99</v>
      </c>
      <c r="D415" s="107">
        <f>'[1]Nota II.1.16b'!C11</f>
        <v>129.99</v>
      </c>
      <c r="E415" s="106"/>
      <c r="F415" s="106"/>
      <c r="G415" s="106"/>
      <c r="H415" s="106"/>
      <c r="I415" s="106"/>
    </row>
    <row r="416" spans="1:11">
      <c r="A416" s="639" t="s">
        <v>198</v>
      </c>
      <c r="B416" s="640"/>
      <c r="C416" s="105">
        <f>C417+C420+C421+C422+C423</f>
        <v>222560379.38000003</v>
      </c>
      <c r="D416" s="105">
        <f>D417+D420+D421+D422+D423</f>
        <v>217499230.33999997</v>
      </c>
    </row>
    <row r="417" spans="1:5">
      <c r="A417" s="546" t="s">
        <v>197</v>
      </c>
      <c r="B417" s="547"/>
      <c r="C417" s="103">
        <f>C418-C419</f>
        <v>1284854.8700000048</v>
      </c>
      <c r="D417" s="103">
        <f>D418-D419</f>
        <v>1606054.9800000042</v>
      </c>
    </row>
    <row r="418" spans="1:5">
      <c r="A418" s="641" t="s">
        <v>196</v>
      </c>
      <c r="B418" s="642"/>
      <c r="C418" s="104">
        <f>'[1]Nota II.1.16b'!B14</f>
        <v>143355679.25</v>
      </c>
      <c r="D418" s="104">
        <f>'[1]Nota II.1.16b'!C14</f>
        <v>91811500.530000001</v>
      </c>
    </row>
    <row r="419" spans="1:5" ht="25.5" customHeight="1">
      <c r="A419" s="641" t="s">
        <v>195</v>
      </c>
      <c r="B419" s="642"/>
      <c r="C419" s="104">
        <f>'[1]Nota II.1.16b'!B15</f>
        <v>142070824.38</v>
      </c>
      <c r="D419" s="104">
        <f>'[1]Nota II.1.16b'!C15</f>
        <v>90205445.549999997</v>
      </c>
    </row>
    <row r="420" spans="1:5">
      <c r="A420" s="616" t="s">
        <v>194</v>
      </c>
      <c r="B420" s="617"/>
      <c r="C420" s="103">
        <f>'[1]Nota II.1.16b'!B16</f>
        <v>8969865.9399999995</v>
      </c>
      <c r="D420" s="103">
        <f>'[1]Nota II.1.16b'!C16</f>
        <v>8149151.3799999999</v>
      </c>
    </row>
    <row r="421" spans="1:5">
      <c r="A421" s="616" t="s">
        <v>193</v>
      </c>
      <c r="B421" s="617"/>
      <c r="C421" s="103">
        <f>'[1]Nota II.1.16b'!B17</f>
        <v>139987530.94000003</v>
      </c>
      <c r="D421" s="103">
        <f>'[1]Nota II.1.16b'!C17</f>
        <v>127373093.21999997</v>
      </c>
    </row>
    <row r="422" spans="1:5">
      <c r="A422" s="616" t="s">
        <v>192</v>
      </c>
      <c r="B422" s="617"/>
      <c r="C422" s="103">
        <f>'[1]Nota II.1.16b'!B18</f>
        <v>0</v>
      </c>
      <c r="D422" s="103">
        <f>'[1]Nota II.1.16b'!C18</f>
        <v>22270</v>
      </c>
    </row>
    <row r="423" spans="1:5">
      <c r="A423" s="616" t="s">
        <v>110</v>
      </c>
      <c r="B423" s="617"/>
      <c r="C423" s="103">
        <f>'[1]Nota II.1.16b'!B19</f>
        <v>72318127.629999995</v>
      </c>
      <c r="D423" s="103">
        <f>'[1]Nota II.1.16b'!C19</f>
        <v>80348660.760000005</v>
      </c>
    </row>
    <row r="424" spans="1:5" ht="24.75" customHeight="1" thickBot="1">
      <c r="A424" s="618" t="s">
        <v>191</v>
      </c>
      <c r="B424" s="619"/>
      <c r="C424" s="102">
        <f>'[1]Nota II.1.16b'!B20</f>
        <v>0</v>
      </c>
      <c r="D424" s="102">
        <f>'[1]Nota II.1.16b'!C20</f>
        <v>710.9</v>
      </c>
    </row>
    <row r="425" spans="1:5" ht="14.25" thickBot="1">
      <c r="A425" s="620" t="s">
        <v>15</v>
      </c>
      <c r="B425" s="621"/>
      <c r="C425" s="101">
        <f>SUM(C413+C414+C415+C416+C424)</f>
        <v>277884655.75</v>
      </c>
      <c r="D425" s="101">
        <f>SUM(D413+D414+D415+D416+D424)</f>
        <v>267597069.46999997</v>
      </c>
    </row>
    <row r="428" spans="1:5" ht="15">
      <c r="A428" s="622" t="s">
        <v>190</v>
      </c>
      <c r="B428" s="623"/>
      <c r="C428" s="623"/>
      <c r="D428" s="524"/>
      <c r="E428" s="524"/>
    </row>
    <row r="429" spans="1:5" ht="15" thickBot="1">
      <c r="A429" s="9"/>
      <c r="B429" s="9"/>
      <c r="C429" s="9"/>
      <c r="D429" s="9"/>
    </row>
    <row r="430" spans="1:5" ht="33.75" customHeight="1">
      <c r="A430" s="100"/>
      <c r="B430" s="624" t="s">
        <v>189</v>
      </c>
      <c r="C430" s="624"/>
      <c r="D430" s="624"/>
      <c r="E430" s="625"/>
    </row>
    <row r="431" spans="1:5">
      <c r="A431" s="99" t="s">
        <v>188</v>
      </c>
      <c r="B431" s="98" t="s">
        <v>187</v>
      </c>
      <c r="C431" s="626" t="s">
        <v>186</v>
      </c>
      <c r="D431" s="626"/>
      <c r="E431" s="627"/>
    </row>
    <row r="432" spans="1:5" ht="14.25" thickBot="1">
      <c r="A432" s="97"/>
      <c r="B432" s="96"/>
      <c r="C432" s="96" t="s">
        <v>185</v>
      </c>
      <c r="D432" s="96" t="s">
        <v>184</v>
      </c>
      <c r="E432" s="95" t="s">
        <v>183</v>
      </c>
    </row>
    <row r="433" spans="1:6">
      <c r="A433" s="94" t="s">
        <v>44</v>
      </c>
      <c r="B433" s="93">
        <f>'[1]Nota II.1.16c'!B11</f>
        <v>118562035.06</v>
      </c>
      <c r="C433" s="93">
        <f>'[1]Nota II.1.16c'!C11</f>
        <v>38056969.299999997</v>
      </c>
      <c r="D433" s="93">
        <f>'[1]Nota II.1.16c'!D11</f>
        <v>21516022.510000002</v>
      </c>
      <c r="E433" s="93">
        <f>'[1]Nota II.1.16c'!E11</f>
        <v>256275410</v>
      </c>
    </row>
    <row r="434" spans="1:6" ht="14.25" thickBot="1">
      <c r="A434" s="92" t="s">
        <v>15</v>
      </c>
      <c r="B434" s="91">
        <f>B433</f>
        <v>118562035.06</v>
      </c>
      <c r="C434" s="91">
        <f>C433</f>
        <v>38056969.299999997</v>
      </c>
      <c r="D434" s="91">
        <f>D433</f>
        <v>21516022.510000002</v>
      </c>
      <c r="E434" s="90">
        <f>E433</f>
        <v>256275410</v>
      </c>
    </row>
    <row r="437" spans="1:6" ht="15">
      <c r="A437" s="622" t="s">
        <v>182</v>
      </c>
      <c r="B437" s="623"/>
      <c r="C437" s="623"/>
      <c r="D437" s="483"/>
      <c r="E437" s="483"/>
      <c r="F437" s="438"/>
    </row>
    <row r="438" spans="1:6" ht="15.75" thickBot="1">
      <c r="A438" s="3"/>
      <c r="B438" s="3"/>
      <c r="C438" s="3"/>
    </row>
    <row r="439" spans="1:6" ht="14.25" thickBot="1">
      <c r="A439" s="455" t="s">
        <v>181</v>
      </c>
      <c r="B439" s="456"/>
      <c r="C439" s="89"/>
    </row>
    <row r="440" spans="1:6" ht="51" customHeight="1" thickBot="1">
      <c r="A440" s="629" t="s">
        <v>180</v>
      </c>
      <c r="B440" s="630"/>
      <c r="C440" s="88">
        <f>'[1]Nota II.1.16d'!B9</f>
        <v>315827380.68000001</v>
      </c>
    </row>
    <row r="441" spans="1:6" ht="14.25" thickBot="1">
      <c r="A441" s="433" t="s">
        <v>15</v>
      </c>
      <c r="B441" s="631"/>
      <c r="C441" s="87">
        <f>C440</f>
        <v>315827380.68000001</v>
      </c>
    </row>
    <row r="446" spans="1:6" ht="14.25">
      <c r="A446" s="9" t="s">
        <v>179</v>
      </c>
      <c r="B446" s="9"/>
      <c r="C446" s="9"/>
      <c r="D446" s="9"/>
    </row>
    <row r="447" spans="1:6">
      <c r="A447" s="6"/>
      <c r="B447" s="6"/>
      <c r="C447" s="6"/>
      <c r="D447" s="6"/>
    </row>
    <row r="448" spans="1:6" ht="15">
      <c r="A448" s="5" t="s">
        <v>178</v>
      </c>
    </row>
    <row r="451" spans="1:4" ht="15">
      <c r="A451" s="622" t="s">
        <v>177</v>
      </c>
      <c r="B451" s="622"/>
      <c r="C451" s="622"/>
      <c r="D451" s="438"/>
    </row>
    <row r="452" spans="1:4" ht="14.25" customHeight="1">
      <c r="A452" s="628" t="s">
        <v>176</v>
      </c>
      <c r="B452" s="628"/>
      <c r="C452" s="628"/>
    </row>
    <row r="453" spans="1:4">
      <c r="A453" s="86"/>
      <c r="B453" s="85"/>
      <c r="C453" s="85"/>
    </row>
    <row r="454" spans="1:4" ht="15">
      <c r="A454" s="5" t="s">
        <v>175</v>
      </c>
    </row>
    <row r="457" spans="1:4" ht="14.25">
      <c r="A457" s="47" t="s">
        <v>174</v>
      </c>
      <c r="B457" s="47"/>
      <c r="C457" s="47"/>
    </row>
    <row r="458" spans="1:4" ht="14.25" thickBot="1">
      <c r="A458" s="36"/>
      <c r="B458" s="35"/>
      <c r="C458" s="35"/>
    </row>
    <row r="459" spans="1:4" ht="26.25" thickBot="1">
      <c r="A459" s="84"/>
      <c r="B459" s="34" t="s">
        <v>61</v>
      </c>
      <c r="C459" s="33" t="s">
        <v>60</v>
      </c>
    </row>
    <row r="460" spans="1:4" ht="14.25" thickBot="1">
      <c r="A460" s="81" t="s">
        <v>42</v>
      </c>
      <c r="B460" s="28">
        <f>B461+B462</f>
        <v>3574942.92</v>
      </c>
      <c r="C460" s="28">
        <f>C461+C462</f>
        <v>17294668.609999999</v>
      </c>
    </row>
    <row r="461" spans="1:4">
      <c r="A461" s="83" t="s">
        <v>173</v>
      </c>
      <c r="B461" s="32">
        <f>'[1]Nota II.2.3.'!B10</f>
        <v>0</v>
      </c>
      <c r="C461" s="32">
        <f>'[1]Nota II.2.3.'!C10</f>
        <v>9621541.5899999999</v>
      </c>
    </row>
    <row r="462" spans="1:4" ht="14.25" thickBot="1">
      <c r="A462" s="82" t="s">
        <v>172</v>
      </c>
      <c r="B462" s="27">
        <f>'[1]Nota II.2.3.'!B17</f>
        <v>3574942.92</v>
      </c>
      <c r="C462" s="27">
        <f>'[1]Nota II.2.3.'!C17</f>
        <v>7673127.0199999996</v>
      </c>
    </row>
    <row r="463" spans="1:4" ht="14.25" thickBot="1">
      <c r="A463" s="81" t="s">
        <v>41</v>
      </c>
      <c r="B463" s="28">
        <f>B464+B465</f>
        <v>3801749.22</v>
      </c>
      <c r="C463" s="28">
        <f>C464+C465</f>
        <v>12253772.4</v>
      </c>
    </row>
    <row r="464" spans="1:4">
      <c r="A464" s="80" t="s">
        <v>173</v>
      </c>
      <c r="B464" s="27">
        <f>'[1]Nota II.2.3.'!B25</f>
        <v>0</v>
      </c>
      <c r="C464" s="27">
        <f>'[1]Nota II.2.3.'!C25</f>
        <v>0</v>
      </c>
    </row>
    <row r="465" spans="1:9" ht="14.25" thickBot="1">
      <c r="A465" s="79" t="s">
        <v>172</v>
      </c>
      <c r="B465" s="78">
        <f>'[1]Nota II.2.3.'!B32</f>
        <v>3801749.22</v>
      </c>
      <c r="C465" s="78">
        <f>'[1]Nota II.2.3.'!C32</f>
        <v>12253772.4</v>
      </c>
    </row>
    <row r="466" spans="1:9" ht="14.25">
      <c r="A466" s="47"/>
      <c r="B466" s="47"/>
      <c r="C466" s="47"/>
    </row>
    <row r="467" spans="1:9" ht="14.25">
      <c r="A467" s="47"/>
      <c r="B467" s="47"/>
      <c r="C467" s="47"/>
    </row>
    <row r="468" spans="1:9" ht="43.5" customHeight="1">
      <c r="A468" s="437" t="s">
        <v>171</v>
      </c>
      <c r="B468" s="437"/>
      <c r="C468" s="437"/>
      <c r="D468" s="437"/>
      <c r="E468" s="438"/>
      <c r="F468" s="438"/>
      <c r="G468" s="438"/>
      <c r="H468" s="438"/>
      <c r="I468" s="438"/>
    </row>
    <row r="469" spans="1:9" ht="15">
      <c r="A469" s="77"/>
      <c r="B469" s="77"/>
      <c r="C469" s="77"/>
      <c r="D469" s="77"/>
      <c r="E469" s="10"/>
      <c r="F469" s="10"/>
      <c r="G469" s="10"/>
      <c r="H469" s="10"/>
      <c r="I469" s="10"/>
    </row>
    <row r="470" spans="1:9" ht="15">
      <c r="A470" s="76" t="s">
        <v>170</v>
      </c>
      <c r="B470" s="47"/>
      <c r="C470" s="47"/>
    </row>
    <row r="471" spans="1:9" ht="14.25">
      <c r="A471" s="47"/>
      <c r="B471" s="47"/>
      <c r="C471" s="47"/>
    </row>
    <row r="472" spans="1:9" ht="14.25">
      <c r="A472" s="47"/>
      <c r="B472" s="47"/>
      <c r="C472" s="47"/>
    </row>
    <row r="473" spans="1:9" ht="14.25">
      <c r="A473" s="47"/>
      <c r="B473" s="47"/>
      <c r="C473" s="47"/>
    </row>
    <row r="474" spans="1:9" ht="14.25">
      <c r="A474" s="47"/>
      <c r="B474" s="47"/>
      <c r="C474" s="47"/>
    </row>
    <row r="475" spans="1:9" ht="14.25">
      <c r="A475" s="47"/>
      <c r="B475" s="47"/>
      <c r="C475" s="47"/>
    </row>
    <row r="476" spans="1:9" ht="14.25">
      <c r="A476" s="47"/>
      <c r="B476" s="47"/>
      <c r="C476" s="47"/>
    </row>
    <row r="477" spans="1:9" ht="14.25">
      <c r="A477" s="47"/>
      <c r="B477" s="47"/>
      <c r="C477" s="47"/>
    </row>
    <row r="478" spans="1:9" ht="14.25">
      <c r="A478" s="47" t="s">
        <v>169</v>
      </c>
      <c r="B478" s="47"/>
      <c r="C478" s="47"/>
    </row>
    <row r="479" spans="1:9" ht="14.25">
      <c r="A479" s="408" t="s">
        <v>168</v>
      </c>
      <c r="B479" s="408"/>
      <c r="C479" s="408"/>
    </row>
    <row r="480" spans="1:9" ht="15" thickBot="1">
      <c r="A480" s="47"/>
      <c r="B480" s="47"/>
      <c r="C480" s="47"/>
    </row>
    <row r="481" spans="1:7" ht="24.75" thickBot="1">
      <c r="A481" s="604" t="s">
        <v>167</v>
      </c>
      <c r="B481" s="605"/>
      <c r="C481" s="605"/>
      <c r="D481" s="606"/>
      <c r="E481" s="75" t="s">
        <v>61</v>
      </c>
      <c r="F481" s="74" t="s">
        <v>60</v>
      </c>
      <c r="G481" s="73"/>
    </row>
    <row r="482" spans="1:7" ht="14.25" customHeight="1" thickBot="1">
      <c r="A482" s="598" t="s">
        <v>166</v>
      </c>
      <c r="B482" s="599"/>
      <c r="C482" s="599"/>
      <c r="D482" s="600"/>
      <c r="E482" s="69">
        <f>SUM(E483:E490)</f>
        <v>602887322.19999993</v>
      </c>
      <c r="F482" s="69">
        <f>SUM(F483:F490)</f>
        <v>605373834.25999999</v>
      </c>
      <c r="G482" s="56"/>
    </row>
    <row r="483" spans="1:7">
      <c r="A483" s="610" t="s">
        <v>165</v>
      </c>
      <c r="B483" s="611"/>
      <c r="C483" s="611"/>
      <c r="D483" s="612"/>
      <c r="E483" s="72">
        <f>'[1]Nota II.2.5a'!C10</f>
        <v>129762944.8</v>
      </c>
      <c r="F483" s="72">
        <f>'[1]Nota II.2.5a'!D10</f>
        <v>112812737.51000001</v>
      </c>
      <c r="G483" s="58"/>
    </row>
    <row r="484" spans="1:7">
      <c r="A484" s="592" t="s">
        <v>164</v>
      </c>
      <c r="B484" s="593"/>
      <c r="C484" s="593"/>
      <c r="D484" s="594"/>
      <c r="E484" s="72">
        <f>'[1]Nota II.2.5a'!C11</f>
        <v>444219892.76999998</v>
      </c>
      <c r="F484" s="72">
        <f>'[1]Nota II.2.5a'!D11</f>
        <v>464443211.48000002</v>
      </c>
      <c r="G484" s="58"/>
    </row>
    <row r="485" spans="1:7">
      <c r="A485" s="592" t="s">
        <v>163</v>
      </c>
      <c r="B485" s="593"/>
      <c r="C485" s="593"/>
      <c r="D485" s="594"/>
      <c r="E485" s="72">
        <f>'[1]Nota II.2.5a'!C12</f>
        <v>4461671.32</v>
      </c>
      <c r="F485" s="72">
        <f>'[1]Nota II.2.5a'!D12</f>
        <v>7964196.1299999999</v>
      </c>
      <c r="G485" s="58"/>
    </row>
    <row r="486" spans="1:7">
      <c r="A486" s="613" t="s">
        <v>162</v>
      </c>
      <c r="B486" s="614"/>
      <c r="C486" s="614"/>
      <c r="D486" s="615"/>
      <c r="E486" s="72">
        <f>'[1]Nota II.2.5a'!C13</f>
        <v>0</v>
      </c>
      <c r="F486" s="72">
        <f>'[1]Nota II.2.5a'!D13</f>
        <v>0</v>
      </c>
      <c r="G486" s="58"/>
    </row>
    <row r="487" spans="1:7">
      <c r="A487" s="592" t="s">
        <v>161</v>
      </c>
      <c r="B487" s="593"/>
      <c r="C487" s="593"/>
      <c r="D487" s="594"/>
      <c r="E487" s="72">
        <f>'[1]Nota II.2.5a'!C14</f>
        <v>4673476.49</v>
      </c>
      <c r="F487" s="72">
        <f>'[1]Nota II.2.5a'!D14</f>
        <v>4876965.24</v>
      </c>
      <c r="G487" s="58"/>
    </row>
    <row r="488" spans="1:7">
      <c r="A488" s="589" t="s">
        <v>160</v>
      </c>
      <c r="B488" s="590"/>
      <c r="C488" s="590"/>
      <c r="D488" s="591"/>
      <c r="E488" s="72">
        <f>'[1]Nota II.2.5a'!C15</f>
        <v>0</v>
      </c>
      <c r="F488" s="72">
        <f>'[1]Nota II.2.5a'!D15</f>
        <v>0</v>
      </c>
      <c r="G488" s="58"/>
    </row>
    <row r="489" spans="1:7">
      <c r="A489" s="589" t="s">
        <v>159</v>
      </c>
      <c r="B489" s="590"/>
      <c r="C489" s="590"/>
      <c r="D489" s="591"/>
      <c r="E489" s="72">
        <f>'[1]Nota II.2.5a'!C16</f>
        <v>5145692.6399999997</v>
      </c>
      <c r="F489" s="72">
        <f>'[1]Nota II.2.5a'!D16</f>
        <v>3747166.65</v>
      </c>
      <c r="G489" s="58"/>
    </row>
    <row r="490" spans="1:7" ht="14.25" thickBot="1">
      <c r="A490" s="595" t="s">
        <v>158</v>
      </c>
      <c r="B490" s="596"/>
      <c r="C490" s="596"/>
      <c r="D490" s="597"/>
      <c r="E490" s="72">
        <f>'[1]Nota II.2.5a'!C17</f>
        <v>14623644.18</v>
      </c>
      <c r="F490" s="72">
        <f>'[1]Nota II.2.5a'!D17</f>
        <v>11529557.25</v>
      </c>
      <c r="G490" s="58"/>
    </row>
    <row r="491" spans="1:7" ht="14.25" thickBot="1">
      <c r="A491" s="598" t="s">
        <v>157</v>
      </c>
      <c r="B491" s="599"/>
      <c r="C491" s="599"/>
      <c r="D491" s="600"/>
      <c r="E491" s="71">
        <f>'[1]Nota II.2.5a'!C18</f>
        <v>159519.07</v>
      </c>
      <c r="F491" s="71">
        <f>'[1]Nota II.2.5a'!D18</f>
        <v>-7917.24</v>
      </c>
      <c r="G491" s="70"/>
    </row>
    <row r="492" spans="1:7" ht="14.25" thickBot="1">
      <c r="A492" s="601" t="s">
        <v>156</v>
      </c>
      <c r="B492" s="602"/>
      <c r="C492" s="602"/>
      <c r="D492" s="603"/>
      <c r="E492" s="71">
        <f>'[1]Nota II.2.5a'!C19</f>
        <v>0</v>
      </c>
      <c r="F492" s="71">
        <f>'[1]Nota II.2.5a'!D19</f>
        <v>0</v>
      </c>
      <c r="G492" s="70"/>
    </row>
    <row r="493" spans="1:7" ht="14.25" thickBot="1">
      <c r="A493" s="601" t="s">
        <v>155</v>
      </c>
      <c r="B493" s="602"/>
      <c r="C493" s="602"/>
      <c r="D493" s="603"/>
      <c r="E493" s="71">
        <f>'[1]Nota II.2.5a'!C20</f>
        <v>0</v>
      </c>
      <c r="F493" s="71">
        <f>'[1]Nota II.2.5a'!D20</f>
        <v>0</v>
      </c>
      <c r="G493" s="70"/>
    </row>
    <row r="494" spans="1:7" ht="14.25" thickBot="1">
      <c r="A494" s="607" t="s">
        <v>154</v>
      </c>
      <c r="B494" s="608"/>
      <c r="C494" s="608"/>
      <c r="D494" s="609"/>
      <c r="E494" s="71">
        <f>'[1]Nota II.2.5a'!C21</f>
        <v>0</v>
      </c>
      <c r="F494" s="71">
        <f>'[1]Nota II.2.5a'!D21</f>
        <v>0</v>
      </c>
      <c r="G494" s="70"/>
    </row>
    <row r="495" spans="1:7" ht="14.25" thickBot="1">
      <c r="A495" s="607" t="s">
        <v>153</v>
      </c>
      <c r="B495" s="608"/>
      <c r="C495" s="608"/>
      <c r="D495" s="609"/>
      <c r="E495" s="69">
        <f>E496+E504+E507+E510</f>
        <v>12427337624.509998</v>
      </c>
      <c r="F495" s="69">
        <f>SUM(F496+F504+F507+F510)</f>
        <v>13662309721.82</v>
      </c>
      <c r="G495" s="56"/>
    </row>
    <row r="496" spans="1:7">
      <c r="A496" s="610" t="s">
        <v>152</v>
      </c>
      <c r="B496" s="611"/>
      <c r="C496" s="611"/>
      <c r="D496" s="612"/>
      <c r="E496" s="68">
        <f>SUM(E497:E503)</f>
        <v>2118219596.8699999</v>
      </c>
      <c r="F496" s="68">
        <f>SUM(F497:F503)</f>
        <v>2114340244.1900001</v>
      </c>
      <c r="G496" s="65"/>
    </row>
    <row r="497" spans="1:7">
      <c r="A497" s="580" t="s">
        <v>151</v>
      </c>
      <c r="B497" s="581"/>
      <c r="C497" s="581"/>
      <c r="D497" s="582"/>
      <c r="E497" s="59">
        <f>'[1]Nota II.2.5a'!C24</f>
        <v>1173425513.8199999</v>
      </c>
      <c r="F497" s="59">
        <f>'[1]Nota II.2.5a'!D24</f>
        <v>1230951999.3699999</v>
      </c>
      <c r="G497" s="67"/>
    </row>
    <row r="498" spans="1:7">
      <c r="A498" s="580" t="s">
        <v>150</v>
      </c>
      <c r="B498" s="581"/>
      <c r="C498" s="581"/>
      <c r="D498" s="582"/>
      <c r="E498" s="59">
        <f>'[1]Nota II.2.5a'!C25</f>
        <v>30506855.32</v>
      </c>
      <c r="F498" s="59">
        <f>'[1]Nota II.2.5a'!D25</f>
        <v>29436196.859999999</v>
      </c>
      <c r="G498" s="67"/>
    </row>
    <row r="499" spans="1:7">
      <c r="A499" s="580" t="s">
        <v>149</v>
      </c>
      <c r="B499" s="581"/>
      <c r="C499" s="581"/>
      <c r="D499" s="582"/>
      <c r="E499" s="59">
        <f>'[1]Nota II.2.5a'!C26</f>
        <v>636081144.72000003</v>
      </c>
      <c r="F499" s="59">
        <f>'[1]Nota II.2.5a'!D26</f>
        <v>581949382.83000004</v>
      </c>
      <c r="G499" s="67"/>
    </row>
    <row r="500" spans="1:7">
      <c r="A500" s="580" t="s">
        <v>148</v>
      </c>
      <c r="B500" s="581"/>
      <c r="C500" s="581"/>
      <c r="D500" s="582"/>
      <c r="E500" s="59">
        <f>'[1]Nota II.2.5a'!C27</f>
        <v>1343077.25</v>
      </c>
      <c r="F500" s="59">
        <f>'[1]Nota II.2.5a'!D27</f>
        <v>1356827.18</v>
      </c>
      <c r="G500" s="67"/>
    </row>
    <row r="501" spans="1:7">
      <c r="A501" s="580" t="s">
        <v>147</v>
      </c>
      <c r="B501" s="581"/>
      <c r="C501" s="581"/>
      <c r="D501" s="582"/>
      <c r="E501" s="59">
        <f>'[1]Nota II.2.5a'!C28</f>
        <v>13823.24</v>
      </c>
      <c r="F501" s="59">
        <f>'[1]Nota II.2.5a'!D28</f>
        <v>-467206.96</v>
      </c>
      <c r="G501" s="67"/>
    </row>
    <row r="502" spans="1:7">
      <c r="A502" s="580" t="s">
        <v>146</v>
      </c>
      <c r="B502" s="581"/>
      <c r="C502" s="581"/>
      <c r="D502" s="582"/>
      <c r="E502" s="59">
        <f>'[1]Nota II.2.5a'!C29</f>
        <v>94582409.370000005</v>
      </c>
      <c r="F502" s="59">
        <f>'[1]Nota II.2.5a'!D29</f>
        <v>95805976.709999993</v>
      </c>
      <c r="G502" s="67"/>
    </row>
    <row r="503" spans="1:7">
      <c r="A503" s="580" t="s">
        <v>145</v>
      </c>
      <c r="B503" s="581"/>
      <c r="C503" s="581"/>
      <c r="D503" s="582"/>
      <c r="E503" s="59">
        <f>'[1]Nota II.2.5a'!C30</f>
        <v>182266773.15000001</v>
      </c>
      <c r="F503" s="59">
        <f>'[1]Nota II.2.5a'!D30</f>
        <v>175307068.19999999</v>
      </c>
      <c r="G503" s="67"/>
    </row>
    <row r="504" spans="1:7">
      <c r="A504" s="589" t="s">
        <v>144</v>
      </c>
      <c r="B504" s="590"/>
      <c r="C504" s="590"/>
      <c r="D504" s="591"/>
      <c r="E504" s="66">
        <f>SUM(E505:E506)</f>
        <v>5765311672.8999996</v>
      </c>
      <c r="F504" s="66">
        <f>SUM(F505:F506)</f>
        <v>6657979589.6999998</v>
      </c>
      <c r="G504" s="65"/>
    </row>
    <row r="505" spans="1:7">
      <c r="A505" s="580" t="s">
        <v>143</v>
      </c>
      <c r="B505" s="581"/>
      <c r="C505" s="581"/>
      <c r="D505" s="582"/>
      <c r="E505" s="59">
        <f>'[1]Nota II.2.5a'!C32</f>
        <v>5040924342</v>
      </c>
      <c r="F505" s="59">
        <f>'[1]Nota II.2.5a'!D32</f>
        <v>5751908918</v>
      </c>
      <c r="G505" s="67"/>
    </row>
    <row r="506" spans="1:7">
      <c r="A506" s="580" t="s">
        <v>142</v>
      </c>
      <c r="B506" s="581"/>
      <c r="C506" s="581"/>
      <c r="D506" s="582"/>
      <c r="E506" s="59">
        <f>'[1]Nota II.2.5a'!C33</f>
        <v>724387330.89999998</v>
      </c>
      <c r="F506" s="59">
        <f>'[1]Nota II.2.5a'!D33</f>
        <v>906070671.70000005</v>
      </c>
      <c r="G506" s="67"/>
    </row>
    <row r="507" spans="1:7">
      <c r="A507" s="592" t="s">
        <v>141</v>
      </c>
      <c r="B507" s="593"/>
      <c r="C507" s="593"/>
      <c r="D507" s="594"/>
      <c r="E507" s="66">
        <f>SUM(E508:E509)</f>
        <v>3776447934.2600002</v>
      </c>
      <c r="F507" s="66">
        <f>SUM(F508:F509)</f>
        <v>4126895408.3299999</v>
      </c>
      <c r="G507" s="65"/>
    </row>
    <row r="508" spans="1:7">
      <c r="A508" s="580" t="s">
        <v>140</v>
      </c>
      <c r="B508" s="581"/>
      <c r="C508" s="581"/>
      <c r="D508" s="582"/>
      <c r="E508" s="59">
        <f>'[1]Nota II.2.5a'!C35</f>
        <v>1938287347.26</v>
      </c>
      <c r="F508" s="59">
        <f>'[1]Nota II.2.5a'!D35</f>
        <v>2102414723.3299999</v>
      </c>
      <c r="G508" s="67"/>
    </row>
    <row r="509" spans="1:7">
      <c r="A509" s="580" t="s">
        <v>139</v>
      </c>
      <c r="B509" s="581"/>
      <c r="C509" s="581"/>
      <c r="D509" s="582"/>
      <c r="E509" s="59">
        <f>'[1]Nota II.2.5a'!C36</f>
        <v>1838160587</v>
      </c>
      <c r="F509" s="59">
        <f>'[1]Nota II.2.5a'!D36</f>
        <v>2024480685</v>
      </c>
      <c r="G509" s="67"/>
    </row>
    <row r="510" spans="1:7">
      <c r="A510" s="592" t="s">
        <v>138</v>
      </c>
      <c r="B510" s="593"/>
      <c r="C510" s="593"/>
      <c r="D510" s="594"/>
      <c r="E510" s="66">
        <f>SUM(E511:E528)</f>
        <v>767358420.48000002</v>
      </c>
      <c r="F510" s="66">
        <f>SUM(F511:F528)</f>
        <v>763094479.60000002</v>
      </c>
      <c r="G510" s="65"/>
    </row>
    <row r="511" spans="1:7">
      <c r="A511" s="580" t="s">
        <v>137</v>
      </c>
      <c r="B511" s="581"/>
      <c r="C511" s="581"/>
      <c r="D511" s="582"/>
      <c r="E511" s="59">
        <f>'[1]Nota II.2.5a'!C38</f>
        <v>131346120.62</v>
      </c>
      <c r="F511" s="59">
        <f>'[1]Nota II.2.5a'!D38</f>
        <v>121799260.81</v>
      </c>
      <c r="G511" s="58"/>
    </row>
    <row r="512" spans="1:7">
      <c r="A512" s="580" t="s">
        <v>136</v>
      </c>
      <c r="B512" s="581"/>
      <c r="C512" s="581"/>
      <c r="D512" s="582"/>
      <c r="E512" s="59">
        <f>'[1]Nota II.2.5a'!C39</f>
        <v>0</v>
      </c>
      <c r="F512" s="59">
        <f>'[1]Nota II.2.5a'!D39</f>
        <v>0</v>
      </c>
      <c r="G512" s="58"/>
    </row>
    <row r="513" spans="1:7">
      <c r="A513" s="580" t="s">
        <v>135</v>
      </c>
      <c r="B513" s="581"/>
      <c r="C513" s="581"/>
      <c r="D513" s="582"/>
      <c r="E513" s="59">
        <f>'[1]Nota II.2.5a'!C40</f>
        <v>0</v>
      </c>
      <c r="F513" s="59">
        <f>'[1]Nota II.2.5a'!D40</f>
        <v>0</v>
      </c>
      <c r="G513" s="58"/>
    </row>
    <row r="514" spans="1:7">
      <c r="A514" s="580" t="s">
        <v>134</v>
      </c>
      <c r="B514" s="581"/>
      <c r="C514" s="581"/>
      <c r="D514" s="582"/>
      <c r="E514" s="59">
        <f>'[1]Nota II.2.5a'!C41</f>
        <v>0</v>
      </c>
      <c r="F514" s="59">
        <f>'[1]Nota II.2.5a'!D41</f>
        <v>0</v>
      </c>
      <c r="G514" s="58"/>
    </row>
    <row r="515" spans="1:7">
      <c r="A515" s="580" t="s">
        <v>133</v>
      </c>
      <c r="B515" s="581"/>
      <c r="C515" s="581"/>
      <c r="D515" s="582"/>
      <c r="E515" s="59">
        <f>'[1]Nota II.2.5a'!C42</f>
        <v>17326404.379999999</v>
      </c>
      <c r="F515" s="59">
        <f>'[1]Nota II.2.5a'!D42</f>
        <v>16404084.08</v>
      </c>
      <c r="G515" s="58"/>
    </row>
    <row r="516" spans="1:7">
      <c r="A516" s="580" t="s">
        <v>132</v>
      </c>
      <c r="B516" s="581"/>
      <c r="C516" s="581"/>
      <c r="D516" s="582"/>
      <c r="E516" s="59">
        <f>'[1]Nota II.2.5a'!C43</f>
        <v>22193170.640000001</v>
      </c>
      <c r="F516" s="59">
        <f>'[1]Nota II.2.5a'!D43</f>
        <v>15619396.949999999</v>
      </c>
      <c r="G516" s="58"/>
    </row>
    <row r="517" spans="1:7">
      <c r="A517" s="580" t="s">
        <v>131</v>
      </c>
      <c r="B517" s="581"/>
      <c r="C517" s="581"/>
      <c r="D517" s="582"/>
      <c r="E517" s="59">
        <f>'[1]Nota II.2.5a'!C44</f>
        <v>75750058.540000007</v>
      </c>
      <c r="F517" s="59">
        <f>'[1]Nota II.2.5a'!D44</f>
        <v>85372594.599999994</v>
      </c>
      <c r="G517" s="58"/>
    </row>
    <row r="518" spans="1:7">
      <c r="A518" s="580" t="s">
        <v>130</v>
      </c>
      <c r="B518" s="581"/>
      <c r="C518" s="581"/>
      <c r="D518" s="582"/>
      <c r="E518" s="59">
        <f>'[1]Nota II.2.5a'!C45</f>
        <v>52106996.079999998</v>
      </c>
      <c r="F518" s="59">
        <f>'[1]Nota II.2.5a'!D45</f>
        <v>54770142.869999997</v>
      </c>
      <c r="G518" s="58"/>
    </row>
    <row r="519" spans="1:7" s="62" customFormat="1">
      <c r="A519" s="64"/>
      <c r="B519" s="64"/>
      <c r="C519" s="64"/>
      <c r="D519" s="64"/>
      <c r="E519" s="63"/>
      <c r="F519" s="63"/>
      <c r="G519" s="58"/>
    </row>
    <row r="520" spans="1:7" s="62" customFormat="1">
      <c r="A520" s="64"/>
      <c r="B520" s="64"/>
      <c r="C520" s="64"/>
      <c r="D520" s="64"/>
      <c r="E520" s="63"/>
      <c r="F520" s="63"/>
      <c r="G520" s="58"/>
    </row>
    <row r="521" spans="1:7" s="62" customFormat="1" ht="14.25">
      <c r="A521" s="408" t="s">
        <v>129</v>
      </c>
      <c r="B521" s="408"/>
      <c r="C521" s="408"/>
      <c r="D521" s="64"/>
      <c r="E521" s="63"/>
      <c r="F521" s="63"/>
      <c r="G521" s="58"/>
    </row>
    <row r="522" spans="1:7">
      <c r="A522" s="61"/>
      <c r="B522" s="61"/>
      <c r="C522" s="61"/>
      <c r="D522" s="61"/>
      <c r="E522" s="60"/>
      <c r="F522" s="60"/>
      <c r="G522" s="58"/>
    </row>
    <row r="523" spans="1:7">
      <c r="A523" s="580" t="s">
        <v>128</v>
      </c>
      <c r="B523" s="581"/>
      <c r="C523" s="581"/>
      <c r="D523" s="582"/>
      <c r="E523" s="59">
        <f>'[1]Nota II.2.5a'!C46</f>
        <v>54816442.549999997</v>
      </c>
      <c r="F523" s="59">
        <f>'[1]Nota II.2.5a'!D46</f>
        <v>58368988.630000003</v>
      </c>
      <c r="G523" s="58"/>
    </row>
    <row r="524" spans="1:7">
      <c r="A524" s="583" t="s">
        <v>127</v>
      </c>
      <c r="B524" s="584"/>
      <c r="C524" s="584"/>
      <c r="D524" s="585"/>
      <c r="E524" s="59">
        <f>'[1]Nota II.2.5a'!C47</f>
        <v>18649735.5</v>
      </c>
      <c r="F524" s="59">
        <f>'[1]Nota II.2.5a'!D47</f>
        <v>21180181.879999999</v>
      </c>
      <c r="G524" s="58"/>
    </row>
    <row r="525" spans="1:7">
      <c r="A525" s="583" t="s">
        <v>126</v>
      </c>
      <c r="B525" s="584"/>
      <c r="C525" s="584"/>
      <c r="D525" s="585"/>
      <c r="E525" s="59">
        <f>'[1]Nota II.2.5a'!C48</f>
        <v>0</v>
      </c>
      <c r="F525" s="59">
        <f>'[1]Nota II.2.5a'!D48</f>
        <v>0</v>
      </c>
      <c r="G525" s="58"/>
    </row>
    <row r="526" spans="1:7">
      <c r="A526" s="583" t="s">
        <v>125</v>
      </c>
      <c r="B526" s="584"/>
      <c r="C526" s="584"/>
      <c r="D526" s="585"/>
      <c r="E526" s="59">
        <f>'[1]Nota II.2.5a'!C49</f>
        <v>8241265.1900000004</v>
      </c>
      <c r="F526" s="59">
        <f>'[1]Nota II.2.5a'!D49</f>
        <v>7682190.5499999998</v>
      </c>
      <c r="G526" s="58"/>
    </row>
    <row r="527" spans="1:7">
      <c r="A527" s="586" t="s">
        <v>124</v>
      </c>
      <c r="B527" s="587"/>
      <c r="C527" s="587"/>
      <c r="D527" s="588"/>
      <c r="E527" s="59">
        <f>'[1]Nota II.2.5a'!C50</f>
        <v>307309000.97000003</v>
      </c>
      <c r="F527" s="59">
        <f>'[1]Nota II.2.5a'!D50</f>
        <v>318259538.01999998</v>
      </c>
      <c r="G527" s="58"/>
    </row>
    <row r="528" spans="1:7" ht="14.25" thickBot="1">
      <c r="A528" s="561" t="s">
        <v>123</v>
      </c>
      <c r="B528" s="562"/>
      <c r="C528" s="562"/>
      <c r="D528" s="563"/>
      <c r="E528" s="59">
        <f>'[1]Nota II.2.5a'!C51</f>
        <v>79619226.010000005</v>
      </c>
      <c r="F528" s="59">
        <f>'[1]Nota II.2.5a'!D51</f>
        <v>63638101.210000001</v>
      </c>
      <c r="G528" s="58"/>
    </row>
    <row r="529" spans="1:7" ht="14.25" thickBot="1">
      <c r="A529" s="564" t="s">
        <v>122</v>
      </c>
      <c r="B529" s="565"/>
      <c r="C529" s="565"/>
      <c r="D529" s="566"/>
      <c r="E529" s="57">
        <f>SUM(E482+E491+E492+E493+E494+E495)</f>
        <v>13030384465.779999</v>
      </c>
      <c r="F529" s="57">
        <f>SUM(F482+F491+F492+F493+F494+F495)</f>
        <v>14267675638.84</v>
      </c>
      <c r="G529" s="56"/>
    </row>
    <row r="532" spans="1:7" ht="15">
      <c r="A532" s="523" t="s">
        <v>121</v>
      </c>
      <c r="B532" s="524"/>
      <c r="C532" s="524"/>
      <c r="D532" s="524"/>
    </row>
    <row r="533" spans="1:7" ht="15.75" thickBot="1">
      <c r="A533" s="47"/>
      <c r="B533" s="47"/>
      <c r="C533" s="3"/>
    </row>
    <row r="534" spans="1:7" ht="15.75">
      <c r="A534" s="567" t="s">
        <v>120</v>
      </c>
      <c r="B534" s="568"/>
      <c r="C534" s="569" t="s">
        <v>61</v>
      </c>
      <c r="D534" s="569" t="s">
        <v>60</v>
      </c>
    </row>
    <row r="535" spans="1:7" ht="15.75" thickBot="1">
      <c r="A535" s="572"/>
      <c r="B535" s="573"/>
      <c r="C535" s="570"/>
      <c r="D535" s="571"/>
    </row>
    <row r="536" spans="1:7">
      <c r="A536" s="574" t="s">
        <v>119</v>
      </c>
      <c r="B536" s="575"/>
      <c r="C536" s="27">
        <f>'[1]Nota II.2.5b'!C8</f>
        <v>129421960.44</v>
      </c>
      <c r="D536" s="27">
        <f>'[1]Nota II.2.5b'!D8</f>
        <v>163517547.93000001</v>
      </c>
    </row>
    <row r="537" spans="1:7">
      <c r="A537" s="576" t="s">
        <v>118</v>
      </c>
      <c r="B537" s="577"/>
      <c r="C537" s="27">
        <f>'[1]Nota II.2.5b'!C9</f>
        <v>10447903.57</v>
      </c>
      <c r="D537" s="27">
        <f>'[1]Nota II.2.5b'!D9</f>
        <v>17025697.109999999</v>
      </c>
    </row>
    <row r="538" spans="1:7">
      <c r="A538" s="578" t="s">
        <v>117</v>
      </c>
      <c r="B538" s="579"/>
      <c r="C538" s="27">
        <f>'[1]Nota II.2.5b'!C10</f>
        <v>585332505.35000002</v>
      </c>
      <c r="D538" s="27">
        <f>'[1]Nota II.2.5b'!D10</f>
        <v>693628877.25999999</v>
      </c>
    </row>
    <row r="539" spans="1:7">
      <c r="A539" s="548" t="s">
        <v>116</v>
      </c>
      <c r="B539" s="549"/>
      <c r="C539" s="27">
        <f>'[1]Nota II.2.5b'!C11</f>
        <v>4672125.55</v>
      </c>
      <c r="D539" s="27">
        <f>'[1]Nota II.2.5b'!D11</f>
        <v>5184130.5599999996</v>
      </c>
    </row>
    <row r="540" spans="1:7">
      <c r="A540" s="544" t="s">
        <v>115</v>
      </c>
      <c r="B540" s="545"/>
      <c r="C540" s="27">
        <f>'[1]Nota II.2.5b'!C12</f>
        <v>368304.78</v>
      </c>
      <c r="D540" s="27">
        <f>'[1]Nota II.2.5b'!D12</f>
        <v>147976.14000000001</v>
      </c>
    </row>
    <row r="541" spans="1:7">
      <c r="A541" s="544" t="s">
        <v>114</v>
      </c>
      <c r="B541" s="545"/>
      <c r="C541" s="27">
        <f>'[1]Nota II.2.5b'!C13</f>
        <v>1522136.51</v>
      </c>
      <c r="D541" s="27">
        <f>'[1]Nota II.2.5b'!D13</f>
        <v>1596346.14</v>
      </c>
    </row>
    <row r="542" spans="1:7">
      <c r="A542" s="544" t="s">
        <v>113</v>
      </c>
      <c r="B542" s="545"/>
      <c r="C542" s="27">
        <f>'[1]Nota II.2.5b'!C14</f>
        <v>151738.49</v>
      </c>
      <c r="D542" s="27">
        <f>'[1]Nota II.2.5b'!D14</f>
        <v>182080.81</v>
      </c>
    </row>
    <row r="543" spans="1:7" ht="21.75" customHeight="1">
      <c r="A543" s="546" t="s">
        <v>112</v>
      </c>
      <c r="B543" s="547"/>
      <c r="C543" s="27">
        <f>'[1]Nota II.2.5b'!C15</f>
        <v>5382670.0800000001</v>
      </c>
      <c r="D543" s="27">
        <f>'[1]Nota II.2.5b'!D15</f>
        <v>5861599.1299999999</v>
      </c>
    </row>
    <row r="544" spans="1:7">
      <c r="A544" s="548" t="s">
        <v>111</v>
      </c>
      <c r="B544" s="549"/>
      <c r="C544" s="27">
        <f>'[1]Nota II.2.5b'!C16</f>
        <v>10412746.73</v>
      </c>
      <c r="D544" s="27">
        <f>'[1]Nota II.2.5b'!D16</f>
        <v>10916357.5</v>
      </c>
    </row>
    <row r="545" spans="1:6" ht="14.25" thickBot="1">
      <c r="A545" s="550" t="s">
        <v>110</v>
      </c>
      <c r="B545" s="551"/>
      <c r="C545" s="27">
        <f>'[1]Nota II.2.5b'!C17</f>
        <v>59276.4</v>
      </c>
      <c r="D545" s="27">
        <f>'[1]Nota II.2.5b'!D17</f>
        <v>77049.81</v>
      </c>
    </row>
    <row r="546" spans="1:6" ht="14.25" thickBot="1">
      <c r="A546" s="405" t="s">
        <v>15</v>
      </c>
      <c r="B546" s="407"/>
      <c r="C546" s="15">
        <f>SUM(C536:C545)</f>
        <v>747771367.89999998</v>
      </c>
      <c r="D546" s="15">
        <f>SUM(D536:D545)</f>
        <v>898137662.38999975</v>
      </c>
    </row>
    <row r="551" spans="1:6" ht="14.25">
      <c r="A551" s="408" t="s">
        <v>109</v>
      </c>
      <c r="B551" s="408"/>
      <c r="C551" s="408"/>
    </row>
    <row r="552" spans="1:6" ht="15" thickBot="1">
      <c r="A552" s="47"/>
      <c r="B552" s="47"/>
      <c r="C552" s="47"/>
    </row>
    <row r="553" spans="1:6" ht="26.25" thickBot="1">
      <c r="A553" s="552" t="s">
        <v>108</v>
      </c>
      <c r="B553" s="553"/>
      <c r="C553" s="553"/>
      <c r="D553" s="554"/>
      <c r="E553" s="34" t="s">
        <v>61</v>
      </c>
      <c r="F553" s="33" t="s">
        <v>60</v>
      </c>
    </row>
    <row r="554" spans="1:6" ht="14.25" thickBot="1">
      <c r="A554" s="388" t="s">
        <v>107</v>
      </c>
      <c r="B554" s="389"/>
      <c r="C554" s="389"/>
      <c r="D554" s="390"/>
      <c r="E554" s="55">
        <f>E555+E556+E557</f>
        <v>105959679.53</v>
      </c>
      <c r="F554" s="55">
        <f>F555+F556+F557</f>
        <v>74457979.360000014</v>
      </c>
    </row>
    <row r="555" spans="1:6">
      <c r="A555" s="555" t="s">
        <v>106</v>
      </c>
      <c r="B555" s="556"/>
      <c r="C555" s="556"/>
      <c r="D555" s="557"/>
      <c r="E555" s="54">
        <f>'[1]Nota II.2.5.c'!C10</f>
        <v>95577352.090000004</v>
      </c>
      <c r="F555" s="54">
        <f>'[1]Nota II.2.5.c'!D10</f>
        <v>64503979.340000004</v>
      </c>
    </row>
    <row r="556" spans="1:6">
      <c r="A556" s="397" t="s">
        <v>105</v>
      </c>
      <c r="B556" s="398"/>
      <c r="C556" s="398"/>
      <c r="D556" s="399"/>
      <c r="E556" s="53">
        <f>'[1]Nota II.2.5.c'!C11</f>
        <v>1163859.08</v>
      </c>
      <c r="F556" s="53">
        <f>'[1]Nota II.2.5.c'!D11</f>
        <v>2495495.27</v>
      </c>
    </row>
    <row r="557" spans="1:6" ht="14.25" thickBot="1">
      <c r="A557" s="538" t="s">
        <v>104</v>
      </c>
      <c r="B557" s="539"/>
      <c r="C557" s="539"/>
      <c r="D557" s="540"/>
      <c r="E557" s="52">
        <f>'[1]Nota II.2.5.c'!C12</f>
        <v>9218468.3599999994</v>
      </c>
      <c r="F557" s="52">
        <f>'[1]Nota II.2.5.c'!D12</f>
        <v>7458504.75</v>
      </c>
    </row>
    <row r="558" spans="1:6" ht="14.25" thickBot="1">
      <c r="A558" s="558" t="s">
        <v>103</v>
      </c>
      <c r="B558" s="559"/>
      <c r="C558" s="559"/>
      <c r="D558" s="560"/>
      <c r="E558" s="52">
        <f>'[1]Nota II.2.5.c'!C13</f>
        <v>0</v>
      </c>
      <c r="F558" s="52">
        <f>'[1]Nota II.2.5.c'!D13</f>
        <v>2074.73</v>
      </c>
    </row>
    <row r="559" spans="1:6" ht="14.25" thickBot="1">
      <c r="A559" s="535" t="s">
        <v>102</v>
      </c>
      <c r="B559" s="536"/>
      <c r="C559" s="536"/>
      <c r="D559" s="537"/>
      <c r="E559" s="51">
        <f>SUM(E560:E569)</f>
        <v>496381744.33000004</v>
      </c>
      <c r="F559" s="51">
        <f>SUM(F560:F569)</f>
        <v>1249376729.5900002</v>
      </c>
    </row>
    <row r="560" spans="1:6">
      <c r="A560" s="391" t="s">
        <v>101</v>
      </c>
      <c r="B560" s="392"/>
      <c r="C560" s="392"/>
      <c r="D560" s="393"/>
      <c r="E560" s="50">
        <f>'[1]Nota II.2.5.c'!C15</f>
        <v>1052451.5</v>
      </c>
      <c r="F560" s="50">
        <f>'[1]Nota II.2.5.c'!D15</f>
        <v>2721947.02</v>
      </c>
    </row>
    <row r="561" spans="1:6">
      <c r="A561" s="394" t="s">
        <v>100</v>
      </c>
      <c r="B561" s="395"/>
      <c r="C561" s="395"/>
      <c r="D561" s="396"/>
      <c r="E561" s="49">
        <f>'[1]Nota II.2.5.c'!C16</f>
        <v>0</v>
      </c>
      <c r="F561" s="49">
        <f>'[1]Nota II.2.5.c'!D16</f>
        <v>0</v>
      </c>
    </row>
    <row r="562" spans="1:6">
      <c r="A562" s="394" t="s">
        <v>99</v>
      </c>
      <c r="B562" s="395"/>
      <c r="C562" s="395"/>
      <c r="D562" s="396"/>
      <c r="E562" s="49">
        <f>'[1]Nota II.2.5.c'!C17</f>
        <v>34033588.57</v>
      </c>
      <c r="F562" s="49">
        <f>'[1]Nota II.2.5.c'!D17</f>
        <v>141653986.77000001</v>
      </c>
    </row>
    <row r="563" spans="1:6">
      <c r="A563" s="394" t="s">
        <v>98</v>
      </c>
      <c r="B563" s="395"/>
      <c r="C563" s="395"/>
      <c r="D563" s="396"/>
      <c r="E563" s="49">
        <f>'[1]Nota II.2.5.c'!C18</f>
        <v>16785.669999999998</v>
      </c>
      <c r="F563" s="49">
        <f>'[1]Nota II.2.5.c'!D18</f>
        <v>59716.26</v>
      </c>
    </row>
    <row r="564" spans="1:6">
      <c r="A564" s="394" t="s">
        <v>97</v>
      </c>
      <c r="B564" s="395"/>
      <c r="C564" s="395"/>
      <c r="D564" s="396"/>
      <c r="E564" s="49">
        <f>'[1]Nota II.2.5.c'!C19</f>
        <v>1620091.62</v>
      </c>
      <c r="F564" s="49">
        <f>'[1]Nota II.2.5.c'!D19</f>
        <v>4418407.96</v>
      </c>
    </row>
    <row r="565" spans="1:6">
      <c r="A565" s="394" t="s">
        <v>96</v>
      </c>
      <c r="B565" s="395"/>
      <c r="C565" s="395"/>
      <c r="D565" s="396"/>
      <c r="E565" s="49">
        <f>'[1]Nota II.2.5.c'!C20</f>
        <v>83468891.540000007</v>
      </c>
      <c r="F565" s="49">
        <f>'[1]Nota II.2.5.c'!D20</f>
        <v>156097176.13999999</v>
      </c>
    </row>
    <row r="566" spans="1:6">
      <c r="A566" s="394" t="s">
        <v>95</v>
      </c>
      <c r="B566" s="395"/>
      <c r="C566" s="395"/>
      <c r="D566" s="396"/>
      <c r="E566" s="49">
        <f>'[1]Nota II.2.5.c'!C21</f>
        <v>356076275.69999999</v>
      </c>
      <c r="F566" s="49">
        <f>'[1]Nota II.2.5.c'!D21</f>
        <v>928508758.46000004</v>
      </c>
    </row>
    <row r="567" spans="1:6">
      <c r="A567" s="397" t="s">
        <v>94</v>
      </c>
      <c r="B567" s="398"/>
      <c r="C567" s="398"/>
      <c r="D567" s="399"/>
      <c r="E567" s="49">
        <f>'[1]Nota II.2.5.c'!C22</f>
        <v>3107026.24</v>
      </c>
      <c r="F567" s="49">
        <f>'[1]Nota II.2.5.c'!D22</f>
        <v>66996.13</v>
      </c>
    </row>
    <row r="568" spans="1:6">
      <c r="A568" s="397" t="s">
        <v>93</v>
      </c>
      <c r="B568" s="398"/>
      <c r="C568" s="398"/>
      <c r="D568" s="399"/>
      <c r="E568" s="49">
        <f>'[1]Nota II.2.5.c'!C23</f>
        <v>0</v>
      </c>
      <c r="F568" s="49">
        <f>'[1]Nota II.2.5.c'!D23</f>
        <v>0</v>
      </c>
    </row>
    <row r="569" spans="1:6" ht="56.25" customHeight="1" thickBot="1">
      <c r="A569" s="538" t="s">
        <v>92</v>
      </c>
      <c r="B569" s="539"/>
      <c r="C569" s="539"/>
      <c r="D569" s="540"/>
      <c r="E569" s="48">
        <f>'[1]Nota II.2.5.c'!C24</f>
        <v>17006633.489999998</v>
      </c>
      <c r="F569" s="48">
        <f>'[1]Nota II.2.5.c'!D24</f>
        <v>15849740.85</v>
      </c>
    </row>
    <row r="570" spans="1:6" ht="14.25" thickBot="1">
      <c r="A570" s="541" t="s">
        <v>15</v>
      </c>
      <c r="B570" s="542"/>
      <c r="C570" s="542"/>
      <c r="D570" s="543"/>
      <c r="E570" s="26">
        <f>SUM(E554+E558+E559)</f>
        <v>602341423.86000001</v>
      </c>
      <c r="F570" s="26">
        <f>SUM(F554+F558+F559)</f>
        <v>1323836783.6800001</v>
      </c>
    </row>
    <row r="575" spans="1:6" ht="15">
      <c r="A575" s="523" t="s">
        <v>91</v>
      </c>
      <c r="B575" s="524"/>
      <c r="C575" s="524"/>
      <c r="D575" s="524"/>
    </row>
    <row r="576" spans="1:6" ht="15.75" thickBot="1">
      <c r="A576" s="47"/>
      <c r="B576" s="47"/>
      <c r="C576" s="3"/>
      <c r="D576" s="3"/>
    </row>
    <row r="577" spans="1:6" ht="26.25" thickBot="1">
      <c r="A577" s="409" t="s">
        <v>90</v>
      </c>
      <c r="B577" s="410"/>
      <c r="C577" s="410"/>
      <c r="D577" s="411"/>
      <c r="E577" s="34" t="s">
        <v>61</v>
      </c>
      <c r="F577" s="33" t="s">
        <v>60</v>
      </c>
    </row>
    <row r="578" spans="1:6" ht="30.75" customHeight="1" thickBot="1">
      <c r="A578" s="525" t="s">
        <v>89</v>
      </c>
      <c r="B578" s="526"/>
      <c r="C578" s="526"/>
      <c r="D578" s="527"/>
      <c r="E578" s="46">
        <f>'[1]Nota II.2.5.d'!C9</f>
        <v>0</v>
      </c>
      <c r="F578" s="46">
        <f>'[1]Nota II.2.5.d'!D9</f>
        <v>0</v>
      </c>
    </row>
    <row r="579" spans="1:6" ht="14.25" thickBot="1">
      <c r="A579" s="388" t="s">
        <v>88</v>
      </c>
      <c r="B579" s="389"/>
      <c r="C579" s="389"/>
      <c r="D579" s="390"/>
      <c r="E579" s="28">
        <f>SUM(E580+E581+E586)</f>
        <v>864865599.41999996</v>
      </c>
      <c r="F579" s="28">
        <f>SUM(F580+F581+F586)</f>
        <v>800381808.30000007</v>
      </c>
    </row>
    <row r="580" spans="1:6">
      <c r="A580" s="528" t="s">
        <v>87</v>
      </c>
      <c r="B580" s="529"/>
      <c r="C580" s="529"/>
      <c r="D580" s="530"/>
      <c r="E580" s="45">
        <f>'[1]Nota II.2.5.d'!C11</f>
        <v>7274476.25</v>
      </c>
      <c r="F580" s="45">
        <f>'[1]Nota II.2.5.d'!D11</f>
        <v>8205087.9299999997</v>
      </c>
    </row>
    <row r="581" spans="1:6">
      <c r="A581" s="418" t="s">
        <v>86</v>
      </c>
      <c r="B581" s="419"/>
      <c r="C581" s="419"/>
      <c r="D581" s="531"/>
      <c r="E581" s="43">
        <f>SUM(E582:E585)</f>
        <v>254753086.13</v>
      </c>
      <c r="F581" s="43">
        <f>SUM(F582:F585)</f>
        <v>301938310.52000004</v>
      </c>
    </row>
    <row r="582" spans="1:6">
      <c r="A582" s="493" t="s">
        <v>85</v>
      </c>
      <c r="B582" s="494"/>
      <c r="C582" s="494"/>
      <c r="D582" s="495"/>
      <c r="E582" s="44">
        <f>'[1]Nota II.2.5.d'!C13</f>
        <v>244770</v>
      </c>
      <c r="F582" s="44">
        <f>'[1]Nota II.2.5.d'!D13</f>
        <v>1881574.21</v>
      </c>
    </row>
    <row r="583" spans="1:6">
      <c r="A583" s="493" t="s">
        <v>84</v>
      </c>
      <c r="B583" s="494"/>
      <c r="C583" s="494"/>
      <c r="D583" s="495"/>
      <c r="E583" s="44">
        <f>'[1]Nota II.2.5.d'!C14</f>
        <v>2956364.79</v>
      </c>
      <c r="F583" s="44">
        <f>'[1]Nota II.2.5.d'!D14</f>
        <v>1743959.39</v>
      </c>
    </row>
    <row r="584" spans="1:6">
      <c r="A584" s="493" t="s">
        <v>83</v>
      </c>
      <c r="B584" s="494"/>
      <c r="C584" s="494"/>
      <c r="D584" s="495"/>
      <c r="E584" s="44">
        <f>'[1]Nota II.2.5.d'!C15</f>
        <v>251551951.34</v>
      </c>
      <c r="F584" s="44">
        <f>'[1]Nota II.2.5.d'!D15</f>
        <v>297955960.48000002</v>
      </c>
    </row>
    <row r="585" spans="1:6">
      <c r="A585" s="493" t="s">
        <v>82</v>
      </c>
      <c r="B585" s="494"/>
      <c r="C585" s="494"/>
      <c r="D585" s="495"/>
      <c r="E585" s="44">
        <f>'[1]Nota II.2.5.d'!C16</f>
        <v>0</v>
      </c>
      <c r="F585" s="44">
        <f>'[1]Nota II.2.5.d'!D16</f>
        <v>356816.44</v>
      </c>
    </row>
    <row r="586" spans="1:6">
      <c r="A586" s="532" t="s">
        <v>81</v>
      </c>
      <c r="B586" s="533"/>
      <c r="C586" s="533"/>
      <c r="D586" s="534"/>
      <c r="E586" s="43">
        <f>SUM(E587:E591)</f>
        <v>602838037.03999996</v>
      </c>
      <c r="F586" s="43">
        <f>SUM(F587:F591)</f>
        <v>490238409.85000002</v>
      </c>
    </row>
    <row r="587" spans="1:6">
      <c r="A587" s="493" t="s">
        <v>80</v>
      </c>
      <c r="B587" s="494"/>
      <c r="C587" s="494"/>
      <c r="D587" s="495"/>
      <c r="E587" s="42">
        <f>'[1]Nota II.2.5.d'!C18</f>
        <v>5708.19</v>
      </c>
      <c r="F587" s="42">
        <f>'[1]Nota II.2.5.d'!D18</f>
        <v>5074.33</v>
      </c>
    </row>
    <row r="588" spans="1:6">
      <c r="A588" s="493" t="s">
        <v>79</v>
      </c>
      <c r="B588" s="494"/>
      <c r="C588" s="494"/>
      <c r="D588" s="495"/>
      <c r="E588" s="42">
        <f>'[1]Nota II.2.5.d'!C19</f>
        <v>493388956.56999999</v>
      </c>
      <c r="F588" s="42">
        <f>'[1]Nota II.2.5.d'!D19</f>
        <v>412913112.85000002</v>
      </c>
    </row>
    <row r="589" spans="1:6">
      <c r="A589" s="496" t="s">
        <v>78</v>
      </c>
      <c r="B589" s="497"/>
      <c r="C589" s="497"/>
      <c r="D589" s="498"/>
      <c r="E589" s="42">
        <f>'[1]Nota II.2.5.d'!C20</f>
        <v>73636663.379999995</v>
      </c>
      <c r="F589" s="42">
        <f>'[1]Nota II.2.5.d'!D20</f>
        <v>46681722.799999997</v>
      </c>
    </row>
    <row r="590" spans="1:6">
      <c r="A590" s="496" t="s">
        <v>77</v>
      </c>
      <c r="B590" s="497"/>
      <c r="C590" s="497"/>
      <c r="D590" s="498"/>
      <c r="E590" s="42">
        <f>'[1]Nota II.2.5.d'!C21</f>
        <v>0</v>
      </c>
      <c r="F590" s="42">
        <f>'[1]Nota II.2.5.d'!D21</f>
        <v>0</v>
      </c>
    </row>
    <row r="591" spans="1:6" ht="51.75" customHeight="1" thickBot="1">
      <c r="A591" s="499" t="s">
        <v>76</v>
      </c>
      <c r="B591" s="500"/>
      <c r="C591" s="500"/>
      <c r="D591" s="501"/>
      <c r="E591" s="42">
        <f>'[1]Nota II.2.5.d'!C22</f>
        <v>35806708.899999999</v>
      </c>
      <c r="F591" s="42">
        <f>'[1]Nota II.2.5.d'!D22</f>
        <v>30638499.870000001</v>
      </c>
    </row>
    <row r="592" spans="1:6" ht="14.25" thickBot="1">
      <c r="A592" s="502" t="s">
        <v>15</v>
      </c>
      <c r="B592" s="503"/>
      <c r="C592" s="503"/>
      <c r="D592" s="504"/>
      <c r="E592" s="41">
        <f>SUM(E578+E579)</f>
        <v>864865599.41999996</v>
      </c>
      <c r="F592" s="41">
        <f>SUM(F578+F579)</f>
        <v>800381808.30000007</v>
      </c>
    </row>
    <row r="597" spans="1:6" ht="15">
      <c r="A597" s="40" t="s">
        <v>75</v>
      </c>
      <c r="B597" s="39"/>
      <c r="C597" s="39"/>
    </row>
    <row r="598" spans="1:6" ht="15.75" thickBot="1">
      <c r="A598"/>
      <c r="B598"/>
      <c r="C598"/>
    </row>
    <row r="599" spans="1:6" ht="32.25" thickBot="1">
      <c r="A599" s="505"/>
      <c r="B599" s="506"/>
      <c r="C599" s="506"/>
      <c r="D599" s="507"/>
      <c r="E599" s="38" t="s">
        <v>61</v>
      </c>
      <c r="F599" s="37" t="s">
        <v>60</v>
      </c>
    </row>
    <row r="600" spans="1:6" ht="14.25" thickBot="1">
      <c r="A600" s="508" t="s">
        <v>74</v>
      </c>
      <c r="B600" s="509"/>
      <c r="C600" s="509"/>
      <c r="D600" s="510"/>
      <c r="E600" s="28">
        <f>SUM(E601:E602)</f>
        <v>2381361.04</v>
      </c>
      <c r="F600" s="28">
        <f>SUM(F601:F602)</f>
        <v>281570024.23000002</v>
      </c>
    </row>
    <row r="601" spans="1:6">
      <c r="A601" s="511" t="s">
        <v>73</v>
      </c>
      <c r="B601" s="512"/>
      <c r="C601" s="512"/>
      <c r="D601" s="513"/>
      <c r="E601" s="32">
        <f>'[1]Nota II.2.5.e'!C10</f>
        <v>2121859.84</v>
      </c>
      <c r="F601" s="32">
        <f>'[1]Nota II.2.5.e'!D10</f>
        <v>2102371.85</v>
      </c>
    </row>
    <row r="602" spans="1:6" ht="14.25" thickBot="1">
      <c r="A602" s="514" t="s">
        <v>72</v>
      </c>
      <c r="B602" s="515"/>
      <c r="C602" s="515"/>
      <c r="D602" s="516"/>
      <c r="E602" s="30">
        <f>'[1]Nota II.2.5.e'!C11</f>
        <v>259501.2</v>
      </c>
      <c r="F602" s="30">
        <f>'[1]Nota II.2.5.e'!D11</f>
        <v>279467652.38</v>
      </c>
    </row>
    <row r="603" spans="1:6" ht="14.25" thickBot="1">
      <c r="A603" s="382" t="s">
        <v>59</v>
      </c>
      <c r="B603" s="383"/>
      <c r="C603" s="383"/>
      <c r="D603" s="384"/>
      <c r="E603" s="28">
        <f>SUM(E604:E605)</f>
        <v>149012764.88999999</v>
      </c>
      <c r="F603" s="28">
        <f>SUM(F604:F605)</f>
        <v>126741480.86</v>
      </c>
    </row>
    <row r="604" spans="1:6" ht="22.5" customHeight="1">
      <c r="A604" s="517" t="s">
        <v>71</v>
      </c>
      <c r="B604" s="518"/>
      <c r="C604" s="518"/>
      <c r="D604" s="519"/>
      <c r="E604" s="27">
        <f>'[1]Nota II.2.5.e'!C13</f>
        <v>74604430.140000001</v>
      </c>
      <c r="F604" s="27">
        <f>'[1]Nota II.2.5.e'!D13</f>
        <v>56916645.5</v>
      </c>
    </row>
    <row r="605" spans="1:6" ht="15.75" customHeight="1" thickBot="1">
      <c r="A605" s="520" t="s">
        <v>70</v>
      </c>
      <c r="B605" s="521"/>
      <c r="C605" s="521"/>
      <c r="D605" s="522"/>
      <c r="E605" s="27">
        <f>'[1]Nota II.2.5.e'!C14</f>
        <v>74408334.75</v>
      </c>
      <c r="F605" s="27">
        <f>'[1]Nota II.2.5.e'!D14</f>
        <v>69824835.359999999</v>
      </c>
    </row>
    <row r="606" spans="1:6" ht="14.25" thickBot="1">
      <c r="A606" s="382" t="s">
        <v>69</v>
      </c>
      <c r="B606" s="383"/>
      <c r="C606" s="383"/>
      <c r="D606" s="384"/>
      <c r="E606" s="28">
        <f>SUM(E607:E612)</f>
        <v>62928469.039999999</v>
      </c>
      <c r="F606" s="28">
        <f>SUM(F607:F612)</f>
        <v>95265625.939999998</v>
      </c>
    </row>
    <row r="607" spans="1:6">
      <c r="A607" s="373" t="s">
        <v>68</v>
      </c>
      <c r="B607" s="374"/>
      <c r="C607" s="374"/>
      <c r="D607" s="375"/>
      <c r="E607" s="27">
        <f>'[1]Nota II.2.5.e'!C16</f>
        <v>0</v>
      </c>
      <c r="F607" s="27">
        <f>'[1]Nota II.2.5.e'!D16</f>
        <v>1156888.67</v>
      </c>
    </row>
    <row r="608" spans="1:6">
      <c r="A608" s="376" t="s">
        <v>67</v>
      </c>
      <c r="B608" s="377"/>
      <c r="C608" s="377"/>
      <c r="D608" s="378"/>
      <c r="E608" s="27">
        <f>'[1]Nota II.2.5.e'!C17</f>
        <v>60069422.039999999</v>
      </c>
      <c r="F608" s="27">
        <f>'[1]Nota II.2.5.e'!D17</f>
        <v>92587747.390000001</v>
      </c>
    </row>
    <row r="609" spans="1:6">
      <c r="A609" s="379" t="s">
        <v>66</v>
      </c>
      <c r="B609" s="380"/>
      <c r="C609" s="380"/>
      <c r="D609" s="381"/>
      <c r="E609" s="27">
        <f>'[1]Nota II.2.5.e'!C18</f>
        <v>0</v>
      </c>
      <c r="F609" s="27">
        <f>'[1]Nota II.2.5.e'!D18</f>
        <v>0</v>
      </c>
    </row>
    <row r="610" spans="1:6">
      <c r="A610" s="379" t="s">
        <v>65</v>
      </c>
      <c r="B610" s="380"/>
      <c r="C610" s="380"/>
      <c r="D610" s="381"/>
      <c r="E610" s="27">
        <f>'[1]Nota II.2.5.e'!C19</f>
        <v>0</v>
      </c>
      <c r="F610" s="27">
        <f>'[1]Nota II.2.5.e'!D19</f>
        <v>0</v>
      </c>
    </row>
    <row r="611" spans="1:6">
      <c r="A611" s="379" t="s">
        <v>64</v>
      </c>
      <c r="B611" s="380"/>
      <c r="C611" s="380"/>
      <c r="D611" s="381"/>
      <c r="E611" s="27">
        <f>'[1]Nota II.2.5.e'!C20</f>
        <v>954680.19</v>
      </c>
      <c r="F611" s="27">
        <f>'[1]Nota II.2.5.e'!D20</f>
        <v>3604.77</v>
      </c>
    </row>
    <row r="612" spans="1:6" ht="14.25" thickBot="1">
      <c r="A612" s="402" t="s">
        <v>63</v>
      </c>
      <c r="B612" s="403"/>
      <c r="C612" s="403"/>
      <c r="D612" s="404"/>
      <c r="E612" s="27">
        <f>'[1]Nota II.2.5.e'!C21</f>
        <v>1904366.81</v>
      </c>
      <c r="F612" s="27">
        <f>'[1]Nota II.2.5.e'!D21</f>
        <v>1517385.11</v>
      </c>
    </row>
    <row r="613" spans="1:6" ht="14.25" thickBot="1">
      <c r="A613" s="405" t="s">
        <v>15</v>
      </c>
      <c r="B613" s="406"/>
      <c r="C613" s="406"/>
      <c r="D613" s="407"/>
      <c r="E613" s="26">
        <f>SUM(E600+E603+E606)</f>
        <v>214322594.96999997</v>
      </c>
      <c r="F613" s="26">
        <f>SUM(F600+F603+F606)</f>
        <v>503577131.03000003</v>
      </c>
    </row>
    <row r="616" spans="1:6" ht="14.25">
      <c r="A616" s="408" t="s">
        <v>62</v>
      </c>
      <c r="B616" s="408"/>
      <c r="C616" s="408"/>
    </row>
    <row r="617" spans="1:6" ht="14.25" thickBot="1">
      <c r="A617" s="36"/>
      <c r="B617" s="35"/>
      <c r="C617" s="35"/>
    </row>
    <row r="618" spans="1:6" ht="26.25" thickBot="1">
      <c r="A618" s="409"/>
      <c r="B618" s="410"/>
      <c r="C618" s="410"/>
      <c r="D618" s="411"/>
      <c r="E618" s="34" t="s">
        <v>61</v>
      </c>
      <c r="F618" s="33" t="s">
        <v>60</v>
      </c>
    </row>
    <row r="619" spans="1:6" ht="14.25" thickBot="1">
      <c r="A619" s="388" t="s">
        <v>59</v>
      </c>
      <c r="B619" s="389"/>
      <c r="C619" s="389"/>
      <c r="D619" s="390"/>
      <c r="E619" s="28">
        <f>E620+E621</f>
        <v>224462048.31999999</v>
      </c>
      <c r="F619" s="28">
        <f>F620+F621</f>
        <v>209210724.44999999</v>
      </c>
    </row>
    <row r="620" spans="1:6">
      <c r="A620" s="391" t="s">
        <v>58</v>
      </c>
      <c r="B620" s="392"/>
      <c r="C620" s="392"/>
      <c r="D620" s="393"/>
      <c r="E620" s="32">
        <f>'[1]Nota II.2.5.f'!C10</f>
        <v>219013426.41999999</v>
      </c>
      <c r="F620" s="31">
        <f>'[1]Nota II.2.5.f'!D10</f>
        <v>200682007.00999999</v>
      </c>
    </row>
    <row r="621" spans="1:6" ht="14.25" thickBot="1">
      <c r="A621" s="385" t="s">
        <v>57</v>
      </c>
      <c r="B621" s="386"/>
      <c r="C621" s="386"/>
      <c r="D621" s="387"/>
      <c r="E621" s="30">
        <f>'[1]Nota II.2.5.f'!C11</f>
        <v>5448621.9000000004</v>
      </c>
      <c r="F621" s="29">
        <f>'[1]Nota II.2.5.f'!D11</f>
        <v>8528717.4399999995</v>
      </c>
    </row>
    <row r="622" spans="1:6" ht="14.25" thickBot="1">
      <c r="A622" s="388" t="s">
        <v>56</v>
      </c>
      <c r="B622" s="389"/>
      <c r="C622" s="389"/>
      <c r="D622" s="390"/>
      <c r="E622" s="28">
        <f>SUM(E623:E630)</f>
        <v>90867344.610000014</v>
      </c>
      <c r="F622" s="28">
        <f>SUM(F623:F630)</f>
        <v>196149959.13999999</v>
      </c>
    </row>
    <row r="623" spans="1:6">
      <c r="A623" s="391" t="s">
        <v>55</v>
      </c>
      <c r="B623" s="392"/>
      <c r="C623" s="392"/>
      <c r="D623" s="393"/>
      <c r="E623" s="27">
        <f>'[1]Nota II.2.5.f'!C13</f>
        <v>187</v>
      </c>
      <c r="F623" s="27">
        <f>'[1]Nota II.2.5.f'!D13</f>
        <v>85</v>
      </c>
    </row>
    <row r="624" spans="1:6">
      <c r="A624" s="394" t="s">
        <v>54</v>
      </c>
      <c r="B624" s="395"/>
      <c r="C624" s="395"/>
      <c r="D624" s="396"/>
      <c r="E624" s="27">
        <f>'[1]Nota II.2.5.f'!C14</f>
        <v>0</v>
      </c>
      <c r="F624" s="27">
        <f>'[1]Nota II.2.5.f'!D14</f>
        <v>0</v>
      </c>
    </row>
    <row r="625" spans="1:6">
      <c r="A625" s="394" t="s">
        <v>53</v>
      </c>
      <c r="B625" s="395"/>
      <c r="C625" s="395"/>
      <c r="D625" s="396"/>
      <c r="E625" s="27">
        <f>'[1]Nota II.2.5.f'!C15</f>
        <v>214869.81</v>
      </c>
      <c r="F625" s="27">
        <f>'[1]Nota II.2.5.f'!D15</f>
        <v>322539.84999999998</v>
      </c>
    </row>
    <row r="626" spans="1:6">
      <c r="A626" s="397" t="s">
        <v>52</v>
      </c>
      <c r="B626" s="398"/>
      <c r="C626" s="398"/>
      <c r="D626" s="399"/>
      <c r="E626" s="27">
        <f>'[1]Nota II.2.5.f'!C16</f>
        <v>16435468.029999999</v>
      </c>
      <c r="F626" s="27">
        <f>'[1]Nota II.2.5.f'!D16</f>
        <v>85857746.599999994</v>
      </c>
    </row>
    <row r="627" spans="1:6">
      <c r="A627" s="397" t="s">
        <v>51</v>
      </c>
      <c r="B627" s="398"/>
      <c r="C627" s="398"/>
      <c r="D627" s="399"/>
      <c r="E627" s="27">
        <f>'[1]Nota II.2.5.f'!C17</f>
        <v>65993770.310000002</v>
      </c>
      <c r="F627" s="27">
        <f>'[1]Nota II.2.5.f'!D17</f>
        <v>84186060.730000004</v>
      </c>
    </row>
    <row r="628" spans="1:6">
      <c r="A628" s="397" t="s">
        <v>50</v>
      </c>
      <c r="B628" s="398"/>
      <c r="C628" s="398"/>
      <c r="D628" s="399"/>
      <c r="E628" s="27">
        <f>'[1]Nota II.2.5.f'!C18</f>
        <v>1981412.72</v>
      </c>
      <c r="F628" s="27">
        <f>'[1]Nota II.2.5.f'!D18</f>
        <v>2315117.1</v>
      </c>
    </row>
    <row r="629" spans="1:6">
      <c r="A629" s="397" t="s">
        <v>49</v>
      </c>
      <c r="B629" s="398"/>
      <c r="C629" s="398"/>
      <c r="D629" s="399"/>
      <c r="E629" s="27">
        <f>'[1]Nota II.2.5.f'!C19</f>
        <v>2302967.4500000002</v>
      </c>
      <c r="F629" s="27">
        <f>'[1]Nota II.2.5.f'!D19</f>
        <v>7265513.4400000004</v>
      </c>
    </row>
    <row r="630" spans="1:6" ht="14.25" thickBot="1">
      <c r="A630" s="415" t="s">
        <v>48</v>
      </c>
      <c r="B630" s="416"/>
      <c r="C630" s="416"/>
      <c r="D630" s="417"/>
      <c r="E630" s="27">
        <f>'[1]Nota II.2.5.f'!C20</f>
        <v>3938669.29</v>
      </c>
      <c r="F630" s="27">
        <f>'[1]Nota II.2.5.f'!D20</f>
        <v>16202896.42</v>
      </c>
    </row>
    <row r="631" spans="1:6" ht="14.25" thickBot="1">
      <c r="A631" s="405" t="s">
        <v>15</v>
      </c>
      <c r="B631" s="406"/>
      <c r="C631" s="406"/>
      <c r="D631" s="407"/>
      <c r="E631" s="26">
        <f>SUM(E619+E622)</f>
        <v>315329392.93000001</v>
      </c>
      <c r="F631" s="26">
        <f>SUM(F619+F622)</f>
        <v>405360683.58999997</v>
      </c>
    </row>
    <row r="637" spans="1:6" ht="14.25">
      <c r="A637" s="414" t="s">
        <v>47</v>
      </c>
      <c r="B637" s="414"/>
      <c r="C637" s="414"/>
      <c r="D637" s="414"/>
      <c r="E637" s="414"/>
      <c r="F637" s="414"/>
    </row>
    <row r="638" spans="1:6" ht="14.25" thickBot="1">
      <c r="A638" s="25"/>
      <c r="B638" s="6"/>
      <c r="C638" s="6"/>
      <c r="D638" s="6"/>
      <c r="E638" s="6"/>
      <c r="F638" s="6"/>
    </row>
    <row r="639" spans="1:6" ht="14.25" thickBot="1">
      <c r="A639" s="364" t="s">
        <v>46</v>
      </c>
      <c r="B639" s="365"/>
      <c r="C639" s="368" t="s">
        <v>45</v>
      </c>
      <c r="D639" s="369"/>
      <c r="E639" s="369"/>
      <c r="F639" s="370"/>
    </row>
    <row r="640" spans="1:6" ht="14.25" thickBot="1">
      <c r="A640" s="366"/>
      <c r="B640" s="367"/>
      <c r="C640" s="24" t="s">
        <v>44</v>
      </c>
      <c r="D640" s="22" t="s">
        <v>43</v>
      </c>
      <c r="E640" s="23" t="s">
        <v>42</v>
      </c>
      <c r="F640" s="22" t="s">
        <v>41</v>
      </c>
    </row>
    <row r="641" spans="1:6" ht="33.75" customHeight="1">
      <c r="A641" s="371" t="s">
        <v>40</v>
      </c>
      <c r="B641" s="372"/>
      <c r="C641" s="21">
        <f>SUM(C642:C663)</f>
        <v>24348251.609999999</v>
      </c>
      <c r="D641" s="21">
        <f>SUM(D642:D663)</f>
        <v>26588072.829999994</v>
      </c>
      <c r="E641" s="21">
        <f>SUM(E642:E663)</f>
        <v>192662585.68000001</v>
      </c>
      <c r="F641" s="20">
        <f>SUM(F642:F663)</f>
        <v>223414850.87</v>
      </c>
    </row>
    <row r="642" spans="1:6" ht="13.5" customHeight="1">
      <c r="A642" s="400" t="s">
        <v>39</v>
      </c>
      <c r="B642" s="401"/>
      <c r="C642" s="18">
        <f>'[1]Nota II.2.5.g'!C11</f>
        <v>0</v>
      </c>
      <c r="D642" s="18">
        <f>'[1]Nota II.2.5.g'!D11</f>
        <v>69290</v>
      </c>
      <c r="E642" s="18">
        <f>'[1]Nota II.2.5.g'!E11</f>
        <v>57303</v>
      </c>
      <c r="F642" s="19">
        <f>'[1]Nota II.2.5.g'!F11</f>
        <v>1239266</v>
      </c>
    </row>
    <row r="643" spans="1:6" ht="13.5" customHeight="1">
      <c r="A643" s="362" t="s">
        <v>38</v>
      </c>
      <c r="B643" s="363"/>
      <c r="C643" s="18">
        <f>'[1]Nota II.2.5.g'!C12</f>
        <v>0</v>
      </c>
      <c r="D643" s="18">
        <f>'[1]Nota II.2.5.g'!D12</f>
        <v>348140.66</v>
      </c>
      <c r="E643" s="18">
        <f>'[1]Nota II.2.5.g'!E12</f>
        <v>0</v>
      </c>
      <c r="F643" s="19">
        <f>'[1]Nota II.2.5.g'!F12</f>
        <v>4634560.4000000004</v>
      </c>
    </row>
    <row r="644" spans="1:6" ht="13.5" customHeight="1">
      <c r="A644" s="362" t="s">
        <v>37</v>
      </c>
      <c r="B644" s="363"/>
      <c r="C644" s="18">
        <f>'[1]Nota II.2.5.g'!C13</f>
        <v>586.15</v>
      </c>
      <c r="D644" s="18">
        <f>'[1]Nota II.2.5.g'!D13</f>
        <v>0</v>
      </c>
      <c r="E644" s="18">
        <f>'[1]Nota II.2.5.g'!E13</f>
        <v>1849372</v>
      </c>
      <c r="F644" s="19">
        <f>'[1]Nota II.2.5.g'!F13</f>
        <v>0</v>
      </c>
    </row>
    <row r="645" spans="1:6" ht="13.5" customHeight="1">
      <c r="A645" s="362" t="s">
        <v>36</v>
      </c>
      <c r="B645" s="363"/>
      <c r="C645" s="18">
        <f>'[1]Nota II.2.5.g'!C14</f>
        <v>0</v>
      </c>
      <c r="D645" s="18">
        <f>'[1]Nota II.2.5.g'!D14</f>
        <v>0</v>
      </c>
      <c r="E645" s="18">
        <f>'[1]Nota II.2.5.g'!E14</f>
        <v>0</v>
      </c>
      <c r="F645" s="19">
        <f>'[1]Nota II.2.5.g'!F14</f>
        <v>3837.6</v>
      </c>
    </row>
    <row r="646" spans="1:6" ht="24.75" customHeight="1">
      <c r="A646" s="362" t="s">
        <v>35</v>
      </c>
      <c r="B646" s="363"/>
      <c r="C646" s="18">
        <f>'[1]Nota II.2.5.g'!C15</f>
        <v>0</v>
      </c>
      <c r="D646" s="18">
        <f>'[1]Nota II.2.5.g'!D15</f>
        <v>24716849.739999998</v>
      </c>
      <c r="E646" s="18">
        <f>'[1]Nota II.2.5.g'!E15</f>
        <v>6361705.6399999997</v>
      </c>
      <c r="F646" s="19">
        <f>'[1]Nota II.2.5.g'!F15</f>
        <v>212687367.53</v>
      </c>
    </row>
    <row r="647" spans="1:6" ht="23.25" customHeight="1">
      <c r="A647" s="362" t="s">
        <v>34</v>
      </c>
      <c r="B647" s="363"/>
      <c r="C647" s="18">
        <f>'[1]Nota II.2.5.g'!C16</f>
        <v>13.92</v>
      </c>
      <c r="D647" s="18">
        <f>'[1]Nota II.2.5.g'!D16</f>
        <v>3500</v>
      </c>
      <c r="E647" s="18">
        <f>'[1]Nota II.2.5.g'!E16</f>
        <v>4127491.77</v>
      </c>
      <c r="F647" s="19">
        <f>'[1]Nota II.2.5.g'!F16</f>
        <v>1200</v>
      </c>
    </row>
    <row r="648" spans="1:6" ht="24.75" customHeight="1">
      <c r="A648" s="362" t="s">
        <v>33</v>
      </c>
      <c r="B648" s="363"/>
      <c r="C648" s="18">
        <f>'[1]Nota II.2.5.g'!C17</f>
        <v>0</v>
      </c>
      <c r="D648" s="18">
        <f>'[1]Nota II.2.5.g'!D17</f>
        <v>0</v>
      </c>
      <c r="E648" s="18">
        <f>'[1]Nota II.2.5.g'!E17</f>
        <v>20440.29</v>
      </c>
      <c r="F648" s="19">
        <f>'[1]Nota II.2.5.g'!F17</f>
        <v>0</v>
      </c>
    </row>
    <row r="649" spans="1:6" ht="24" customHeight="1">
      <c r="A649" s="362" t="s">
        <v>32</v>
      </c>
      <c r="B649" s="363"/>
      <c r="C649" s="18">
        <f>'[1]Nota II.2.5.g'!C18</f>
        <v>325131.61</v>
      </c>
      <c r="D649" s="18">
        <f>'[1]Nota II.2.5.g'!D18</f>
        <v>1112309.29</v>
      </c>
      <c r="E649" s="18">
        <f>'[1]Nota II.2.5.g'!E18</f>
        <v>145208880.09</v>
      </c>
      <c r="F649" s="19">
        <f>'[1]Nota II.2.5.g'!F18</f>
        <v>1704226.69</v>
      </c>
    </row>
    <row r="650" spans="1:6" ht="12.75" customHeight="1">
      <c r="A650" s="362" t="s">
        <v>31</v>
      </c>
      <c r="B650" s="363"/>
      <c r="C650" s="18">
        <f>'[1]Nota II.2.5.g'!C19</f>
        <v>866.25</v>
      </c>
      <c r="D650" s="18">
        <f>'[1]Nota II.2.5.g'!D19</f>
        <v>113800</v>
      </c>
      <c r="E650" s="18">
        <f>'[1]Nota II.2.5.g'!E19</f>
        <v>5010354</v>
      </c>
      <c r="F650" s="19">
        <f>'[1]Nota II.2.5.g'!F19</f>
        <v>936870</v>
      </c>
    </row>
    <row r="651" spans="1:6" ht="26.25" customHeight="1">
      <c r="A651" s="362" t="s">
        <v>30</v>
      </c>
      <c r="B651" s="363"/>
      <c r="C651" s="18">
        <f>'[1]Nota II.2.5.g'!C20</f>
        <v>0</v>
      </c>
      <c r="D651" s="18">
        <f>'[1]Nota II.2.5.g'!D20</f>
        <v>0</v>
      </c>
      <c r="E651" s="18">
        <f>'[1]Nota II.2.5.g'!E20</f>
        <v>2014985</v>
      </c>
      <c r="F651" s="19">
        <f>'[1]Nota II.2.5.g'!F20</f>
        <v>0</v>
      </c>
    </row>
    <row r="652" spans="1:6">
      <c r="A652" s="362" t="s">
        <v>29</v>
      </c>
      <c r="B652" s="363"/>
      <c r="C652" s="18">
        <f>'[1]Nota II.2.5.g'!C21</f>
        <v>668218.77</v>
      </c>
      <c r="D652" s="18">
        <f>'[1]Nota II.2.5.g'!D21</f>
        <v>0</v>
      </c>
      <c r="E652" s="18">
        <f>'[1]Nota II.2.5.g'!E21</f>
        <v>0</v>
      </c>
      <c r="F652" s="19">
        <f>'[1]Nota II.2.5.g'!F21</f>
        <v>0</v>
      </c>
    </row>
    <row r="653" spans="1:6">
      <c r="A653" s="362" t="s">
        <v>28</v>
      </c>
      <c r="B653" s="363"/>
      <c r="C653" s="18">
        <f>'[1]Nota II.2.5.g'!C22</f>
        <v>2</v>
      </c>
      <c r="D653" s="18">
        <f>'[1]Nota II.2.5.g'!D22</f>
        <v>0</v>
      </c>
      <c r="E653" s="18">
        <f>'[1]Nota II.2.5.g'!E22</f>
        <v>271790</v>
      </c>
      <c r="F653" s="19">
        <f>'[1]Nota II.2.5.g'!F22</f>
        <v>0</v>
      </c>
    </row>
    <row r="654" spans="1:6">
      <c r="A654" s="362" t="s">
        <v>27</v>
      </c>
      <c r="B654" s="363"/>
      <c r="C654" s="18">
        <f>'[1]Nota II.2.5.g'!C23</f>
        <v>0</v>
      </c>
      <c r="D654" s="18">
        <f>'[1]Nota II.2.5.g'!D23</f>
        <v>163806.15</v>
      </c>
      <c r="E654" s="18">
        <f>'[1]Nota II.2.5.g'!E23</f>
        <v>0</v>
      </c>
      <c r="F654" s="19">
        <f>'[1]Nota II.2.5.g'!F23</f>
        <v>1522402.25</v>
      </c>
    </row>
    <row r="655" spans="1:6">
      <c r="A655" s="362" t="s">
        <v>26</v>
      </c>
      <c r="B655" s="363"/>
      <c r="C655" s="18">
        <f>'[1]Nota II.2.5.g'!C24</f>
        <v>0</v>
      </c>
      <c r="D655" s="18">
        <f>'[1]Nota II.2.5.g'!D24</f>
        <v>0</v>
      </c>
      <c r="E655" s="18">
        <f>'[1]Nota II.2.5.g'!E24</f>
        <v>1151.3399999999999</v>
      </c>
      <c r="F655" s="19">
        <f>'[1]Nota II.2.5.g'!F24</f>
        <v>0</v>
      </c>
    </row>
    <row r="656" spans="1:6">
      <c r="A656" s="362" t="s">
        <v>25</v>
      </c>
      <c r="B656" s="363"/>
      <c r="C656" s="18">
        <f>'[1]Nota II.2.5.g'!C25</f>
        <v>0</v>
      </c>
      <c r="D656" s="18">
        <f>'[1]Nota II.2.5.g'!D25</f>
        <v>0</v>
      </c>
      <c r="E656" s="18">
        <f>'[1]Nota II.2.5.g'!E25</f>
        <v>52236.27</v>
      </c>
      <c r="F656" s="19">
        <f>'[1]Nota II.2.5.g'!F25</f>
        <v>0</v>
      </c>
    </row>
    <row r="657" spans="1:6">
      <c r="A657" s="362" t="s">
        <v>24</v>
      </c>
      <c r="B657" s="363"/>
      <c r="C657" s="18">
        <f>'[1]Nota II.2.5.g'!C26</f>
        <v>0</v>
      </c>
      <c r="D657" s="18">
        <f>'[1]Nota II.2.5.g'!D26</f>
        <v>6765</v>
      </c>
      <c r="E657" s="18">
        <f>'[1]Nota II.2.5.g'!E26</f>
        <v>413925</v>
      </c>
      <c r="F657" s="19">
        <f>'[1]Nota II.2.5.g'!F26</f>
        <v>170970</v>
      </c>
    </row>
    <row r="658" spans="1:6">
      <c r="A658" s="362" t="s">
        <v>23</v>
      </c>
      <c r="B658" s="363"/>
      <c r="C658" s="18">
        <f>'[1]Nota II.2.5.g'!C27</f>
        <v>0</v>
      </c>
      <c r="D658" s="18">
        <f>'[1]Nota II.2.5.g'!D27</f>
        <v>2296</v>
      </c>
      <c r="E658" s="18">
        <f>'[1]Nota II.2.5.g'!E27</f>
        <v>0</v>
      </c>
      <c r="F658" s="19">
        <f>'[1]Nota II.2.5.g'!F27</f>
        <v>46518</v>
      </c>
    </row>
    <row r="659" spans="1:6">
      <c r="A659" s="362" t="s">
        <v>22</v>
      </c>
      <c r="B659" s="363"/>
      <c r="C659" s="18">
        <f>'[1]Nota II.2.5.g'!C28</f>
        <v>0</v>
      </c>
      <c r="D659" s="18">
        <f>'[1]Nota II.2.5.g'!D28</f>
        <v>0</v>
      </c>
      <c r="E659" s="18">
        <f>'[1]Nota II.2.5.g'!E28</f>
        <v>4536</v>
      </c>
      <c r="F659" s="19">
        <f>'[1]Nota II.2.5.g'!F28</f>
        <v>0</v>
      </c>
    </row>
    <row r="660" spans="1:6">
      <c r="A660" s="362" t="s">
        <v>21</v>
      </c>
      <c r="B660" s="363"/>
      <c r="C660" s="18">
        <f>'[1]Nota II.2.5.g'!C29</f>
        <v>11250000</v>
      </c>
      <c r="D660" s="18">
        <f>'[1]Nota II.2.5.g'!D29</f>
        <v>0</v>
      </c>
      <c r="E660" s="18">
        <f>'[1]Nota II.2.5.g'!E29</f>
        <v>773948.87</v>
      </c>
      <c r="F660" s="19">
        <f>'[1]Nota II.2.5.g'!F29</f>
        <v>57057.32</v>
      </c>
    </row>
    <row r="661" spans="1:6">
      <c r="A661" s="362" t="s">
        <v>20</v>
      </c>
      <c r="B661" s="363"/>
      <c r="C661" s="18">
        <f>'[1]Nota II.2.5.g'!C30</f>
        <v>12103432.91</v>
      </c>
      <c r="D661" s="18">
        <f>'[1]Nota II.2.5.g'!D30</f>
        <v>462</v>
      </c>
      <c r="E661" s="18">
        <f>'[1]Nota II.2.5.g'!E30</f>
        <v>611838.61</v>
      </c>
      <c r="F661" s="19">
        <f>'[1]Nota II.2.5.g'!F30</f>
        <v>0</v>
      </c>
    </row>
    <row r="662" spans="1:6">
      <c r="A662" s="362" t="s">
        <v>19</v>
      </c>
      <c r="B662" s="363"/>
      <c r="C662" s="18">
        <f>'[1]Nota II.2.5.g'!C31</f>
        <v>0</v>
      </c>
      <c r="D662" s="18">
        <f>'[1]Nota II.2.5.g'!D31</f>
        <v>50853.99</v>
      </c>
      <c r="E662" s="18">
        <f>'[1]Nota II.2.5.g'!E31</f>
        <v>24906241.760000002</v>
      </c>
      <c r="F662" s="19">
        <f>'[1]Nota II.2.5.g'!F31</f>
        <v>109990.08</v>
      </c>
    </row>
    <row r="663" spans="1:6">
      <c r="A663" s="362" t="s">
        <v>18</v>
      </c>
      <c r="B663" s="363"/>
      <c r="C663" s="18">
        <f>'[1]Nota II.2.5.g'!C32</f>
        <v>0</v>
      </c>
      <c r="D663" s="18">
        <f>'[1]Nota II.2.5.g'!D32</f>
        <v>0</v>
      </c>
      <c r="E663" s="18">
        <f>'[1]Nota II.2.5.g'!E32</f>
        <v>976386.04</v>
      </c>
      <c r="F663" s="19">
        <f>'[1]Nota II.2.5.g'!F32</f>
        <v>300585</v>
      </c>
    </row>
    <row r="664" spans="1:6">
      <c r="A664" s="477" t="s">
        <v>17</v>
      </c>
      <c r="B664" s="478"/>
      <c r="C664" s="18">
        <f>'[1]Nota II.2.5.g'!C33</f>
        <v>17702.52</v>
      </c>
      <c r="D664" s="18">
        <f>'[1]Nota II.2.5.g'!D33</f>
        <v>113981.85</v>
      </c>
      <c r="E664" s="18">
        <f>'[1]Nota II.2.5.g'!E33</f>
        <v>2124512.1</v>
      </c>
      <c r="F664" s="19">
        <f>'[1]Nota II.2.5.g'!F33</f>
        <v>5159812.6500000004</v>
      </c>
    </row>
    <row r="665" spans="1:6" ht="14.25" thickBot="1">
      <c r="A665" s="479" t="s">
        <v>16</v>
      </c>
      <c r="B665" s="480"/>
      <c r="C665" s="18">
        <f>'[1]Nota II.2.5.g'!C34</f>
        <v>7457.18</v>
      </c>
      <c r="D665" s="18">
        <f>'[1]Nota II.2.5.g'!D34</f>
        <v>1734.26</v>
      </c>
      <c r="E665" s="18">
        <f>'[1]Nota II.2.5.g'!E34</f>
        <v>664447.6</v>
      </c>
      <c r="F665" s="17">
        <f>'[1]Nota II.2.5.g'!F34</f>
        <v>233967.7</v>
      </c>
    </row>
    <row r="666" spans="1:6" ht="14.25" thickBot="1">
      <c r="A666" s="481" t="s">
        <v>15</v>
      </c>
      <c r="B666" s="482"/>
      <c r="C666" s="16">
        <f>C641+C664+C665</f>
        <v>24373411.309999999</v>
      </c>
      <c r="D666" s="16">
        <f>D641+D664+D665</f>
        <v>26703788.939999998</v>
      </c>
      <c r="E666" s="16">
        <f>E641+E664+E665</f>
        <v>195451545.38</v>
      </c>
      <c r="F666" s="15">
        <f>F641+F664+F665</f>
        <v>228808631.22</v>
      </c>
    </row>
    <row r="671" spans="1:6" ht="30" customHeight="1">
      <c r="A671" s="437" t="s">
        <v>14</v>
      </c>
      <c r="B671" s="437"/>
      <c r="C671" s="437"/>
      <c r="D671" s="437"/>
      <c r="E671" s="483"/>
      <c r="F671" s="483"/>
    </row>
    <row r="673" spans="1:5" ht="15">
      <c r="A673" s="414" t="s">
        <v>13</v>
      </c>
      <c r="B673" s="414"/>
      <c r="C673" s="414"/>
      <c r="D673" s="414"/>
    </row>
    <row r="674" spans="1:5" ht="14.25" thickBot="1">
      <c r="A674" s="14"/>
      <c r="B674" s="6"/>
      <c r="C674" s="6"/>
      <c r="D674" s="6"/>
    </row>
    <row r="675" spans="1:5" ht="51.75" thickBot="1">
      <c r="A675" s="484" t="s">
        <v>12</v>
      </c>
      <c r="B675" s="485"/>
      <c r="C675" s="13" t="s">
        <v>11</v>
      </c>
      <c r="D675" s="13" t="s">
        <v>10</v>
      </c>
    </row>
    <row r="676" spans="1:5" ht="14.25" thickBot="1">
      <c r="A676" s="486" t="s">
        <v>9</v>
      </c>
      <c r="B676" s="487"/>
      <c r="C676" s="12">
        <f>'[1]Nota II.3.1'!C9</f>
        <v>8511.75</v>
      </c>
      <c r="D676" s="11">
        <f>'[1]Nota II.3.1'!D9</f>
        <v>8858</v>
      </c>
    </row>
    <row r="679" spans="1:5" ht="15">
      <c r="A679" s="9" t="s">
        <v>8</v>
      </c>
      <c r="B679" s="10"/>
      <c r="C679" s="10"/>
      <c r="D679" s="10"/>
      <c r="E679" s="10"/>
    </row>
    <row r="680" spans="1:5" ht="15.75">
      <c r="A680" s="6"/>
      <c r="B680" s="7"/>
      <c r="C680" s="7"/>
      <c r="D680" s="6"/>
      <c r="E680" s="6"/>
    </row>
    <row r="681" spans="1:5" ht="15.75">
      <c r="A681" s="5" t="s">
        <v>7</v>
      </c>
      <c r="B681" s="7"/>
      <c r="C681" s="7"/>
      <c r="D681" s="6"/>
      <c r="E681" s="6"/>
    </row>
    <row r="684" spans="1:5" ht="15">
      <c r="A684" s="9" t="s">
        <v>6</v>
      </c>
      <c r="B684" s="8"/>
      <c r="C684" s="8"/>
      <c r="D684" s="8"/>
      <c r="E684" s="8"/>
    </row>
    <row r="685" spans="1:5" ht="15.75">
      <c r="A685" s="6"/>
      <c r="B685" s="7"/>
      <c r="C685" s="7"/>
      <c r="D685" s="6"/>
      <c r="E685" s="6"/>
    </row>
    <row r="686" spans="1:5" ht="15">
      <c r="A686" s="5" t="s">
        <v>5</v>
      </c>
    </row>
    <row r="695" spans="1:7" ht="15">
      <c r="A695" s="4"/>
      <c r="B695" s="4"/>
      <c r="C695" s="488"/>
      <c r="D695" s="489"/>
      <c r="E695" s="4"/>
      <c r="F695" s="4"/>
    </row>
    <row r="696" spans="1:7" ht="30">
      <c r="A696" s="2" t="s">
        <v>4</v>
      </c>
      <c r="B696" s="2"/>
      <c r="C696" s="490">
        <v>43592</v>
      </c>
      <c r="D696" s="490"/>
      <c r="E696" s="2"/>
      <c r="F696" s="491" t="s">
        <v>3</v>
      </c>
      <c r="G696" s="491"/>
    </row>
    <row r="697" spans="1:7" ht="15">
      <c r="A697" s="2" t="s">
        <v>2</v>
      </c>
      <c r="B697" s="3"/>
      <c r="C697" s="491" t="s">
        <v>1</v>
      </c>
      <c r="D697" s="492"/>
      <c r="E697" s="2"/>
      <c r="F697" s="491" t="s">
        <v>0</v>
      </c>
      <c r="G697" s="491"/>
    </row>
  </sheetData>
  <mergeCells count="470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5:C45"/>
    <mergeCell ref="A42:C44"/>
    <mergeCell ref="G7:G8"/>
    <mergeCell ref="H7:H8"/>
    <mergeCell ref="I7:I8"/>
    <mergeCell ref="A9:I9"/>
    <mergeCell ref="A19:I19"/>
    <mergeCell ref="A29:I29"/>
    <mergeCell ref="A67:B67"/>
    <mergeCell ref="A68:C68"/>
    <mergeCell ref="A69:B69"/>
    <mergeCell ref="A46:B46"/>
    <mergeCell ref="A47:B47"/>
    <mergeCell ref="A48:B48"/>
    <mergeCell ref="A49:B49"/>
    <mergeCell ref="A50:B50"/>
    <mergeCell ref="A51:B51"/>
    <mergeCell ref="A52:B52"/>
    <mergeCell ref="A53:B53"/>
    <mergeCell ref="A54:C54"/>
    <mergeCell ref="A55:B55"/>
    <mergeCell ref="A56:B56"/>
    <mergeCell ref="A57:B57"/>
    <mergeCell ref="A58:B58"/>
    <mergeCell ref="A59:B59"/>
    <mergeCell ref="A60:B60"/>
    <mergeCell ref="A61:B61"/>
    <mergeCell ref="A62:B62"/>
    <mergeCell ref="A63:C63"/>
    <mergeCell ref="A64:B64"/>
    <mergeCell ref="A65:B65"/>
    <mergeCell ref="A66:B66"/>
    <mergeCell ref="G114:I114"/>
    <mergeCell ref="A122:C122"/>
    <mergeCell ref="A123:C123"/>
    <mergeCell ref="A131:D131"/>
    <mergeCell ref="A70:B70"/>
    <mergeCell ref="A77:E77"/>
    <mergeCell ref="A106:C106"/>
    <mergeCell ref="A107:C107"/>
    <mergeCell ref="A112:G112"/>
    <mergeCell ref="A113:C113"/>
    <mergeCell ref="A114:A115"/>
    <mergeCell ref="B114:F114"/>
    <mergeCell ref="A132:C132"/>
    <mergeCell ref="A133:B133"/>
    <mergeCell ref="A134:B134"/>
    <mergeCell ref="A135:B135"/>
    <mergeCell ref="A136:B136"/>
    <mergeCell ref="A99:E99"/>
    <mergeCell ref="A157:B157"/>
    <mergeCell ref="A137:B137"/>
    <mergeCell ref="A151:B151"/>
    <mergeCell ref="A152:B152"/>
    <mergeCell ref="A153:B153"/>
    <mergeCell ref="A138:B138"/>
    <mergeCell ref="A139:B139"/>
    <mergeCell ref="A140:B140"/>
    <mergeCell ref="A145:I145"/>
    <mergeCell ref="A147:B147"/>
    <mergeCell ref="A179:B179"/>
    <mergeCell ref="A148:B148"/>
    <mergeCell ref="A149:B149"/>
    <mergeCell ref="A165:B165"/>
    <mergeCell ref="A166:B166"/>
    <mergeCell ref="A162:B162"/>
    <mergeCell ref="A163:B163"/>
    <mergeCell ref="A164:B164"/>
    <mergeCell ref="A158:B158"/>
    <mergeCell ref="A159:B159"/>
    <mergeCell ref="A160:B160"/>
    <mergeCell ref="A161:B161"/>
    <mergeCell ref="A186:B186"/>
    <mergeCell ref="A187:B187"/>
    <mergeCell ref="B219:D219"/>
    <mergeCell ref="B220:D220"/>
    <mergeCell ref="B221:D221"/>
    <mergeCell ref="B222:D222"/>
    <mergeCell ref="A199:B199"/>
    <mergeCell ref="A150:B150"/>
    <mergeCell ref="A154:B154"/>
    <mergeCell ref="A155:B155"/>
    <mergeCell ref="A156:B156"/>
    <mergeCell ref="A175:I175"/>
    <mergeCell ref="A178:I178"/>
    <mergeCell ref="A177:I177"/>
    <mergeCell ref="A206:B20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80:B180"/>
    <mergeCell ref="A270:B270"/>
    <mergeCell ref="A271:B271"/>
    <mergeCell ref="A272:B272"/>
    <mergeCell ref="A259:C259"/>
    <mergeCell ref="A260:C260"/>
    <mergeCell ref="A223:D223"/>
    <mergeCell ref="A230:G230"/>
    <mergeCell ref="A214:I214"/>
    <mergeCell ref="A216:D217"/>
    <mergeCell ref="E216:E217"/>
    <mergeCell ref="F216:H216"/>
    <mergeCell ref="I216:I217"/>
    <mergeCell ref="B218:D218"/>
    <mergeCell ref="A319:B319"/>
    <mergeCell ref="A320:B320"/>
    <mergeCell ref="A282:B282"/>
    <mergeCell ref="A283:B283"/>
    <mergeCell ref="A273:B273"/>
    <mergeCell ref="A274:B274"/>
    <mergeCell ref="A275:B275"/>
    <mergeCell ref="A276:B276"/>
    <mergeCell ref="A277:B277"/>
    <mergeCell ref="A278:B278"/>
    <mergeCell ref="A300:B300"/>
    <mergeCell ref="A291:E291"/>
    <mergeCell ref="A296:I296"/>
    <mergeCell ref="A279:B279"/>
    <mergeCell ref="A280:B280"/>
    <mergeCell ref="A281:B281"/>
    <mergeCell ref="A308:B308"/>
    <mergeCell ref="A310:D310"/>
    <mergeCell ref="A312:B312"/>
    <mergeCell ref="A313:B313"/>
    <mergeCell ref="A314:B314"/>
    <mergeCell ref="A315:B315"/>
    <mergeCell ref="A316:B316"/>
    <mergeCell ref="A317:B317"/>
    <mergeCell ref="A318:B318"/>
    <mergeCell ref="A322:B322"/>
    <mergeCell ref="A325:C325"/>
    <mergeCell ref="A321:B321"/>
    <mergeCell ref="A336:B336"/>
    <mergeCell ref="A337:B337"/>
    <mergeCell ref="A338:B338"/>
    <mergeCell ref="A327:B327"/>
    <mergeCell ref="G327:H327"/>
    <mergeCell ref="A328:B328"/>
    <mergeCell ref="G328:H328"/>
    <mergeCell ref="A329:B329"/>
    <mergeCell ref="G329:H329"/>
    <mergeCell ref="A339:B339"/>
    <mergeCell ref="A340:B340"/>
    <mergeCell ref="A341:B341"/>
    <mergeCell ref="A330:B330"/>
    <mergeCell ref="A331:B331"/>
    <mergeCell ref="A332:B332"/>
    <mergeCell ref="A333:B333"/>
    <mergeCell ref="A334:B334"/>
    <mergeCell ref="A335:B335"/>
    <mergeCell ref="A366:B366"/>
    <mergeCell ref="A367:B367"/>
    <mergeCell ref="A368:B368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3:E353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420:B420"/>
    <mergeCell ref="A421:B421"/>
    <mergeCell ref="A422:B422"/>
    <mergeCell ref="A369:B369"/>
    <mergeCell ref="A372:D372"/>
    <mergeCell ref="A374:B374"/>
    <mergeCell ref="A375:B375"/>
    <mergeCell ref="A376:B376"/>
    <mergeCell ref="A379:E379"/>
    <mergeCell ref="A381:B381"/>
    <mergeCell ref="A382:B382"/>
    <mergeCell ref="A384:E384"/>
    <mergeCell ref="A389:I389"/>
    <mergeCell ref="A391:I391"/>
    <mergeCell ref="A393:A394"/>
    <mergeCell ref="C393:E393"/>
    <mergeCell ref="G393:G394"/>
    <mergeCell ref="A410:C410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3:B423"/>
    <mergeCell ref="A424:B424"/>
    <mergeCell ref="A425:B425"/>
    <mergeCell ref="A428:E428"/>
    <mergeCell ref="B430:E430"/>
    <mergeCell ref="C431:E431"/>
    <mergeCell ref="A451:D451"/>
    <mergeCell ref="A452:C452"/>
    <mergeCell ref="A439:B439"/>
    <mergeCell ref="A440:B440"/>
    <mergeCell ref="A441:B441"/>
    <mergeCell ref="A437:F437"/>
    <mergeCell ref="A479:C479"/>
    <mergeCell ref="A481:D481"/>
    <mergeCell ref="A468:I468"/>
    <mergeCell ref="A494:D494"/>
    <mergeCell ref="A495:D495"/>
    <mergeCell ref="A496:D496"/>
    <mergeCell ref="A482:D482"/>
    <mergeCell ref="A483:D483"/>
    <mergeCell ref="A484:D484"/>
    <mergeCell ref="A485:D485"/>
    <mergeCell ref="A486:D486"/>
    <mergeCell ref="A487:D487"/>
    <mergeCell ref="A497:D497"/>
    <mergeCell ref="A498:D498"/>
    <mergeCell ref="A499:D499"/>
    <mergeCell ref="A488:D488"/>
    <mergeCell ref="A489:D489"/>
    <mergeCell ref="A490:D490"/>
    <mergeCell ref="A491:D491"/>
    <mergeCell ref="A492:D492"/>
    <mergeCell ref="A493:D493"/>
    <mergeCell ref="A525:D525"/>
    <mergeCell ref="A526:D526"/>
    <mergeCell ref="A527:D527"/>
    <mergeCell ref="A521:C521"/>
    <mergeCell ref="A500:D500"/>
    <mergeCell ref="A501:D501"/>
    <mergeCell ref="A502:D502"/>
    <mergeCell ref="A503:D503"/>
    <mergeCell ref="A504:D504"/>
    <mergeCell ref="A505:D505"/>
    <mergeCell ref="A506:D506"/>
    <mergeCell ref="A507:D507"/>
    <mergeCell ref="A508:D508"/>
    <mergeCell ref="A509:D509"/>
    <mergeCell ref="A510:D510"/>
    <mergeCell ref="A511:D511"/>
    <mergeCell ref="A512:D512"/>
    <mergeCell ref="A513:D513"/>
    <mergeCell ref="A514:D514"/>
    <mergeCell ref="A515:D515"/>
    <mergeCell ref="A516:D516"/>
    <mergeCell ref="A517:D517"/>
    <mergeCell ref="A518:D518"/>
    <mergeCell ref="A523:D523"/>
    <mergeCell ref="A524:D524"/>
    <mergeCell ref="A556:D556"/>
    <mergeCell ref="A557:D557"/>
    <mergeCell ref="A558:D558"/>
    <mergeCell ref="A528:D528"/>
    <mergeCell ref="A529:D529"/>
    <mergeCell ref="A532:D532"/>
    <mergeCell ref="A534:B534"/>
    <mergeCell ref="C534:C535"/>
    <mergeCell ref="D534:D535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51:C551"/>
    <mergeCell ref="A553:D553"/>
    <mergeCell ref="A554:D554"/>
    <mergeCell ref="A555:D555"/>
    <mergeCell ref="A586:D586"/>
    <mergeCell ref="A587:D587"/>
    <mergeCell ref="A559:D559"/>
    <mergeCell ref="A560:D560"/>
    <mergeCell ref="A561:D561"/>
    <mergeCell ref="A562:D562"/>
    <mergeCell ref="A563:D563"/>
    <mergeCell ref="A564:D564"/>
    <mergeCell ref="A565:D565"/>
    <mergeCell ref="A566:D566"/>
    <mergeCell ref="A567:D567"/>
    <mergeCell ref="A568:D568"/>
    <mergeCell ref="A569:D569"/>
    <mergeCell ref="A570:D570"/>
    <mergeCell ref="A577:D577"/>
    <mergeCell ref="A578:D578"/>
    <mergeCell ref="A579:D579"/>
    <mergeCell ref="A580:D580"/>
    <mergeCell ref="A581:D581"/>
    <mergeCell ref="A582:D582"/>
    <mergeCell ref="A583:D583"/>
    <mergeCell ref="A584:D584"/>
    <mergeCell ref="A585:D585"/>
    <mergeCell ref="C697:D697"/>
    <mergeCell ref="F697:G697"/>
    <mergeCell ref="A663:B66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4:B664"/>
    <mergeCell ref="A665:B665"/>
    <mergeCell ref="A666:B666"/>
    <mergeCell ref="A671:F671"/>
    <mergeCell ref="A673:D673"/>
    <mergeCell ref="A675:B675"/>
    <mergeCell ref="A676:B676"/>
    <mergeCell ref="C695:D695"/>
    <mergeCell ref="C696:D696"/>
    <mergeCell ref="F696:G696"/>
    <mergeCell ref="A181:B181"/>
    <mergeCell ref="A182:B182"/>
    <mergeCell ref="A183:B183"/>
    <mergeCell ref="A200:B200"/>
    <mergeCell ref="A201:B201"/>
    <mergeCell ref="E307:I307"/>
    <mergeCell ref="E299:I299"/>
    <mergeCell ref="E300:I300"/>
    <mergeCell ref="E301:I301"/>
    <mergeCell ref="E302:I302"/>
    <mergeCell ref="E303:I303"/>
    <mergeCell ref="E304:I304"/>
    <mergeCell ref="E305:I305"/>
    <mergeCell ref="E306:I306"/>
    <mergeCell ref="A307:B307"/>
    <mergeCell ref="A255:C255"/>
    <mergeCell ref="A256:C256"/>
    <mergeCell ref="A257:C257"/>
    <mergeCell ref="A258:C258"/>
    <mergeCell ref="A249:C249"/>
    <mergeCell ref="A250:C250"/>
    <mergeCell ref="A251:C251"/>
    <mergeCell ref="A252:C252"/>
    <mergeCell ref="A253:C253"/>
    <mergeCell ref="A184:B184"/>
    <mergeCell ref="A185:B185"/>
    <mergeCell ref="A299:B299"/>
    <mergeCell ref="E308:I308"/>
    <mergeCell ref="A188:B188"/>
    <mergeCell ref="A189:B189"/>
    <mergeCell ref="A190:B190"/>
    <mergeCell ref="A191:B191"/>
    <mergeCell ref="A192:B192"/>
    <mergeCell ref="A193:B193"/>
    <mergeCell ref="A298:B298"/>
    <mergeCell ref="A202:B202"/>
    <mergeCell ref="A203:B203"/>
    <mergeCell ref="A204:B204"/>
    <mergeCell ref="A205:B205"/>
    <mergeCell ref="A194:B194"/>
    <mergeCell ref="A195:B195"/>
    <mergeCell ref="A196:B196"/>
    <mergeCell ref="A197:B197"/>
    <mergeCell ref="A198:B198"/>
    <mergeCell ref="A302:B302"/>
    <mergeCell ref="A303:B303"/>
    <mergeCell ref="A304:B304"/>
    <mergeCell ref="A305:B305"/>
    <mergeCell ref="A240:C240"/>
    <mergeCell ref="A241:C241"/>
    <mergeCell ref="A242:C242"/>
    <mergeCell ref="A261:C261"/>
    <mergeCell ref="A262:C262"/>
    <mergeCell ref="A263:C263"/>
    <mergeCell ref="E298:I298"/>
    <mergeCell ref="A286:F286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54:C254"/>
    <mergeCell ref="A243:C243"/>
    <mergeCell ref="A244:C244"/>
    <mergeCell ref="A245:C245"/>
    <mergeCell ref="A246:C246"/>
    <mergeCell ref="A247:C247"/>
    <mergeCell ref="A248:C248"/>
    <mergeCell ref="A268:C268"/>
    <mergeCell ref="A301:B301"/>
    <mergeCell ref="A610:D610"/>
    <mergeCell ref="A611:D611"/>
    <mergeCell ref="A631:D631"/>
    <mergeCell ref="A637:F637"/>
    <mergeCell ref="A651:B651"/>
    <mergeCell ref="A630:D630"/>
    <mergeCell ref="A627:D627"/>
    <mergeCell ref="A628:D628"/>
    <mergeCell ref="A629:D629"/>
    <mergeCell ref="A306:B306"/>
    <mergeCell ref="A588:D588"/>
    <mergeCell ref="A589:D589"/>
    <mergeCell ref="A590:D590"/>
    <mergeCell ref="A591:D591"/>
    <mergeCell ref="A592:D592"/>
    <mergeCell ref="A599:D599"/>
    <mergeCell ref="A600:D600"/>
    <mergeCell ref="A601:D601"/>
    <mergeCell ref="A602:D602"/>
    <mergeCell ref="A603:D603"/>
    <mergeCell ref="A604:D604"/>
    <mergeCell ref="A605:D605"/>
    <mergeCell ref="A575:D575"/>
    <mergeCell ref="A606:D606"/>
    <mergeCell ref="A652:B652"/>
    <mergeCell ref="A653:B653"/>
    <mergeCell ref="A621:D621"/>
    <mergeCell ref="A622:D622"/>
    <mergeCell ref="A623:D623"/>
    <mergeCell ref="A624:D624"/>
    <mergeCell ref="A625:D625"/>
    <mergeCell ref="A626:D626"/>
    <mergeCell ref="A642:B642"/>
    <mergeCell ref="A612:D612"/>
    <mergeCell ref="A613:D613"/>
    <mergeCell ref="A616:C616"/>
    <mergeCell ref="A618:D618"/>
    <mergeCell ref="A619:D619"/>
    <mergeCell ref="A620:D620"/>
    <mergeCell ref="A649:B649"/>
    <mergeCell ref="A650:B650"/>
    <mergeCell ref="A639:B640"/>
    <mergeCell ref="C639:F639"/>
    <mergeCell ref="A641:B641"/>
    <mergeCell ref="A607:D607"/>
    <mergeCell ref="A608:D608"/>
    <mergeCell ref="A609:D609"/>
    <mergeCell ref="A643:B643"/>
    <mergeCell ref="A644:B644"/>
    <mergeCell ref="A645:B645"/>
    <mergeCell ref="A646:B646"/>
    <mergeCell ref="A647:B647"/>
    <mergeCell ref="A648:B648"/>
  </mergeCells>
  <pageMargins left="0.11811023622047245" right="0.11811023622047245" top="0.74803149606299213" bottom="0.74803149606299213" header="0.31496062992125984" footer="0.31496062992125984"/>
  <pageSetup paperSize="9" scale="85" firstPageNumber="10" orientation="landscape" useFirstPageNumber="1" r:id="rId1"/>
  <headerFooter>
    <oddHeader>&amp;C&amp;"Times New Roman,Pogrubiona"Urząd m.st. Warszawy&amp;"Times New Roman,Normalny"
Informacja dodatkowa do sprawozdania finansowego za rok obrotowy zakończony 31 grudnia 2018 r.
II. Dodatkowe informacje i objaśnienia</oddHeader>
    <oddFooter>&amp;R&amp;"Times New Roman,Normalny"&amp;P</oddFooter>
  </headerFooter>
  <rowBreaks count="13" manualBreakCount="13">
    <brk id="36" max="16383" man="1"/>
    <brk id="74" max="16383" man="1"/>
    <brk id="103" max="16383" man="1"/>
    <brk id="127" max="16383" man="1"/>
    <brk id="142" max="16383" man="1"/>
    <brk id="227" max="16383" man="1"/>
    <brk id="293" max="16383" man="1"/>
    <brk id="407" max="16383" man="1"/>
    <brk id="476" max="16383" man="1"/>
    <brk id="548" max="16383" man="1"/>
    <brk id="572" max="16383" man="1"/>
    <brk id="594" max="16383" man="1"/>
    <brk id="6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II.Dodatk_info</vt:lpstr>
    </vt:vector>
  </TitlesOfParts>
  <Company>Urzad Miasta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Czapska Agata</dc:creator>
  <cp:lastModifiedBy>Czapska Agata</cp:lastModifiedBy>
  <dcterms:created xsi:type="dcterms:W3CDTF">2020-02-25T09:06:24Z</dcterms:created>
  <dcterms:modified xsi:type="dcterms:W3CDTF">2020-02-25T09:09:46Z</dcterms:modified>
</cp:coreProperties>
</file>