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sadowska\Desktop\bilans do Miasta\"/>
    </mc:Choice>
  </mc:AlternateContent>
  <bookViews>
    <workbookView xWindow="0" yWindow="0" windowWidth="28800" windowHeight="11700" activeTab="3"/>
  </bookViews>
  <sheets>
    <sheet name="Bilans Urząd Dzielnicy Bielany " sheetId="5" r:id="rId1"/>
    <sheet name="RZiS Urząd Dzielnicy Bielany" sheetId="6" r:id="rId2"/>
    <sheet name="ZZwFJ Urząd Dzielnicy Bielany" sheetId="7" r:id="rId3"/>
    <sheet name="Noty Urząd Dzielnicy Bielany " sheetId="8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4" i="8" l="1"/>
  <c r="C294" i="8"/>
  <c r="D97" i="8" l="1"/>
  <c r="C97" i="8"/>
  <c r="B97" i="8"/>
  <c r="E96" i="8"/>
  <c r="E97" i="8" s="1"/>
  <c r="F602" i="8"/>
  <c r="E602" i="8"/>
  <c r="D602" i="8"/>
  <c r="C602" i="8"/>
  <c r="F582" i="8"/>
  <c r="F577" i="8"/>
  <c r="E577" i="8"/>
  <c r="F574" i="8"/>
  <c r="F586" i="8" s="1"/>
  <c r="E574" i="8"/>
  <c r="E586" i="8" s="1"/>
  <c r="F560" i="8"/>
  <c r="E560" i="8"/>
  <c r="F558" i="8"/>
  <c r="F557" i="8" s="1"/>
  <c r="F568" i="8" s="1"/>
  <c r="E557" i="8"/>
  <c r="E568" i="8" s="1"/>
  <c r="F548" i="8"/>
  <c r="F543" i="8"/>
  <c r="E543" i="8"/>
  <c r="F541" i="8"/>
  <c r="F538" i="8"/>
  <c r="F536" i="8"/>
  <c r="F549" i="8" s="1"/>
  <c r="E536" i="8"/>
  <c r="E549" i="8" s="1"/>
  <c r="F529" i="8"/>
  <c r="F519" i="8" s="1"/>
  <c r="E519" i="8"/>
  <c r="F514" i="8"/>
  <c r="F530" i="8" s="1"/>
  <c r="E514" i="8"/>
  <c r="E530" i="8" s="1"/>
  <c r="C508" i="8"/>
  <c r="D500" i="8"/>
  <c r="D508" i="8" s="1"/>
  <c r="F477" i="8"/>
  <c r="E477" i="8"/>
  <c r="E476" i="8"/>
  <c r="E475" i="8" s="1"/>
  <c r="E474" i="8" s="1"/>
  <c r="E473" i="8" s="1"/>
  <c r="E472" i="8" s="1"/>
  <c r="E471" i="8" s="1"/>
  <c r="E462" i="8" s="1"/>
  <c r="F474" i="8"/>
  <c r="F473" i="8" s="1"/>
  <c r="F472" i="8" s="1"/>
  <c r="F471" i="8" s="1"/>
  <c r="F463" i="8"/>
  <c r="E463" i="8"/>
  <c r="F462" i="8"/>
  <c r="F449" i="8"/>
  <c r="F492" i="8" s="1"/>
  <c r="E449" i="8"/>
  <c r="E492" i="8" s="1"/>
  <c r="B424" i="8"/>
  <c r="C419" i="8"/>
  <c r="B419" i="8"/>
  <c r="C418" i="8"/>
  <c r="B418" i="8"/>
  <c r="C413" i="8"/>
  <c r="B413" i="8"/>
  <c r="C408" i="8"/>
  <c r="B408" i="8"/>
  <c r="C407" i="8"/>
  <c r="B407" i="8"/>
  <c r="C378" i="8"/>
  <c r="E369" i="8"/>
  <c r="D369" i="8"/>
  <c r="C369" i="8"/>
  <c r="B369" i="8"/>
  <c r="D352" i="8"/>
  <c r="D361" i="8" s="1"/>
  <c r="C352" i="8"/>
  <c r="C361" i="8" s="1"/>
  <c r="E343" i="8"/>
  <c r="E342" i="8"/>
  <c r="E341" i="8"/>
  <c r="E340" i="8"/>
  <c r="E339" i="8"/>
  <c r="E338" i="8"/>
  <c r="D338" i="8"/>
  <c r="C338" i="8"/>
  <c r="B338" i="8"/>
  <c r="E337" i="8"/>
  <c r="E336" i="8"/>
  <c r="E335" i="8"/>
  <c r="E334" i="8" s="1"/>
  <c r="D334" i="8"/>
  <c r="D344" i="8" s="1"/>
  <c r="C334" i="8"/>
  <c r="C344" i="8" s="1"/>
  <c r="B334" i="8"/>
  <c r="B344" i="8" s="1"/>
  <c r="E333" i="8"/>
  <c r="E344" i="8" s="1"/>
  <c r="D314" i="8"/>
  <c r="C314" i="8"/>
  <c r="D302" i="8"/>
  <c r="C302" i="8"/>
  <c r="D294" i="8"/>
  <c r="D307" i="8" s="1"/>
  <c r="C307" i="8"/>
  <c r="D275" i="8"/>
  <c r="C275" i="8"/>
  <c r="D264" i="8"/>
  <c r="D286" i="8" s="1"/>
  <c r="C264" i="8"/>
  <c r="C286" i="8" s="1"/>
  <c r="D254" i="8"/>
  <c r="D255" i="8" s="1"/>
  <c r="C254" i="8"/>
  <c r="C255" i="8" s="1"/>
  <c r="D242" i="8"/>
  <c r="C242" i="8"/>
  <c r="E223" i="8"/>
  <c r="E226" i="8" s="1"/>
  <c r="D223" i="8"/>
  <c r="D226" i="8" s="1"/>
  <c r="C223" i="8"/>
  <c r="C226" i="8" s="1"/>
  <c r="B223" i="8"/>
  <c r="B226" i="8" s="1"/>
  <c r="D218" i="8"/>
  <c r="B218" i="8"/>
  <c r="D217" i="8"/>
  <c r="B217" i="8"/>
  <c r="D216" i="8"/>
  <c r="B216" i="8"/>
  <c r="E215" i="8"/>
  <c r="E218" i="8" s="1"/>
  <c r="C215" i="8"/>
  <c r="C218" i="8" s="1"/>
  <c r="D201" i="8"/>
  <c r="C201" i="8"/>
  <c r="D189" i="8"/>
  <c r="C189" i="8"/>
  <c r="D185" i="8"/>
  <c r="D193" i="8" s="1"/>
  <c r="C185" i="8"/>
  <c r="C193" i="8" s="1"/>
  <c r="D181" i="8"/>
  <c r="C181" i="8"/>
  <c r="F175" i="8"/>
  <c r="E175" i="8"/>
  <c r="D175" i="8"/>
  <c r="C175" i="8"/>
  <c r="G173" i="8"/>
  <c r="G172" i="8"/>
  <c r="G171" i="8"/>
  <c r="G170" i="8"/>
  <c r="G169" i="8"/>
  <c r="G168" i="8"/>
  <c r="G167" i="8"/>
  <c r="G166" i="8"/>
  <c r="G165" i="8"/>
  <c r="H157" i="8"/>
  <c r="G157" i="8"/>
  <c r="F157" i="8"/>
  <c r="E157" i="8"/>
  <c r="I156" i="8"/>
  <c r="I155" i="8"/>
  <c r="I154" i="8"/>
  <c r="I153" i="8"/>
  <c r="I152" i="8"/>
  <c r="I157" i="8" s="1"/>
  <c r="D130" i="8"/>
  <c r="C130" i="8"/>
  <c r="C123" i="8"/>
  <c r="I117" i="8"/>
  <c r="H117" i="8"/>
  <c r="G117" i="8"/>
  <c r="F117" i="8"/>
  <c r="E117" i="8"/>
  <c r="C117" i="8"/>
  <c r="B117" i="8"/>
  <c r="D94" i="8"/>
  <c r="C94" i="8"/>
  <c r="B94" i="8"/>
  <c r="E93" i="8"/>
  <c r="E92" i="8"/>
  <c r="E91" i="8"/>
  <c r="E94" i="8" s="1"/>
  <c r="C89" i="8"/>
  <c r="E88" i="8"/>
  <c r="E87" i="8"/>
  <c r="E86" i="8"/>
  <c r="E85" i="8" s="1"/>
  <c r="D85" i="8"/>
  <c r="C85" i="8"/>
  <c r="B85" i="8"/>
  <c r="E84" i="8"/>
  <c r="E83" i="8"/>
  <c r="E82" i="8" s="1"/>
  <c r="E89" i="8" s="1"/>
  <c r="D82" i="8"/>
  <c r="D89" i="8" s="1"/>
  <c r="C82" i="8"/>
  <c r="B82" i="8"/>
  <c r="B89" i="8" s="1"/>
  <c r="E81" i="8"/>
  <c r="C68" i="8"/>
  <c r="C66" i="8"/>
  <c r="C55" i="8"/>
  <c r="C61" i="8" s="1"/>
  <c r="C46" i="8"/>
  <c r="C52" i="8" s="1"/>
  <c r="C69" i="8" s="1"/>
  <c r="H36" i="8"/>
  <c r="G36" i="8"/>
  <c r="F36" i="8"/>
  <c r="E36" i="8"/>
  <c r="D36" i="8"/>
  <c r="C36" i="8"/>
  <c r="B36" i="8"/>
  <c r="C34" i="8"/>
  <c r="B34" i="8"/>
  <c r="I34" i="8" s="1"/>
  <c r="I31" i="8"/>
  <c r="I36" i="8" s="1"/>
  <c r="I28" i="8"/>
  <c r="I27" i="8"/>
  <c r="H26" i="8"/>
  <c r="H29" i="8" s="1"/>
  <c r="G26" i="8"/>
  <c r="F26" i="8"/>
  <c r="F29" i="8" s="1"/>
  <c r="E26" i="8"/>
  <c r="D26" i="8"/>
  <c r="C26" i="8"/>
  <c r="B26" i="8"/>
  <c r="I26" i="8" s="1"/>
  <c r="D24" i="8"/>
  <c r="I24" i="8" s="1"/>
  <c r="G23" i="8"/>
  <c r="E23" i="8"/>
  <c r="D23" i="8"/>
  <c r="I23" i="8" s="1"/>
  <c r="G22" i="8"/>
  <c r="G29" i="8" s="1"/>
  <c r="E22" i="8"/>
  <c r="E29" i="8" s="1"/>
  <c r="D22" i="8"/>
  <c r="D29" i="8" s="1"/>
  <c r="C22" i="8"/>
  <c r="C29" i="8" s="1"/>
  <c r="B22" i="8"/>
  <c r="I22" i="8" s="1"/>
  <c r="H19" i="8"/>
  <c r="H37" i="8" s="1"/>
  <c r="F19" i="8"/>
  <c r="F37" i="8" s="1"/>
  <c r="D19" i="8"/>
  <c r="B19" i="8"/>
  <c r="I18" i="8"/>
  <c r="I17" i="8"/>
  <c r="G17" i="8"/>
  <c r="H16" i="8"/>
  <c r="G16" i="8"/>
  <c r="F16" i="8"/>
  <c r="E16" i="8"/>
  <c r="I16" i="8" s="1"/>
  <c r="D16" i="8"/>
  <c r="C16" i="8"/>
  <c r="B16" i="8"/>
  <c r="I15" i="8"/>
  <c r="E14" i="8"/>
  <c r="I14" i="8" s="1"/>
  <c r="I12" i="8" s="1"/>
  <c r="I19" i="8" s="1"/>
  <c r="I13" i="8"/>
  <c r="H12" i="8"/>
  <c r="G12" i="8"/>
  <c r="G19" i="8" s="1"/>
  <c r="F12" i="8"/>
  <c r="E12" i="8"/>
  <c r="E19" i="8" s="1"/>
  <c r="E37" i="8" s="1"/>
  <c r="D12" i="8"/>
  <c r="C12" i="8"/>
  <c r="C19" i="8" s="1"/>
  <c r="C37" i="8" s="1"/>
  <c r="B12" i="8"/>
  <c r="G175" i="8" l="1"/>
  <c r="B37" i="8"/>
  <c r="G37" i="8"/>
  <c r="D37" i="8"/>
  <c r="B29" i="8"/>
  <c r="I29" i="8" s="1"/>
  <c r="I37" i="8" s="1"/>
  <c r="D30" i="7" l="1"/>
  <c r="C30" i="7"/>
  <c r="D19" i="7"/>
  <c r="C19" i="7"/>
  <c r="D8" i="7"/>
  <c r="C8" i="7"/>
  <c r="G8" i="7" s="1"/>
  <c r="D39" i="6"/>
  <c r="C39" i="6"/>
  <c r="D35" i="6"/>
  <c r="C35" i="6"/>
  <c r="D31" i="6"/>
  <c r="C31" i="6"/>
  <c r="D27" i="6"/>
  <c r="C27" i="6"/>
  <c r="D15" i="6"/>
  <c r="C15" i="6"/>
  <c r="D8" i="6"/>
  <c r="D26" i="6" s="1"/>
  <c r="D34" i="6" s="1"/>
  <c r="C8" i="6"/>
  <c r="C26" i="6" s="1"/>
  <c r="C34" i="6" s="1"/>
  <c r="F31" i="5"/>
  <c r="E31" i="5"/>
  <c r="F27" i="5"/>
  <c r="E27" i="5"/>
  <c r="F19" i="5"/>
  <c r="E19" i="5"/>
  <c r="F17" i="5"/>
  <c r="E17" i="5"/>
  <c r="F10" i="5"/>
  <c r="E10" i="5"/>
  <c r="F8" i="5"/>
  <c r="F48" i="5" s="1"/>
  <c r="E8" i="5"/>
  <c r="E48" i="5" s="1"/>
  <c r="C48" i="5"/>
  <c r="C39" i="5"/>
  <c r="B39" i="5"/>
  <c r="C33" i="5"/>
  <c r="B33" i="5"/>
  <c r="C28" i="5"/>
  <c r="B28" i="5"/>
  <c r="C27" i="5"/>
  <c r="B27" i="5"/>
  <c r="C21" i="5"/>
  <c r="B21" i="5"/>
  <c r="C11" i="5"/>
  <c r="B11" i="5"/>
  <c r="C10" i="5"/>
  <c r="B10" i="5"/>
  <c r="C8" i="5"/>
  <c r="B8" i="5"/>
  <c r="B48" i="5" s="1"/>
  <c r="G33" i="7"/>
  <c r="G32" i="7"/>
  <c r="G31" i="7"/>
  <c r="G30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7" i="7"/>
  <c r="C29" i="7" l="1"/>
  <c r="D42" i="6"/>
  <c r="D45" i="6" s="1"/>
  <c r="D46" i="6"/>
  <c r="D49" i="6" s="1"/>
  <c r="C46" i="6"/>
  <c r="C49" i="6" s="1"/>
  <c r="C42" i="6"/>
  <c r="C45" i="6" s="1"/>
  <c r="D7" i="7" l="1"/>
  <c r="D29" i="7" s="1"/>
  <c r="D34" i="7" s="1"/>
  <c r="C34" i="7"/>
  <c r="G34" i="7" s="1"/>
  <c r="G29" i="7"/>
</calcChain>
</file>

<file path=xl/sharedStrings.xml><?xml version="1.0" encoding="utf-8"?>
<sst xmlns="http://schemas.openxmlformats.org/spreadsheetml/2006/main" count="787" uniqueCount="586">
  <si>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</si>
  <si>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</si>
  <si>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</si>
  <si>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</si>
  <si>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</si>
  <si>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</si>
  <si>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</si>
  <si>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</si>
  <si>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</si>
  <si>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</si>
  <si>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</si>
  <si>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</si>
  <si>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</si>
  <si>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</si>
  <si>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</si>
  <si>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</si>
  <si>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</si>
  <si>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</si>
  <si>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</si>
  <si>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</si>
  <si>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</si>
  <si>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</si>
  <si>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</si>
  <si>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</si>
  <si>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</si>
  <si>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</si>
  <si>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</si>
  <si>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</si>
  <si>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</si>
  <si>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</si>
  <si>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</si>
  <si>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</si>
  <si>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</si>
  <si>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</si>
  <si>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</si>
  <si>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</si>
  <si>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</si>
  <si>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</si>
  <si>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</si>
  <si>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</si>
  <si>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</si>
  <si>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</si>
  <si>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</si>
  <si>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</si>
  <si>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</si>
  <si>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</si>
  <si>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</si>
  <si>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</si>
  <si>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</si>
  <si>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</si>
  <si>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</si>
  <si>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</si>
  <si>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</si>
  <si>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</si>
  <si>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</si>
  <si>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</si>
  <si>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</si>
  <si>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</si>
  <si>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</si>
  <si>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</si>
  <si>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</si>
  <si>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</si>
  <si>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</si>
  <si>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</si>
  <si>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</si>
  <si>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</si>
  <si>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</si>
  <si>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</si>
  <si>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</si>
  <si>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</si>
  <si>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</si>
  <si>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</si>
  <si>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</si>
  <si>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</si>
  <si>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</si>
  <si>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</si>
  <si>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</si>
  <si>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</si>
  <si>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</si>
  <si>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</si>
  <si>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</si>
  <si>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1.</t>
  </si>
  <si>
    <t>2.</t>
  </si>
  <si>
    <t>…</t>
  </si>
  <si>
    <t>Razem</t>
  </si>
  <si>
    <t>X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</si>
  <si>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</si>
  <si>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</si>
  <si>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</si>
  <si>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</si>
  <si>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</si>
  <si>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</si>
  <si>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</si>
  <si>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</si>
  <si>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</si>
  <si>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</si>
  <si>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</si>
  <si>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</si>
  <si>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</si>
  <si>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</si>
  <si>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</si>
  <si>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</si>
  <si>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</si>
  <si>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</si>
  <si>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</si>
  <si>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</si>
  <si>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</si>
  <si>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</si>
  <si>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</si>
  <si>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</si>
  <si>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Rezerwy na odszkodowania z tytułu bezumownego korzystania z gruntu 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</si>
  <si>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</si>
  <si>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</si>
  <si>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</si>
  <si>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</si>
  <si>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</si>
  <si>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</si>
  <si>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</si>
  <si>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</si>
  <si>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</si>
  <si>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</si>
  <si>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</si>
  <si>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</si>
  <si>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</si>
  <si>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</si>
  <si>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</si>
  <si>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</si>
  <si>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</si>
  <si>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</si>
  <si>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</si>
  <si>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</si>
  <si>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</si>
  <si>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</si>
  <si>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</si>
  <si>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</si>
  <si>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</si>
  <si>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</si>
  <si>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</si>
  <si>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</si>
  <si>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</si>
  <si>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</si>
  <si>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</si>
  <si>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</si>
  <si>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</si>
  <si>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</si>
  <si>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</si>
  <si>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</si>
  <si>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</si>
  <si>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</si>
  <si>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</si>
  <si>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</si>
  <si>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</si>
  <si>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</si>
  <si>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</si>
  <si>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</si>
  <si>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 xml:space="preserve">na odszkodowania z tytułu bezumownego korzystania z gruntu 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</si>
  <si>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</si>
  <si>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</si>
  <si>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</si>
  <si>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</si>
  <si>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</si>
  <si>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</si>
  <si>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</si>
  <si>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</si>
  <si>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</si>
  <si>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</si>
  <si>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</si>
  <si>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</si>
  <si>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</si>
  <si>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</si>
  <si>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</si>
  <si>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</si>
  <si>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</si>
  <si>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</si>
  <si>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</si>
  <si>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</si>
  <si>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</si>
  <si>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</si>
  <si>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</si>
  <si>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</si>
  <si>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</si>
  <si>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</si>
  <si>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</si>
  <si>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</si>
  <si>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</si>
  <si>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</si>
  <si>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</si>
  <si>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</si>
  <si>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</si>
  <si>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</si>
  <si>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</si>
  <si>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</si>
  <si>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</si>
  <si>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</si>
  <si>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</si>
  <si>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</si>
  <si>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</si>
  <si>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Środki trwałe będące w użytkowaniu przez Spółkę do czasu wniesienia ich aportem do Spółki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</si>
  <si>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</si>
  <si>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</si>
  <si>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</si>
  <si>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</si>
  <si>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</si>
  <si>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</si>
  <si>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</si>
  <si>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</si>
  <si>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</si>
  <si>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</si>
  <si>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</si>
  <si>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</si>
  <si>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</si>
  <si>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</si>
  <si>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</si>
  <si>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</si>
  <si>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dochody budżetowe</t>
  </si>
  <si>
    <t>wadia i kaucje</t>
  </si>
  <si>
    <t>Rozliczenia z tytułu środków na wydatki budżetowe i z tytułu dochodów budżetowych</t>
  </si>
  <si>
    <t xml:space="preserve">1.16.c. Informacje o odsetkach naliczonych od należności na dzień bilansowy </t>
  </si>
  <si>
    <t>Kategoria aktywów</t>
  </si>
  <si>
    <t>odsetki zrealizowane</t>
  </si>
  <si>
    <t>odsetki niezrealizowane, płatne</t>
  </si>
  <si>
    <t>do 3 mies.</t>
  </si>
  <si>
    <t>od 3 do 12 mies.</t>
  </si>
  <si>
    <t>powyżej 12 mies.</t>
  </si>
  <si>
    <t>Należności</t>
  </si>
  <si>
    <t xml:space="preserve">1.16.d. Informacje o niezrealizowanych odsetkach od należności objętych odpisem aktualizującym na koniec roku obrotowego </t>
  </si>
  <si>
    <t xml:space="preserve">Kategoria aktywów </t>
  </si>
  <si>
    <t>31 grudnia 20…. r.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</si>
  <si>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</si>
  <si>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</si>
  <si>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</si>
  <si>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</si>
  <si>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</si>
  <si>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</si>
  <si>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</si>
  <si>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</si>
  <si>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</si>
  <si>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</si>
  <si>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</si>
  <si>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</si>
  <si>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</si>
  <si>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</si>
  <si>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</si>
  <si>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</si>
  <si>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</si>
  <si>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</si>
  <si>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</si>
  <si>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</si>
  <si>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</si>
  <si>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</si>
  <si>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</si>
  <si>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</si>
  <si>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</si>
  <si>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</si>
  <si>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</si>
  <si>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</si>
  <si>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</si>
  <si>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</si>
  <si>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</si>
  <si>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</si>
  <si>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</si>
  <si>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</si>
  <si>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</si>
  <si>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</si>
  <si>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</si>
  <si>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</si>
  <si>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</si>
  <si>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</si>
  <si>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</si>
  <si>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</si>
  <si>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</si>
  <si>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</si>
  <si>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</si>
  <si>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</si>
  <si>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</si>
  <si>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</si>
  <si>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</si>
  <si>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</si>
  <si>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</si>
  <si>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</si>
  <si>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</si>
  <si>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</si>
  <si>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</si>
  <si>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</si>
  <si>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</si>
  <si>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</si>
  <si>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</si>
  <si>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</si>
  <si>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</si>
  <si>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</si>
  <si>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</si>
  <si>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</si>
  <si>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</si>
  <si>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</si>
  <si>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</si>
  <si>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</si>
  <si>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</si>
  <si>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</si>
  <si>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</si>
  <si>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</si>
  <si>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</si>
  <si>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</si>
  <si>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</si>
  <si>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</si>
  <si>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</si>
  <si>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</si>
  <si>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</si>
  <si>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</si>
  <si>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</si>
  <si>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</si>
  <si>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</si>
  <si>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</si>
  <si>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</si>
  <si>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</si>
  <si>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</si>
  <si>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</si>
  <si>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</si>
  <si>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</si>
  <si>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</si>
  <si>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</si>
  <si>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</si>
  <si>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</si>
  <si>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</si>
  <si>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</si>
  <si>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</si>
  <si>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</si>
  <si>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</si>
  <si>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</si>
  <si>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</si>
  <si>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</si>
  <si>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</si>
  <si>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</si>
  <si>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</si>
  <si>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</si>
  <si>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</si>
  <si>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</si>
  <si>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</si>
  <si>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</si>
  <si>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</si>
  <si>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</si>
  <si>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</si>
  <si>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</si>
  <si>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</si>
  <si>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</si>
  <si>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</si>
  <si>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</si>
  <si>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</si>
  <si>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</si>
  <si>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</si>
  <si>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</si>
  <si>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</si>
  <si>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</si>
  <si>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</si>
  <si>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</si>
  <si>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</si>
  <si>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</si>
  <si>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</si>
  <si>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</si>
  <si>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</si>
  <si>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</si>
  <si>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</si>
  <si>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</si>
  <si>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</si>
  <si>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</si>
  <si>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</si>
  <si>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</si>
  <si>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</si>
  <si>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Miejskie Przedsiębiorstwo Wodociągów i Kanalizacji w m.st. Warszawie S.A.</t>
  </si>
  <si>
    <t>Tramwaje Warszawskie Sp.  z o.o.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</si>
  <si>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</si>
  <si>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</si>
  <si>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</si>
  <si>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</si>
  <si>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</si>
  <si>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</si>
  <si>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</si>
  <si>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</si>
  <si>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</si>
  <si>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</si>
  <si>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</si>
  <si>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</si>
  <si>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nie wystąpiły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</si>
  <si>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</si>
  <si>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</si>
  <si>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</si>
  <si>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</si>
  <si>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</si>
  <si>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</si>
  <si>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</si>
  <si>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</si>
  <si>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</si>
  <si>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</si>
  <si>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</si>
  <si>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</si>
  <si>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</si>
  <si>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</si>
  <si>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>AKTYWA</t>
  </si>
  <si>
    <t>PASYWA</t>
  </si>
  <si>
    <t>I. Fundusz jednostki</t>
  </si>
  <si>
    <t>1. Środki trwałe</t>
  </si>
  <si>
    <t>1. Zysk netto (+)</t>
  </si>
  <si>
    <t>1.2. Budynki, lokale i obiekty inżynierii lądowej i wodnej</t>
  </si>
  <si>
    <t>IV. Fundusz mienia zlikwidowanych jednostek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</si>
  <si>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</si>
  <si>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</si>
  <si>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</si>
  <si>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</si>
  <si>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</si>
  <si>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</si>
  <si>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</si>
  <si>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</si>
  <si>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</si>
  <si>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</si>
  <si>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2. Inne papiery wartościowe</t>
  </si>
  <si>
    <t>4. Zobowiązania z tytułu wynagrodzeń</t>
  </si>
  <si>
    <t>5. Pozostałe zobowiązania</t>
  </si>
  <si>
    <t>I. Zapasy</t>
  </si>
  <si>
    <t>1. Materiały</t>
  </si>
  <si>
    <t>III. Rezerwy na zobowiązania</t>
  </si>
  <si>
    <t>3. Produkty gotowe</t>
  </si>
  <si>
    <t>IV. Rozliczenia międzyokresowe</t>
  </si>
  <si>
    <t>4. Towary</t>
  </si>
  <si>
    <t>II. Należności krótkoterminowe</t>
  </si>
  <si>
    <t>2. Inne rozliczenia międzyokresowe</t>
  </si>
  <si>
    <t>1. Należności z tytułu dostaw i usług</t>
  </si>
  <si>
    <t>2. Należności od budżetów</t>
  </si>
  <si>
    <t>4. Pozostałe należności</t>
  </si>
  <si>
    <t>III. Krótkoterminowe aktywa finansowe</t>
  </si>
  <si>
    <t>1. Środki pieniężne w kasie</t>
  </si>
  <si>
    <t>3. Środki pieniężne państwowego funduszu celowego</t>
  </si>
  <si>
    <t>7. Inne krótkoterminowe aktywa finansowe</t>
  </si>
  <si>
    <t>SUMA AKTYWÓW</t>
  </si>
  <si>
    <t>SUMA PASYWÓW</t>
  </si>
  <si>
    <t>A. Przychody netto z podstawowej działalności operacyjnej</t>
  </si>
  <si>
    <t>I. Amortyzacja</t>
  </si>
  <si>
    <t>III. Usługi obce</t>
  </si>
  <si>
    <t>IV. Podatki i opłaty</t>
  </si>
  <si>
    <t>V. Wynagrodzenia</t>
  </si>
  <si>
    <t>VII. Pozostałe koszty rodzajowe</t>
  </si>
  <si>
    <t>X. Pozostałe obciążenia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</si>
  <si>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</si>
  <si>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</si>
  <si>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</si>
  <si>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</si>
  <si>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</si>
  <si>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II. Pozostałe koszty operacyjne</t>
  </si>
  <si>
    <t>G. Przychody finansowe</t>
  </si>
  <si>
    <t>I. Dywidendy i udziały w zyskach</t>
  </si>
  <si>
    <t>II. Odsetki</t>
  </si>
  <si>
    <t>H. Koszty finansowe</t>
  </si>
  <si>
    <t>I. Odsetki</t>
  </si>
  <si>
    <t>II. Inne</t>
  </si>
  <si>
    <t>J. Podatek dochodowy</t>
  </si>
  <si>
    <t>1.1. Zysk bilansowy za rok ubiegły</t>
  </si>
  <si>
    <t>1.5. Aktualizacja wyceny środków trwałych</t>
  </si>
  <si>
    <t>1.8. Aktywa otrzymane w ramach centralnego zaopatrzenia</t>
  </si>
  <si>
    <t>1.10. Inne zwiększenia</t>
  </si>
  <si>
    <t>2.1. Strata za rok ubiegły</t>
  </si>
  <si>
    <t>2.3. Rozliczenie wyniku finansowego i środków obrotowych za rok ubiegły</t>
  </si>
  <si>
    <t>2.4. Dotacje i środki na inwestycje</t>
  </si>
  <si>
    <t>2.9. Inne zmniejszenia</t>
  </si>
  <si>
    <t>II. Fundusz jednostki na koniec okresu (BZ)</t>
  </si>
  <si>
    <t>1. zysk netto (+)</t>
  </si>
  <si>
    <t>2. strata netto (-)</t>
  </si>
  <si>
    <t>3. nadwyżka środków obrotowych</t>
  </si>
  <si>
    <t>I. Fundusz jednostki na początek okresu (BO)</t>
  </si>
  <si>
    <t>1. Zwiększenia funduszu (z tytułu)</t>
  </si>
  <si>
    <t>Inne rezerwy:</t>
  </si>
  <si>
    <t>Inne sprawy sporne:</t>
  </si>
  <si>
    <t>Odsetki wyliczone za pomocą stóp procentowych wynikających z zawartych kontraktów na koniec okresu objętego sprawozdaniem finansowym</t>
  </si>
  <si>
    <r>
      <t xml:space="preserve">II.3.1. Informacja o stanie zatrudnienia </t>
    </r>
    <r>
      <rPr>
        <sz val="11"/>
        <color indexed="8"/>
        <rFont val="Calibri"/>
        <family val="2"/>
        <charset val="238"/>
        <scheme val="minor"/>
      </rPr>
      <t>(osoby)</t>
    </r>
  </si>
  <si>
    <r>
      <t xml:space="preserve">* </t>
    </r>
    <r>
      <rPr>
        <b/>
        <u/>
        <sz val="11"/>
        <rFont val="Calibri"/>
        <family val="2"/>
        <charset val="238"/>
        <scheme val="minor"/>
      </rPr>
      <t>Wykorzystanie odpisu</t>
    </r>
    <r>
      <rPr>
        <sz val="11"/>
        <rFont val="Calibri"/>
        <family val="2"/>
        <charset val="238"/>
        <scheme val="minor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</si>
  <si>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1"/>
        <rFont val="Calibri"/>
        <family val="2"/>
        <charset val="238"/>
        <scheme val="minor"/>
      </rPr>
      <t>Rozwiązanie odpisu</t>
    </r>
    <r>
      <rPr>
        <sz val="11"/>
        <rFont val="Calibri"/>
        <family val="2"/>
        <charset val="238"/>
        <scheme val="minor"/>
      </rPr>
      <t xml:space="preserve"> następuje, gdy ustanie przyczyna, dla której dokonano odpis aktualizujący (art 35c UoR) - nastąpiła zapłata lub utworzony odpis stał się zbędny.</t>
    </r>
  </si>
  <si>
    <r>
      <t xml:space="preserve">Rezerwy na odszkodowania za nieruchomości warszawskie </t>
    </r>
    <r>
      <rPr>
        <sz val="11"/>
        <rFont val="Calibri"/>
        <family val="2"/>
        <charset val="238"/>
        <scheme val="minor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</si>
  <si>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1"/>
        <color indexed="8"/>
        <rFont val="Calibri"/>
        <family val="2"/>
        <charset val="238"/>
        <scheme val="minor"/>
      </rPr>
      <t xml:space="preserve"> </t>
    </r>
  </si>
  <si>
    <r>
      <t>Poręczenia</t>
    </r>
    <r>
      <rPr>
        <sz val="11"/>
        <color indexed="8"/>
        <rFont val="Calibri"/>
        <family val="2"/>
        <charset val="238"/>
        <scheme val="minor"/>
      </rPr>
      <t>, w tym:</t>
    </r>
  </si>
  <si>
    <r>
      <t xml:space="preserve">na odszkodowania za nieruchomości warszawskie </t>
    </r>
    <r>
      <rPr>
        <sz val="11"/>
        <rFont val="Calibri"/>
        <family val="2"/>
        <charset val="238"/>
        <scheme val="minor"/>
      </rPr>
      <t>(DEKRET BIERUTA z dnia 26 października 1945r.)</t>
    </r>
  </si>
  <si>
    <r>
      <t xml:space="preserve"> za grunty przejęte pod drogi w oparciu o tzw. Specustawę</t>
    </r>
    <r>
      <rPr>
        <sz val="11"/>
        <color indexed="8"/>
        <rFont val="Calibri"/>
        <family val="2"/>
        <charset val="238"/>
        <scheme val="minor"/>
      </rPr>
      <t xml:space="preserve"> </t>
    </r>
  </si>
  <si>
    <r>
      <t xml:space="preserve">Przychody netto ze sprzedaży produktów </t>
    </r>
    <r>
      <rPr>
        <sz val="11"/>
        <rFont val="Calibri"/>
        <family val="2"/>
        <charset val="238"/>
        <scheme val="minor"/>
      </rPr>
      <t>w tym:</t>
    </r>
  </si>
  <si>
    <r>
      <rPr>
        <b/>
        <i/>
        <sz val="11"/>
        <rFont val="Calibri"/>
        <family val="2"/>
        <charset val="238"/>
        <scheme val="minor"/>
      </rPr>
      <t>inne</t>
    </r>
    <r>
      <rPr>
        <i/>
        <sz val="11"/>
        <rFont val="Calibri"/>
        <family val="2"/>
        <charset val="238"/>
        <scheme val="minor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</si>
  <si>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r>
      <rPr>
        <b/>
        <i/>
        <sz val="11"/>
        <color indexed="8"/>
        <rFont val="Calibri"/>
        <family val="2"/>
        <charset val="238"/>
        <scheme val="minor"/>
      </rPr>
      <t>inne koszty operacyjne</t>
    </r>
    <r>
      <rPr>
        <i/>
        <sz val="11"/>
        <color indexed="8"/>
        <rFont val="Calibri"/>
        <family val="2"/>
        <charset val="238"/>
        <scheme val="minor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</si>
  <si>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>brak informacji</t>
  </si>
  <si>
    <t>Zysk/strata netto za rok zakończony dnia 31 grudnia bieżacego roku</t>
  </si>
  <si>
    <t>Kapitały własne na dzień 31 grudnia bieżacego roku</t>
  </si>
  <si>
    <t xml:space="preserve">Inne </t>
  </si>
  <si>
    <t>Jednostka</t>
  </si>
  <si>
    <t>BIELANY-Urząd Dzielnicy Bielany</t>
  </si>
  <si>
    <t>brak</t>
  </si>
  <si>
    <t xml:space="preserve">Urząd  Dzielnicy  Bielany                                                              ul. Żeromskiego 29                                            01-882 Warszawa                            </t>
  </si>
  <si>
    <t>Bilans jednostki budżetowej lub samorządowego zakładu budżetowego</t>
  </si>
  <si>
    <t xml:space="preserve">Adresat:                                                                           </t>
  </si>
  <si>
    <t>Numer identyfikacyjny</t>
  </si>
  <si>
    <t>A. AKTYWA TRWAŁE</t>
  </si>
  <si>
    <t>A. FUNDUSZ</t>
  </si>
  <si>
    <t>I. Wartości niematerialne i prawne</t>
  </si>
  <si>
    <t>II. Rzeczowe aktywa trwałe</t>
  </si>
  <si>
    <t>II. Wynik finansowy netto (+/-)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</si>
  <si>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</si>
  <si>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</si>
  <si>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</si>
  <si>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</si>
  <si>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B. Fundusze placówek</t>
  </si>
  <si>
    <t>C. Państwowe fundusze celowe</t>
  </si>
  <si>
    <t>II. Zobowiązania krótkoterminowe</t>
  </si>
  <si>
    <t>3. Zobowiązania z tytułu ubezpieczeń i innych świadczeń</t>
  </si>
  <si>
    <t>3. Inne długoterminowe aktywa finansowe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</si>
  <si>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</si>
  <si>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</si>
  <si>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</si>
  <si>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</si>
  <si>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</si>
  <si>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</si>
  <si>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8.1. Zakładowy Fundusz Świadczeń Socjalnych</t>
  </si>
  <si>
    <t>8.2. Inne fundusze</t>
  </si>
  <si>
    <t>2. Półprodukty i produkty w toku</t>
  </si>
  <si>
    <t>1. Rozliczenia międzyokresowe przychodów</t>
  </si>
  <si>
    <t>3. Należności z tytułu ubezpieczeń i innych świadczeń</t>
  </si>
  <si>
    <t>5. Rozliczenia z tytułu środków na wydatki budżetowe i z tytułu dochodów budżetowych</t>
  </si>
  <si>
    <t>2. Środki pieniężne na rachunkach bankowych</t>
  </si>
  <si>
    <t>4. Inne środki pieniężne</t>
  </si>
  <si>
    <t>5. Akcje lub udziały</t>
  </si>
  <si>
    <t>6. Inne papiery wartościowe</t>
  </si>
  <si>
    <t>IV. Rozliczenie międzyokresowe</t>
  </si>
  <si>
    <t>....................................................</t>
  </si>
  <si>
    <t xml:space="preserve">Urząd Dzielnicy  Bielany                                ul. Żeromskiego 29                                          01-882 Warszawa           </t>
  </si>
  <si>
    <t xml:space="preserve">Rachunek zysków i strat jednostki </t>
  </si>
  <si>
    <t>Adresat:</t>
  </si>
  <si>
    <t>(wariant porównawczy)</t>
  </si>
  <si>
    <t>Stan na koniec roku poprzedniego</t>
  </si>
  <si>
    <t>Stan na koniec roku bieżącego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</si>
  <si>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</si>
  <si>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</si>
  <si>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</si>
  <si>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</si>
  <si>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</si>
  <si>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</si>
  <si>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</si>
  <si>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II. Zużycie materiałów i energii</t>
  </si>
  <si>
    <t>VI. Ubezpieczenia społeczne i inne świadczenia dla pracowników</t>
  </si>
  <si>
    <t>VIII. Wartość sprzedanych towarów i materiałów</t>
  </si>
  <si>
    <t>IX. Inne świadczenia finansowane z budżetu</t>
  </si>
  <si>
    <t>C. Zysk (strata) z działalności podstawowej (A-B)</t>
  </si>
  <si>
    <t>I. Koszty inwestycji finansowanych ze środków własnych samorządowych zakładów budżetowych i dochodów jednostek budżetowych gromadzonych na wydzielonym rachunku</t>
  </si>
  <si>
    <t>F. Zysk (strata) z działalności operacyjnej (C+D-E)</t>
  </si>
  <si>
    <t>III.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</si>
  <si>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</si>
  <si>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</si>
  <si>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</si>
  <si>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</si>
  <si>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</si>
  <si>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K. Pozostałe obowiązkowe zmniejszenia zysku (zwiększenia straty)</t>
  </si>
  <si>
    <t>L. Zysk (strata) netto (I-J-K)</t>
  </si>
  <si>
    <t>..................................................</t>
  </si>
  <si>
    <t>........................................</t>
  </si>
  <si>
    <t>Urząd Dzielnicy Bielany                                                      ul. Żeromskiego 29                                                   01-882 Warszawa</t>
  </si>
  <si>
    <t>Zestawienie zmian w funduszu jednostki</t>
  </si>
  <si>
    <t xml:space="preserve">Adresat: </t>
  </si>
  <si>
    <t>1.2. Zrealizowane wydatki budżetowe</t>
  </si>
  <si>
    <t>1.3. Zrealizowane płatności ze środków europejskich</t>
  </si>
  <si>
    <t>1.4. Środki na inwestycje</t>
  </si>
  <si>
    <t>1.6. Nieodpłatnie otrzymane środki trwałe i środki trwałe w budowie oraz wartości niematerialne i prawne</t>
  </si>
  <si>
    <t>1.7. Aktywa przejęte od zlikwidowanych lub połączonych jednostek</t>
  </si>
  <si>
    <t>1.9. Pozostałe odpisy z wyniku finansowego za rok bieżący</t>
  </si>
  <si>
    <t>2. Zmniejszenia funduszu jednostki (z tytułu)</t>
  </si>
  <si>
    <t>2.2. Zrealizowane dochody budżetowe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</si>
  <si>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</si>
  <si>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</si>
  <si>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</si>
  <si>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</si>
  <si>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III. Wynik finansowy netto za rok bieżący (+,-)</t>
  </si>
  <si>
    <t>IV. Fundusz (II+,-III)</t>
  </si>
  <si>
    <t>.................................................</t>
  </si>
  <si>
    <t>2021.05.10</t>
  </si>
  <si>
    <t>sporządzony na dzień 31.12.2020 r.</t>
  </si>
  <si>
    <t>sporządzone na dzień 31.12.2020 r.</t>
  </si>
  <si>
    <r>
      <t xml:space="preserve">REGON  </t>
    </r>
    <r>
      <rPr>
        <b/>
        <sz val="11"/>
        <color theme="1"/>
        <rFont val="Calibri"/>
        <family val="2"/>
        <charset val="238"/>
        <scheme val="minor"/>
      </rPr>
      <t>015259640</t>
    </r>
  </si>
  <si>
    <r>
      <t>sporządzony na dzień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31.12.2020 r.</t>
    </r>
  </si>
  <si>
    <r>
      <t>REGON</t>
    </r>
    <r>
      <rPr>
        <b/>
        <sz val="11"/>
        <color theme="1"/>
        <rFont val="Calibri"/>
        <family val="2"/>
        <charset val="238"/>
        <scheme val="minor"/>
      </rPr>
      <t xml:space="preserve">  015259640</t>
    </r>
  </si>
  <si>
    <r>
      <t>D. Zobowiązania i rezerwy na zobowiązania</t>
    </r>
    <r>
      <rPr>
        <sz val="11"/>
        <color theme="1"/>
        <rFont val="Calibri"/>
        <family val="2"/>
        <charset val="238"/>
        <scheme val="minor"/>
      </rPr>
      <t> </t>
    </r>
  </si>
  <si>
    <r>
      <t> </t>
    </r>
    <r>
      <rPr>
        <b/>
        <sz val="11"/>
        <color theme="1"/>
        <rFont val="Calibri"/>
        <family val="2"/>
        <charset val="238"/>
        <scheme val="minor"/>
      </rPr>
      <t>I. Zobowiązania długoterminowe</t>
    </r>
  </si>
  <si>
    <r>
      <t>REGON</t>
    </r>
    <r>
      <rPr>
        <b/>
        <sz val="11"/>
        <color theme="1"/>
        <rFont val="Calibri"/>
        <family val="2"/>
        <charset val="238"/>
        <scheme val="minor"/>
      </rPr>
      <t xml:space="preserve">    015259640</t>
    </r>
  </si>
  <si>
    <t>Odpisy na koniec roku</t>
  </si>
  <si>
    <t>z tytułu pożyczek mieszkaniowych</t>
  </si>
  <si>
    <t>własne</t>
  </si>
  <si>
    <t>zlecone (Wojewoda)</t>
  </si>
  <si>
    <t>dywidendy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</si>
</sst>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DM&quot;_-;\-* #,##0.00\ &quot;DM&quot;_-;_-* &quot;-&quot;??\ &quot;DM&quot;_-;_-@_-"/>
  </numFmts>
  <fonts count="4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8" fillId="0" borderId="0"/>
    <xf numFmtId="0" fontId="7" fillId="0" borderId="0"/>
  </cellStyleXfs>
  <cellXfs count="882">
    <xf numFmtId="0" fontId="0" fillId="0" borderId="0" xfId="0"/>
    <xf numFmtId="0" fontId="4" fillId="0" borderId="0" xfId="2" applyFont="1"/>
    <xf numFmtId="0" fontId="3" fillId="0" borderId="0" xfId="2" applyAlignment="1"/>
    <xf numFmtId="0" fontId="5" fillId="0" borderId="0" xfId="2" applyFont="1" applyAlignment="1"/>
    <xf numFmtId="0" fontId="5" fillId="0" borderId="0" xfId="2" applyFont="1" applyAlignment="1">
      <alignment horizontal="left"/>
    </xf>
    <xf numFmtId="4" fontId="6" fillId="0" borderId="0" xfId="2" applyNumberFormat="1" applyFont="1" applyAlignment="1">
      <alignment horizontal="left"/>
    </xf>
    <xf numFmtId="4" fontId="6" fillId="0" borderId="0" xfId="2" applyNumberFormat="1" applyFont="1" applyAlignment="1">
      <alignment horizontal="left" vertical="top"/>
    </xf>
    <xf numFmtId="4" fontId="10" fillId="0" borderId="0" xfId="2" applyNumberFormat="1" applyFont="1" applyAlignment="1">
      <alignment vertical="top"/>
    </xf>
    <xf numFmtId="4" fontId="10" fillId="0" borderId="0" xfId="2" applyNumberFormat="1" applyFont="1" applyAlignment="1">
      <alignment vertical="center"/>
    </xf>
    <xf numFmtId="0" fontId="3" fillId="0" borderId="0" xfId="2" applyAlignment="1">
      <alignment vertical="center"/>
    </xf>
    <xf numFmtId="0" fontId="12" fillId="0" borderId="0" xfId="2" applyFont="1" applyFill="1" applyBorder="1"/>
    <xf numFmtId="4" fontId="11" fillId="0" borderId="0" xfId="2" applyNumberFormat="1" applyFont="1" applyFill="1" applyBorder="1" applyAlignment="1">
      <alignment horizontal="right"/>
    </xf>
    <xf numFmtId="4" fontId="10" fillId="0" borderId="0" xfId="2" applyNumberFormat="1" applyFont="1" applyFill="1" applyAlignment="1">
      <alignment vertical="center"/>
    </xf>
    <xf numFmtId="4" fontId="2" fillId="0" borderId="12" xfId="0" applyNumberFormat="1" applyFont="1" applyBorder="1"/>
    <xf numFmtId="4" fontId="2" fillId="0" borderId="12" xfId="0" applyNumberFormat="1" applyFont="1" applyBorder="1" applyAlignment="1">
      <alignment vertical="center"/>
    </xf>
    <xf numFmtId="0" fontId="0" fillId="0" borderId="0" xfId="0" applyFont="1"/>
    <xf numFmtId="4" fontId="0" fillId="0" borderId="12" xfId="0" applyNumberFormat="1" applyFont="1" applyBorder="1"/>
    <xf numFmtId="4" fontId="0" fillId="0" borderId="12" xfId="0" applyNumberFormat="1" applyFont="1" applyBorder="1" applyAlignment="1">
      <alignment wrapText="1"/>
    </xf>
    <xf numFmtId="4" fontId="0" fillId="0" borderId="12" xfId="0" applyNumberFormat="1" applyFont="1" applyBorder="1" applyAlignment="1">
      <alignment vertical="center"/>
    </xf>
    <xf numFmtId="0" fontId="2" fillId="0" borderId="2" xfId="2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center" wrapText="1"/>
    </xf>
    <xf numFmtId="0" fontId="2" fillId="0" borderId="20" xfId="2" applyFont="1" applyFill="1" applyBorder="1"/>
    <xf numFmtId="4" fontId="2" fillId="0" borderId="21" xfId="2" applyNumberFormat="1" applyFont="1" applyFill="1" applyBorder="1" applyAlignment="1">
      <alignment horizontal="right"/>
    </xf>
    <xf numFmtId="4" fontId="2" fillId="0" borderId="22" xfId="2" applyNumberFormat="1" applyFont="1" applyFill="1" applyBorder="1" applyAlignment="1">
      <alignment horizontal="right"/>
    </xf>
    <xf numFmtId="0" fontId="13" fillId="0" borderId="20" xfId="2" applyFont="1" applyFill="1" applyBorder="1"/>
    <xf numFmtId="4" fontId="13" fillId="0" borderId="21" xfId="2" applyNumberFormat="1" applyFont="1" applyFill="1" applyBorder="1" applyAlignment="1">
      <alignment horizontal="right"/>
    </xf>
    <xf numFmtId="2" fontId="13" fillId="0" borderId="21" xfId="2" applyNumberFormat="1" applyFont="1" applyFill="1" applyBorder="1" applyAlignment="1">
      <alignment horizontal="right"/>
    </xf>
    <xf numFmtId="4" fontId="13" fillId="0" borderId="22" xfId="2" applyNumberFormat="1" applyFont="1" applyFill="1" applyBorder="1" applyAlignment="1">
      <alignment horizontal="right"/>
    </xf>
    <xf numFmtId="4" fontId="13" fillId="0" borderId="23" xfId="2" applyNumberFormat="1" applyFont="1" applyFill="1" applyBorder="1" applyAlignment="1">
      <alignment horizontal="right"/>
    </xf>
    <xf numFmtId="2" fontId="13" fillId="0" borderId="23" xfId="2" applyNumberFormat="1" applyFont="1" applyFill="1" applyBorder="1" applyAlignment="1">
      <alignment horizontal="right"/>
    </xf>
    <xf numFmtId="4" fontId="2" fillId="0" borderId="12" xfId="2" applyNumberFormat="1" applyFont="1" applyFill="1" applyBorder="1" applyAlignment="1">
      <alignment horizontal="right"/>
    </xf>
    <xf numFmtId="4" fontId="2" fillId="0" borderId="19" xfId="2" applyNumberFormat="1" applyFont="1" applyFill="1" applyBorder="1" applyAlignment="1">
      <alignment horizontal="right"/>
    </xf>
    <xf numFmtId="0" fontId="2" fillId="2" borderId="20" xfId="2" applyFont="1" applyFill="1" applyBorder="1"/>
    <xf numFmtId="4" fontId="2" fillId="2" borderId="21" xfId="2" applyNumberFormat="1" applyFont="1" applyFill="1" applyBorder="1" applyAlignment="1">
      <alignment horizontal="right"/>
    </xf>
    <xf numFmtId="4" fontId="2" fillId="2" borderId="22" xfId="2" applyNumberFormat="1" applyFont="1" applyFill="1" applyBorder="1" applyAlignment="1">
      <alignment horizontal="right"/>
    </xf>
    <xf numFmtId="0" fontId="2" fillId="2" borderId="24" xfId="2" applyFont="1" applyFill="1" applyBorder="1"/>
    <xf numFmtId="4" fontId="2" fillId="0" borderId="25" xfId="2" applyNumberFormat="1" applyFont="1" applyFill="1" applyBorder="1" applyAlignment="1">
      <alignment horizontal="right"/>
    </xf>
    <xf numFmtId="0" fontId="2" fillId="0" borderId="0" xfId="2" applyFont="1" applyFill="1" applyAlignment="1">
      <alignment horizontal="left"/>
    </xf>
    <xf numFmtId="4" fontId="21" fillId="0" borderId="7" xfId="2" applyNumberFormat="1" applyFont="1" applyBorder="1" applyAlignment="1" applyProtection="1">
      <alignment horizontal="right" vertical="center" wrapText="1"/>
      <protection locked="0"/>
    </xf>
    <xf numFmtId="4" fontId="21" fillId="0" borderId="12" xfId="2" applyNumberFormat="1" applyFont="1" applyBorder="1" applyAlignment="1" applyProtection="1">
      <alignment horizontal="right" vertical="center" wrapText="1"/>
      <protection locked="0"/>
    </xf>
    <xf numFmtId="4" fontId="20" fillId="0" borderId="97" xfId="2" applyNumberFormat="1" applyFont="1" applyFill="1" applyBorder="1" applyAlignment="1" applyProtection="1">
      <alignment horizontal="right" vertical="center" wrapText="1"/>
    </xf>
    <xf numFmtId="4" fontId="20" fillId="0" borderId="98" xfId="2" applyNumberFormat="1" applyFont="1" applyFill="1" applyBorder="1" applyAlignment="1" applyProtection="1">
      <alignment horizontal="right" vertical="center" wrapText="1"/>
    </xf>
    <xf numFmtId="4" fontId="21" fillId="0" borderId="65" xfId="2" applyNumberFormat="1" applyFont="1" applyBorder="1" applyAlignment="1" applyProtection="1">
      <alignment horizontal="right" vertical="center" wrapText="1"/>
      <protection locked="0"/>
    </xf>
    <xf numFmtId="4" fontId="21" fillId="0" borderId="70" xfId="2" applyNumberFormat="1" applyFont="1" applyBorder="1" applyAlignment="1" applyProtection="1">
      <alignment horizontal="right" vertical="center" wrapText="1"/>
      <protection locked="0"/>
    </xf>
    <xf numFmtId="4" fontId="20" fillId="0" borderId="101" xfId="2" applyNumberFormat="1" applyFont="1" applyFill="1" applyBorder="1" applyAlignment="1" applyProtection="1">
      <alignment horizontal="right" vertical="center" wrapText="1"/>
    </xf>
    <xf numFmtId="4" fontId="21" fillId="2" borderId="7" xfId="2" applyNumberFormat="1" applyFont="1" applyFill="1" applyBorder="1" applyAlignment="1" applyProtection="1">
      <alignment horizontal="right" vertical="center" wrapText="1"/>
      <protection locked="0"/>
    </xf>
    <xf numFmtId="4" fontId="20" fillId="2" borderId="102" xfId="2" applyNumberFormat="1" applyFont="1" applyFill="1" applyBorder="1" applyAlignment="1" applyProtection="1">
      <alignment horizontal="right" vertical="center" wrapText="1"/>
    </xf>
    <xf numFmtId="4" fontId="20" fillId="5" borderId="73" xfId="2" applyNumberFormat="1" applyFont="1" applyFill="1" applyBorder="1" applyAlignment="1" applyProtection="1">
      <alignment horizontal="right" vertical="center" wrapText="1"/>
    </xf>
    <xf numFmtId="4" fontId="20" fillId="5" borderId="76" xfId="2" applyNumberFormat="1" applyFont="1" applyFill="1" applyBorder="1" applyAlignment="1" applyProtection="1">
      <alignment horizontal="right" vertical="center" wrapText="1"/>
    </xf>
    <xf numFmtId="0" fontId="1" fillId="0" borderId="0" xfId="2" applyFont="1"/>
    <xf numFmtId="0" fontId="19" fillId="0" borderId="0" xfId="5" applyFont="1" applyBorder="1" applyAlignment="1"/>
    <xf numFmtId="0" fontId="19" fillId="0" borderId="0" xfId="5" applyFont="1" applyBorder="1" applyAlignment="1">
      <alignment wrapText="1"/>
    </xf>
    <xf numFmtId="4" fontId="21" fillId="0" borderId="66" xfId="2" applyNumberFormat="1" applyFont="1" applyBorder="1" applyAlignment="1" applyProtection="1">
      <alignment vertical="center"/>
      <protection locked="0"/>
    </xf>
    <xf numFmtId="4" fontId="21" fillId="0" borderId="62" xfId="2" applyNumberFormat="1" applyFont="1" applyBorder="1" applyAlignment="1" applyProtection="1">
      <alignment vertical="center"/>
      <protection locked="0"/>
    </xf>
    <xf numFmtId="4" fontId="20" fillId="0" borderId="62" xfId="2" applyNumberFormat="1" applyFont="1" applyBorder="1" applyAlignment="1" applyProtection="1">
      <alignment vertical="center"/>
      <protection locked="0"/>
    </xf>
    <xf numFmtId="4" fontId="20" fillId="0" borderId="66" xfId="2" applyNumberFormat="1" applyFont="1" applyBorder="1" applyAlignment="1" applyProtection="1">
      <alignment vertical="center"/>
      <protection locked="0"/>
    </xf>
    <xf numFmtId="4" fontId="21" fillId="0" borderId="46" xfId="2" applyNumberFormat="1" applyFont="1" applyBorder="1" applyAlignment="1" applyProtection="1">
      <alignment horizontal="right" vertical="center"/>
      <protection locked="0"/>
    </xf>
    <xf numFmtId="4" fontId="21" fillId="0" borderId="47" xfId="2" applyNumberFormat="1" applyFont="1" applyBorder="1" applyAlignment="1" applyProtection="1">
      <alignment horizontal="right" vertical="center"/>
      <protection locked="0"/>
    </xf>
    <xf numFmtId="4" fontId="20" fillId="0" borderId="44" xfId="2" applyNumberFormat="1" applyFont="1" applyBorder="1" applyAlignment="1" applyProtection="1">
      <alignment horizontal="right" vertical="center" wrapText="1"/>
      <protection locked="0"/>
    </xf>
    <xf numFmtId="4" fontId="20" fillId="0" borderId="46" xfId="2" applyNumberFormat="1" applyFont="1" applyBorder="1" applyAlignment="1" applyProtection="1">
      <alignment horizontal="right" vertical="center" wrapText="1"/>
      <protection locked="0"/>
    </xf>
    <xf numFmtId="4" fontId="20" fillId="0" borderId="46" xfId="2" applyNumberFormat="1" applyFont="1" applyFill="1" applyBorder="1" applyAlignment="1" applyProtection="1">
      <alignment horizontal="right" vertical="center" wrapText="1"/>
    </xf>
    <xf numFmtId="4" fontId="21" fillId="0" borderId="46" xfId="2" applyNumberFormat="1" applyFont="1" applyFill="1" applyBorder="1" applyAlignment="1" applyProtection="1">
      <alignment horizontal="right" vertical="center" wrapText="1"/>
      <protection locked="0"/>
    </xf>
    <xf numFmtId="4" fontId="21" fillId="0" borderId="46" xfId="2" applyNumberFormat="1" applyFont="1" applyBorder="1" applyAlignment="1" applyProtection="1">
      <alignment horizontal="right" vertical="center" wrapText="1"/>
      <protection locked="0"/>
    </xf>
    <xf numFmtId="4" fontId="20" fillId="2" borderId="43" xfId="2" applyNumberFormat="1" applyFont="1" applyFill="1" applyBorder="1" applyAlignment="1" applyProtection="1">
      <alignment horizontal="right" vertical="center" wrapText="1"/>
    </xf>
    <xf numFmtId="0" fontId="1" fillId="0" borderId="76" xfId="2" applyFont="1" applyBorder="1"/>
    <xf numFmtId="4" fontId="20" fillId="7" borderId="0" xfId="2" applyNumberFormat="1" applyFont="1" applyFill="1" applyAlignment="1" applyProtection="1">
      <alignment horizontal="left" vertical="center"/>
      <protection locked="0"/>
    </xf>
    <xf numFmtId="4" fontId="21" fillId="0" borderId="47" xfId="2" applyNumberFormat="1" applyFont="1" applyBorder="1" applyAlignment="1" applyProtection="1">
      <alignment vertical="center"/>
      <protection locked="0"/>
    </xf>
    <xf numFmtId="4" fontId="21" fillId="0" borderId="88" xfId="2" applyNumberFormat="1" applyFont="1" applyBorder="1" applyAlignment="1" applyProtection="1">
      <alignment vertical="center"/>
      <protection locked="0"/>
    </xf>
    <xf numFmtId="4" fontId="21" fillId="0" borderId="12" xfId="2" applyNumberFormat="1" applyFont="1" applyBorder="1" applyAlignment="1" applyProtection="1">
      <alignment horizontal="right" vertical="center"/>
      <protection locked="0"/>
    </xf>
    <xf numFmtId="4" fontId="21" fillId="0" borderId="12" xfId="2" applyNumberFormat="1" applyFont="1" applyFill="1" applyBorder="1" applyAlignment="1" applyProtection="1">
      <alignment horizontal="right" vertical="center"/>
      <protection locked="0"/>
    </xf>
    <xf numFmtId="4" fontId="21" fillId="0" borderId="12" xfId="2" applyNumberFormat="1" applyFont="1" applyFill="1" applyBorder="1" applyAlignment="1" applyProtection="1">
      <alignment horizontal="right" vertical="center"/>
    </xf>
    <xf numFmtId="4" fontId="21" fillId="0" borderId="88" xfId="2" applyNumberFormat="1" applyFont="1" applyFill="1" applyBorder="1" applyAlignment="1" applyProtection="1">
      <alignment horizontal="right" vertical="center"/>
      <protection locked="0"/>
    </xf>
    <xf numFmtId="4" fontId="21" fillId="0" borderId="47" xfId="2" applyNumberFormat="1" applyFont="1" applyFill="1" applyBorder="1" applyAlignment="1" applyProtection="1">
      <alignment horizontal="right" vertical="center"/>
      <protection locked="0"/>
    </xf>
    <xf numFmtId="4" fontId="20" fillId="5" borderId="43" xfId="2" applyNumberFormat="1" applyFont="1" applyFill="1" applyBorder="1" applyAlignment="1" applyProtection="1">
      <alignment horizontal="right" vertical="center"/>
    </xf>
    <xf numFmtId="4" fontId="20" fillId="0" borderId="43" xfId="2" applyNumberFormat="1" applyFont="1" applyBorder="1" applyAlignment="1" applyProtection="1">
      <alignment vertical="center"/>
      <protection locked="0"/>
    </xf>
    <xf numFmtId="4" fontId="20" fillId="0" borderId="43" xfId="2" applyNumberFormat="1" applyFont="1" applyFill="1" applyBorder="1" applyAlignment="1" applyProtection="1">
      <alignment vertical="center"/>
    </xf>
    <xf numFmtId="4" fontId="20" fillId="0" borderId="46" xfId="2" applyNumberFormat="1" applyFont="1" applyFill="1" applyBorder="1" applyAlignment="1" applyProtection="1">
      <alignment vertical="center"/>
    </xf>
    <xf numFmtId="4" fontId="21" fillId="0" borderId="46" xfId="2" applyNumberFormat="1" applyFont="1" applyFill="1" applyBorder="1" applyAlignment="1" applyProtection="1">
      <alignment vertical="center"/>
    </xf>
    <xf numFmtId="4" fontId="21" fillId="0" borderId="46" xfId="2" applyNumberFormat="1" applyFont="1" applyBorder="1" applyAlignment="1" applyProtection="1">
      <alignment vertical="center"/>
      <protection locked="0"/>
    </xf>
    <xf numFmtId="4" fontId="21" fillId="0" borderId="50" xfId="2" applyNumberFormat="1" applyFont="1" applyBorder="1" applyAlignment="1" applyProtection="1">
      <alignment vertical="center"/>
      <protection locked="0"/>
    </xf>
    <xf numFmtId="0" fontId="2" fillId="7" borderId="0" xfId="2" applyFont="1" applyFill="1" applyAlignment="1">
      <alignment horizontal="left"/>
    </xf>
    <xf numFmtId="4" fontId="21" fillId="0" borderId="86" xfId="2" applyNumberFormat="1" applyFont="1" applyBorder="1" applyAlignment="1" applyProtection="1">
      <alignment vertical="center"/>
      <protection locked="0"/>
    </xf>
    <xf numFmtId="4" fontId="21" fillId="0" borderId="65" xfId="2" applyNumberFormat="1" applyFont="1" applyFill="1" applyBorder="1" applyAlignment="1" applyProtection="1">
      <alignment vertical="center"/>
    </xf>
    <xf numFmtId="4" fontId="21" fillId="0" borderId="12" xfId="2" applyNumberFormat="1" applyFont="1" applyFill="1" applyBorder="1" applyAlignment="1" applyProtection="1">
      <alignment vertical="center"/>
    </xf>
    <xf numFmtId="4" fontId="21" fillId="0" borderId="44" xfId="2" applyNumberFormat="1" applyFont="1" applyBorder="1" applyAlignment="1" applyProtection="1">
      <alignment vertical="center"/>
      <protection locked="0"/>
    </xf>
    <xf numFmtId="4" fontId="21" fillId="0" borderId="45" xfId="2" applyNumberFormat="1" applyFont="1" applyBorder="1" applyAlignment="1" applyProtection="1">
      <alignment vertical="center"/>
      <protection locked="0"/>
    </xf>
    <xf numFmtId="4" fontId="21" fillId="0" borderId="51" xfId="2" applyNumberFormat="1" applyFont="1" applyBorder="1" applyAlignment="1" applyProtection="1">
      <alignment vertical="center"/>
      <protection locked="0"/>
    </xf>
    <xf numFmtId="4" fontId="21" fillId="0" borderId="46" xfId="2" applyNumberFormat="1" applyFont="1" applyFill="1" applyBorder="1" applyAlignment="1" applyProtection="1">
      <alignment vertical="center"/>
      <protection locked="0"/>
    </xf>
    <xf numFmtId="0" fontId="21" fillId="0" borderId="74" xfId="2" applyNumberFormat="1" applyFont="1" applyBorder="1" applyAlignment="1">
      <alignment horizontal="center" vertical="center" wrapText="1"/>
    </xf>
    <xf numFmtId="0" fontId="21" fillId="0" borderId="72" xfId="2" applyNumberFormat="1" applyFont="1" applyBorder="1" applyAlignment="1">
      <alignment horizontal="center" vertical="center" wrapText="1"/>
    </xf>
    <xf numFmtId="4" fontId="21" fillId="0" borderId="0" xfId="2" applyNumberFormat="1" applyFont="1" applyFill="1" applyAlignment="1">
      <alignment vertical="center"/>
    </xf>
    <xf numFmtId="0" fontId="19" fillId="0" borderId="0" xfId="2" applyFont="1"/>
    <xf numFmtId="4" fontId="2" fillId="3" borderId="33" xfId="2" applyNumberFormat="1" applyFont="1" applyFill="1" applyBorder="1" applyAlignment="1">
      <alignment horizontal="right"/>
    </xf>
    <xf numFmtId="4" fontId="13" fillId="0" borderId="39" xfId="2" applyNumberFormat="1" applyFont="1" applyFill="1" applyBorder="1" applyAlignment="1">
      <alignment horizontal="right"/>
    </xf>
    <xf numFmtId="4" fontId="2" fillId="0" borderId="39" xfId="2" applyNumberFormat="1" applyFont="1" applyFill="1" applyBorder="1" applyAlignment="1">
      <alignment horizontal="right"/>
    </xf>
    <xf numFmtId="0" fontId="19" fillId="0" borderId="0" xfId="5" applyFont="1" applyFill="1" applyAlignment="1" applyProtection="1">
      <alignment vertical="center" wrapText="1"/>
    </xf>
    <xf numFmtId="0" fontId="19" fillId="0" borderId="0" xfId="5" applyFont="1" applyFill="1" applyAlignment="1" applyProtection="1">
      <alignment vertical="center"/>
    </xf>
    <xf numFmtId="0" fontId="18" fillId="2" borderId="43" xfId="5" applyFont="1" applyFill="1" applyBorder="1" applyAlignment="1" applyProtection="1">
      <alignment horizontal="center" vertical="center" wrapText="1"/>
    </xf>
    <xf numFmtId="4" fontId="18" fillId="2" borderId="43" xfId="5" applyNumberFormat="1" applyFont="1" applyFill="1" applyBorder="1" applyAlignment="1" applyProtection="1">
      <alignment horizontal="center" vertical="center" wrapText="1"/>
    </xf>
    <xf numFmtId="0" fontId="18" fillId="2" borderId="5" xfId="5" applyFont="1" applyFill="1" applyBorder="1" applyAlignment="1" applyProtection="1">
      <alignment horizontal="center" vertical="center" wrapText="1"/>
    </xf>
    <xf numFmtId="0" fontId="18" fillId="0" borderId="30" xfId="5" applyFont="1" applyFill="1" applyBorder="1" applyAlignment="1" applyProtection="1">
      <alignment horizontal="center" vertical="center"/>
    </xf>
    <xf numFmtId="4" fontId="18" fillId="0" borderId="30" xfId="5" applyNumberFormat="1" applyFont="1" applyFill="1" applyBorder="1" applyAlignment="1" applyProtection="1">
      <alignment horizontal="center" vertical="center" wrapText="1"/>
    </xf>
    <xf numFmtId="0" fontId="18" fillId="0" borderId="29" xfId="5" applyFont="1" applyFill="1" applyBorder="1" applyAlignment="1" applyProtection="1">
      <alignment horizontal="center" vertical="center" wrapText="1"/>
    </xf>
    <xf numFmtId="0" fontId="18" fillId="2" borderId="44" xfId="5" applyFont="1" applyFill="1" applyBorder="1" applyAlignment="1" applyProtection="1">
      <alignment vertical="center" wrapText="1"/>
    </xf>
    <xf numFmtId="4" fontId="18" fillId="2" borderId="44" xfId="5" applyNumberFormat="1" applyFont="1" applyFill="1" applyBorder="1" applyAlignment="1" applyProtection="1">
      <alignment vertical="center"/>
    </xf>
    <xf numFmtId="4" fontId="18" fillId="2" borderId="45" xfId="5" applyNumberFormat="1" applyFont="1" applyFill="1" applyBorder="1" applyAlignment="1" applyProtection="1">
      <alignment vertical="center"/>
    </xf>
    <xf numFmtId="0" fontId="18" fillId="0" borderId="46" xfId="5" applyFont="1" applyFill="1" applyBorder="1" applyAlignment="1" applyProtection="1">
      <alignment vertical="center" wrapText="1"/>
    </xf>
    <xf numFmtId="4" fontId="18" fillId="0" borderId="46" xfId="5" applyNumberFormat="1" applyFont="1" applyFill="1" applyBorder="1" applyAlignment="1" applyProtection="1">
      <alignment vertical="center"/>
    </xf>
    <xf numFmtId="4" fontId="18" fillId="0" borderId="47" xfId="5" applyNumberFormat="1" applyFont="1" applyFill="1" applyBorder="1" applyAlignment="1" applyProtection="1">
      <alignment vertical="center"/>
    </xf>
    <xf numFmtId="0" fontId="19" fillId="0" borderId="48" xfId="5" applyFont="1" applyFill="1" applyBorder="1" applyAlignment="1" applyProtection="1">
      <alignment vertical="center" wrapText="1"/>
    </xf>
    <xf numFmtId="4" fontId="19" fillId="0" borderId="48" xfId="5" applyNumberFormat="1" applyFont="1" applyFill="1" applyBorder="1" applyAlignment="1" applyProtection="1">
      <alignment vertical="center"/>
      <protection locked="0"/>
    </xf>
    <xf numFmtId="4" fontId="19" fillId="0" borderId="49" xfId="5" applyNumberFormat="1" applyFont="1" applyFill="1" applyBorder="1" applyAlignment="1" applyProtection="1">
      <alignment vertical="center"/>
    </xf>
    <xf numFmtId="0" fontId="19" fillId="0" borderId="48" xfId="5" quotePrefix="1" applyFont="1" applyFill="1" applyBorder="1" applyAlignment="1" applyProtection="1">
      <alignment vertical="center" wrapText="1"/>
      <protection locked="0"/>
    </xf>
    <xf numFmtId="0" fontId="18" fillId="2" borderId="50" xfId="5" applyFont="1" applyFill="1" applyBorder="1" applyAlignment="1" applyProtection="1">
      <alignment vertical="center" wrapText="1"/>
    </xf>
    <xf numFmtId="4" fontId="18" fillId="2" borderId="50" xfId="5" applyNumberFormat="1" applyFont="1" applyFill="1" applyBorder="1" applyAlignment="1" applyProtection="1">
      <alignment vertical="center"/>
    </xf>
    <xf numFmtId="4" fontId="18" fillId="2" borderId="51" xfId="5" applyNumberFormat="1" applyFont="1" applyFill="1" applyBorder="1" applyAlignment="1" applyProtection="1">
      <alignment vertical="center"/>
    </xf>
    <xf numFmtId="0" fontId="18" fillId="0" borderId="28" xfId="5" applyFont="1" applyFill="1" applyBorder="1" applyAlignment="1" applyProtection="1">
      <alignment horizontal="centerContinuous" vertical="center"/>
    </xf>
    <xf numFmtId="0" fontId="19" fillId="0" borderId="0" xfId="5" applyFont="1" applyFill="1" applyBorder="1" applyAlignment="1" applyProtection="1">
      <alignment vertical="center"/>
    </xf>
    <xf numFmtId="0" fontId="19" fillId="0" borderId="29" xfId="5" applyFont="1" applyFill="1" applyBorder="1" applyAlignment="1" applyProtection="1">
      <alignment vertical="center"/>
    </xf>
    <xf numFmtId="4" fontId="23" fillId="0" borderId="46" xfId="5" applyNumberFormat="1" applyFont="1" applyFill="1" applyBorder="1" applyAlignment="1" applyProtection="1">
      <alignment vertical="center"/>
    </xf>
    <xf numFmtId="0" fontId="2" fillId="3" borderId="52" xfId="2" applyFont="1" applyFill="1" applyBorder="1" applyAlignment="1">
      <alignment horizontal="center" wrapText="1"/>
    </xf>
    <xf numFmtId="0" fontId="2" fillId="3" borderId="53" xfId="2" applyFont="1" applyFill="1" applyBorder="1" applyAlignment="1">
      <alignment horizontal="center" wrapText="1"/>
    </xf>
    <xf numFmtId="0" fontId="2" fillId="3" borderId="54" xfId="2" applyFont="1" applyFill="1" applyBorder="1" applyAlignment="1">
      <alignment horizontal="center" wrapText="1"/>
    </xf>
    <xf numFmtId="0" fontId="1" fillId="0" borderId="20" xfId="2" applyFont="1" applyBorder="1" applyAlignment="1">
      <alignment wrapText="1"/>
    </xf>
    <xf numFmtId="4" fontId="1" fillId="0" borderId="21" xfId="2" applyNumberFormat="1" applyFont="1" applyBorder="1" applyAlignment="1">
      <alignment horizontal="right"/>
    </xf>
    <xf numFmtId="0" fontId="1" fillId="0" borderId="55" xfId="2" applyFont="1" applyBorder="1" applyAlignment="1">
      <alignment wrapText="1"/>
    </xf>
    <xf numFmtId="0" fontId="1" fillId="0" borderId="23" xfId="2" applyFont="1" applyBorder="1" applyAlignment="1">
      <alignment wrapText="1"/>
    </xf>
    <xf numFmtId="0" fontId="1" fillId="0" borderId="56" xfId="2" applyFont="1" applyFill="1" applyBorder="1" applyAlignment="1">
      <alignment wrapText="1"/>
    </xf>
    <xf numFmtId="0" fontId="1" fillId="0" borderId="57" xfId="2" applyFont="1" applyBorder="1" applyAlignment="1">
      <alignment wrapText="1"/>
    </xf>
    <xf numFmtId="4" fontId="1" fillId="0" borderId="58" xfId="2" applyNumberFormat="1" applyFont="1" applyBorder="1" applyAlignment="1">
      <alignment horizontal="right"/>
    </xf>
    <xf numFmtId="2" fontId="1" fillId="0" borderId="58" xfId="2" applyNumberFormat="1" applyFont="1" applyBorder="1" applyAlignment="1">
      <alignment horizontal="right"/>
    </xf>
    <xf numFmtId="0" fontId="2" fillId="3" borderId="63" xfId="2" applyFont="1" applyFill="1" applyBorder="1" applyAlignment="1">
      <alignment horizontal="center" wrapText="1"/>
    </xf>
    <xf numFmtId="0" fontId="2" fillId="3" borderId="12" xfId="2" applyFont="1" applyFill="1" applyBorder="1" applyAlignment="1">
      <alignment horizontal="center" wrapText="1"/>
    </xf>
    <xf numFmtId="0" fontId="2" fillId="3" borderId="64" xfId="2" applyFont="1" applyFill="1" applyBorder="1" applyAlignment="1">
      <alignment horizontal="center" wrapText="1"/>
    </xf>
    <xf numFmtId="0" fontId="2" fillId="3" borderId="65" xfId="2" applyFont="1" applyFill="1" applyBorder="1" applyAlignment="1">
      <alignment horizontal="center" wrapText="1"/>
    </xf>
    <xf numFmtId="0" fontId="2" fillId="3" borderId="66" xfId="2" applyFont="1" applyFill="1" applyBorder="1" applyAlignment="1">
      <alignment horizontal="center" wrapText="1"/>
    </xf>
    <xf numFmtId="0" fontId="2" fillId="0" borderId="46" xfId="2" applyFont="1" applyBorder="1" applyAlignment="1">
      <alignment wrapText="1"/>
    </xf>
    <xf numFmtId="4" fontId="2" fillId="0" borderId="63" xfId="2" applyNumberFormat="1" applyFont="1" applyBorder="1" applyAlignment="1">
      <alignment horizontal="right"/>
    </xf>
    <xf numFmtId="4" fontId="2" fillId="0" borderId="12" xfId="2" applyNumberFormat="1" applyFont="1" applyBorder="1" applyAlignment="1">
      <alignment horizontal="right"/>
    </xf>
    <xf numFmtId="4" fontId="21" fillId="0" borderId="12" xfId="2" applyNumberFormat="1" applyFont="1" applyBorder="1" applyAlignment="1">
      <alignment vertical="center"/>
    </xf>
    <xf numFmtId="4" fontId="21" fillId="0" borderId="47" xfId="2" applyNumberFormat="1" applyFont="1" applyBorder="1" applyAlignment="1">
      <alignment vertical="center"/>
    </xf>
    <xf numFmtId="4" fontId="21" fillId="0" borderId="67" xfId="2" applyNumberFormat="1" applyFont="1" applyBorder="1" applyAlignment="1">
      <alignment vertical="center"/>
    </xf>
    <xf numFmtId="4" fontId="2" fillId="0" borderId="47" xfId="2" applyNumberFormat="1" applyFont="1" applyBorder="1" applyAlignment="1">
      <alignment horizontal="right"/>
    </xf>
    <xf numFmtId="0" fontId="24" fillId="0" borderId="46" xfId="2" applyFont="1" applyFill="1" applyBorder="1" applyAlignment="1">
      <alignment vertical="center" wrapText="1"/>
    </xf>
    <xf numFmtId="2" fontId="1" fillId="0" borderId="63" xfId="2" applyNumberFormat="1" applyFont="1" applyBorder="1" applyAlignment="1">
      <alignment horizontal="right" wrapText="1"/>
    </xf>
    <xf numFmtId="2" fontId="1" fillId="0" borderId="12" xfId="2" applyNumberFormat="1" applyFont="1" applyBorder="1" applyAlignment="1">
      <alignment horizontal="right" wrapText="1"/>
    </xf>
    <xf numFmtId="4" fontId="21" fillId="0" borderId="0" xfId="2" applyNumberFormat="1" applyFont="1" applyAlignment="1">
      <alignment horizontal="right" vertical="center"/>
    </xf>
    <xf numFmtId="4" fontId="21" fillId="0" borderId="12" xfId="2" applyNumberFormat="1" applyFont="1" applyBorder="1" applyAlignment="1">
      <alignment horizontal="right" vertical="center"/>
    </xf>
    <xf numFmtId="4" fontId="21" fillId="0" borderId="47" xfId="2" applyNumberFormat="1" applyFont="1" applyBorder="1" applyAlignment="1">
      <alignment horizontal="right" vertical="center"/>
    </xf>
    <xf numFmtId="4" fontId="21" fillId="0" borderId="67" xfId="2" applyNumberFormat="1" applyFont="1" applyBorder="1" applyAlignment="1">
      <alignment horizontal="right" vertical="center"/>
    </xf>
    <xf numFmtId="2" fontId="1" fillId="0" borderId="12" xfId="2" applyNumberFormat="1" applyFont="1" applyBorder="1" applyAlignment="1">
      <alignment horizontal="right" vertical="center" wrapText="1"/>
    </xf>
    <xf numFmtId="2" fontId="1" fillId="0" borderId="47" xfId="2" applyNumberFormat="1" applyFont="1" applyBorder="1" applyAlignment="1">
      <alignment horizontal="right" vertical="center" wrapText="1"/>
    </xf>
    <xf numFmtId="0" fontId="24" fillId="0" borderId="68" xfId="2" applyFont="1" applyFill="1" applyBorder="1" applyAlignment="1">
      <alignment vertical="center" wrapText="1"/>
    </xf>
    <xf numFmtId="4" fontId="1" fillId="0" borderId="69" xfId="2" applyNumberFormat="1" applyFont="1" applyBorder="1" applyAlignment="1">
      <alignment horizontal="right"/>
    </xf>
    <xf numFmtId="2" fontId="1" fillId="0" borderId="70" xfId="2" applyNumberFormat="1" applyFont="1" applyBorder="1" applyAlignment="1">
      <alignment horizontal="right"/>
    </xf>
    <xf numFmtId="4" fontId="21" fillId="0" borderId="51" xfId="2" applyNumberFormat="1" applyFont="1" applyBorder="1" applyAlignment="1">
      <alignment horizontal="right" vertical="center"/>
    </xf>
    <xf numFmtId="4" fontId="21" fillId="0" borderId="69" xfId="2" applyNumberFormat="1" applyFont="1" applyBorder="1" applyAlignment="1">
      <alignment horizontal="right" vertical="center"/>
    </xf>
    <xf numFmtId="2" fontId="1" fillId="0" borderId="51" xfId="2" applyNumberFormat="1" applyFont="1" applyBorder="1" applyAlignment="1">
      <alignment horizontal="right"/>
    </xf>
    <xf numFmtId="0" fontId="2" fillId="2" borderId="50" xfId="2" applyFont="1" applyFill="1" applyBorder="1" applyAlignment="1">
      <alignment wrapText="1"/>
    </xf>
    <xf numFmtId="4" fontId="2" fillId="2" borderId="71" xfId="2" applyNumberFormat="1" applyFont="1" applyFill="1" applyBorder="1" applyAlignment="1">
      <alignment horizontal="right"/>
    </xf>
    <xf numFmtId="4" fontId="2" fillId="2" borderId="72" xfId="2" applyNumberFormat="1" applyFont="1" applyFill="1" applyBorder="1" applyAlignment="1">
      <alignment horizontal="right"/>
    </xf>
    <xf numFmtId="4" fontId="2" fillId="2" borderId="73" xfId="2" applyNumberFormat="1" applyFont="1" applyFill="1" applyBorder="1" applyAlignment="1">
      <alignment horizontal="right"/>
    </xf>
    <xf numFmtId="4" fontId="2" fillId="2" borderId="2" xfId="2" applyNumberFormat="1" applyFont="1" applyFill="1" applyBorder="1" applyAlignment="1">
      <alignment horizontal="right"/>
    </xf>
    <xf numFmtId="4" fontId="2" fillId="2" borderId="74" xfId="2" applyNumberFormat="1" applyFont="1" applyFill="1" applyBorder="1" applyAlignment="1">
      <alignment horizontal="right"/>
    </xf>
    <xf numFmtId="0" fontId="1" fillId="3" borderId="75" xfId="2" applyFont="1" applyFill="1" applyBorder="1" applyAlignment="1">
      <alignment horizontal="center" wrapText="1"/>
    </xf>
    <xf numFmtId="0" fontId="1" fillId="0" borderId="69" xfId="2" applyFont="1" applyBorder="1" applyAlignment="1">
      <alignment wrapText="1"/>
    </xf>
    <xf numFmtId="4" fontId="1" fillId="0" borderId="70" xfId="2" applyNumberFormat="1" applyFont="1" applyBorder="1" applyAlignment="1">
      <alignment horizontal="right"/>
    </xf>
    <xf numFmtId="4" fontId="1" fillId="0" borderId="22" xfId="2" applyNumberFormat="1" applyFont="1" applyBorder="1" applyAlignment="1">
      <alignment horizontal="right"/>
    </xf>
    <xf numFmtId="4" fontId="1" fillId="0" borderId="23" xfId="2" applyNumberFormat="1" applyFont="1" applyBorder="1" applyAlignment="1">
      <alignment horizontal="right"/>
    </xf>
    <xf numFmtId="4" fontId="1" fillId="0" borderId="56" xfId="2" applyNumberFormat="1" applyFont="1" applyBorder="1" applyAlignment="1">
      <alignment horizontal="right"/>
    </xf>
    <xf numFmtId="4" fontId="1" fillId="0" borderId="14" xfId="2" applyNumberFormat="1" applyFont="1" applyFill="1" applyBorder="1" applyAlignment="1">
      <alignment horizontal="right"/>
    </xf>
    <xf numFmtId="4" fontId="1" fillId="0" borderId="15" xfId="2" applyNumberFormat="1" applyFont="1" applyFill="1" applyBorder="1" applyAlignment="1">
      <alignment horizontal="right"/>
    </xf>
    <xf numFmtId="4" fontId="20" fillId="0" borderId="0" xfId="2" applyNumberFormat="1" applyFont="1" applyAlignment="1">
      <alignment vertical="center" wrapText="1"/>
    </xf>
    <xf numFmtId="4" fontId="21" fillId="0" borderId="0" xfId="2" applyNumberFormat="1" applyFont="1" applyAlignment="1">
      <alignment vertical="center" wrapText="1"/>
    </xf>
    <xf numFmtId="4" fontId="20" fillId="5" borderId="43" xfId="2" applyNumberFormat="1" applyFont="1" applyFill="1" applyBorder="1" applyAlignment="1">
      <alignment horizontal="center" vertical="center" wrapText="1"/>
    </xf>
    <xf numFmtId="4" fontId="20" fillId="5" borderId="4" xfId="2" applyNumberFormat="1" applyFont="1" applyFill="1" applyBorder="1" applyAlignment="1">
      <alignment horizontal="center" vertical="center" wrapText="1"/>
    </xf>
    <xf numFmtId="4" fontId="18" fillId="2" borderId="4" xfId="2" applyNumberFormat="1" applyFont="1" applyFill="1" applyBorder="1" applyAlignment="1">
      <alignment horizontal="center" vertical="center" wrapText="1"/>
    </xf>
    <xf numFmtId="4" fontId="21" fillId="0" borderId="83" xfId="2" applyNumberFormat="1" applyFont="1" applyBorder="1" applyAlignment="1">
      <alignment vertical="center"/>
    </xf>
    <xf numFmtId="4" fontId="21" fillId="0" borderId="46" xfId="2" applyNumberFormat="1" applyFont="1" applyBorder="1" applyAlignment="1">
      <alignment vertical="center"/>
    </xf>
    <xf numFmtId="4" fontId="21" fillId="0" borderId="84" xfId="2" applyNumberFormat="1" applyFont="1" applyBorder="1" applyAlignment="1">
      <alignment vertical="center"/>
    </xf>
    <xf numFmtId="4" fontId="21" fillId="0" borderId="85" xfId="2" applyNumberFormat="1" applyFont="1" applyBorder="1" applyAlignment="1">
      <alignment vertical="center"/>
    </xf>
    <xf numFmtId="3" fontId="21" fillId="0" borderId="86" xfId="2" applyNumberFormat="1" applyFont="1" applyFill="1" applyBorder="1" applyAlignment="1">
      <alignment vertical="center"/>
    </xf>
    <xf numFmtId="4" fontId="21" fillId="0" borderId="87" xfId="2" applyNumberFormat="1" applyFont="1" applyBorder="1" applyAlignment="1">
      <alignment vertical="center"/>
    </xf>
    <xf numFmtId="4" fontId="21" fillId="0" borderId="86" xfId="2" applyNumberFormat="1" applyFont="1" applyBorder="1" applyAlignment="1">
      <alignment vertical="center"/>
    </xf>
    <xf numFmtId="4" fontId="21" fillId="0" borderId="88" xfId="2" applyNumberFormat="1" applyFont="1" applyBorder="1" applyAlignment="1">
      <alignment vertical="center"/>
    </xf>
    <xf numFmtId="4" fontId="20" fillId="5" borderId="43" xfId="2" applyNumberFormat="1" applyFont="1" applyFill="1" applyBorder="1" applyAlignment="1">
      <alignment horizontal="center" vertical="center"/>
    </xf>
    <xf numFmtId="4" fontId="20" fillId="5" borderId="4" xfId="2" applyNumberFormat="1" applyFont="1" applyFill="1" applyBorder="1" applyAlignment="1">
      <alignment horizontal="center" vertical="center"/>
    </xf>
    <xf numFmtId="4" fontId="21" fillId="0" borderId="0" xfId="2" applyNumberFormat="1" applyFont="1" applyFill="1" applyBorder="1" applyAlignment="1" applyProtection="1">
      <alignment vertical="center"/>
      <protection locked="0"/>
    </xf>
    <xf numFmtId="4" fontId="21" fillId="5" borderId="92" xfId="2" applyNumberFormat="1" applyFont="1" applyFill="1" applyBorder="1" applyAlignment="1" applyProtection="1">
      <alignment horizontal="center" vertical="center" wrapText="1"/>
      <protection locked="0"/>
    </xf>
    <xf numFmtId="4" fontId="21" fillId="5" borderId="27" xfId="2" applyNumberFormat="1" applyFont="1" applyFill="1" applyBorder="1" applyAlignment="1" applyProtection="1">
      <alignment horizontal="center" vertical="center" wrapText="1"/>
      <protection locked="0"/>
    </xf>
    <xf numFmtId="49" fontId="21" fillId="0" borderId="44" xfId="2" applyNumberFormat="1" applyFont="1" applyFill="1" applyBorder="1" applyAlignment="1" applyProtection="1">
      <alignment vertical="center"/>
      <protection locked="0"/>
    </xf>
    <xf numFmtId="4" fontId="21" fillId="0" borderId="44" xfId="2" applyNumberFormat="1" applyFont="1" applyFill="1" applyBorder="1" applyAlignment="1" applyProtection="1">
      <alignment vertical="center"/>
      <protection locked="0"/>
    </xf>
    <xf numFmtId="4" fontId="20" fillId="0" borderId="44" xfId="2" applyNumberFormat="1" applyFont="1" applyFill="1" applyBorder="1" applyAlignment="1" applyProtection="1">
      <alignment vertical="center"/>
      <protection locked="0"/>
    </xf>
    <xf numFmtId="49" fontId="20" fillId="0" borderId="62" xfId="2" applyNumberFormat="1" applyFont="1" applyFill="1" applyBorder="1" applyAlignment="1" applyProtection="1">
      <alignment vertical="center"/>
      <protection locked="0"/>
    </xf>
    <xf numFmtId="4" fontId="20" fillId="0" borderId="95" xfId="2" applyNumberFormat="1" applyFont="1" applyFill="1" applyBorder="1" applyAlignment="1" applyProtection="1">
      <alignment vertical="center"/>
      <protection locked="0"/>
    </xf>
    <xf numFmtId="4" fontId="20" fillId="0" borderId="62" xfId="2" applyNumberFormat="1" applyFont="1" applyFill="1" applyBorder="1" applyAlignment="1" applyProtection="1">
      <alignment vertical="center"/>
      <protection locked="0"/>
    </xf>
    <xf numFmtId="4" fontId="21" fillId="0" borderId="30" xfId="2" applyNumberFormat="1" applyFont="1" applyFill="1" applyBorder="1" applyAlignment="1" applyProtection="1">
      <alignment vertical="center"/>
      <protection locked="0"/>
    </xf>
    <xf numFmtId="49" fontId="21" fillId="0" borderId="62" xfId="2" applyNumberFormat="1" applyFont="1" applyFill="1" applyBorder="1" applyAlignment="1" applyProtection="1">
      <alignment vertical="center"/>
      <protection locked="0"/>
    </xf>
    <xf numFmtId="4" fontId="20" fillId="0" borderId="94" xfId="2" applyNumberFormat="1" applyFont="1" applyFill="1" applyBorder="1" applyAlignment="1" applyProtection="1">
      <alignment vertical="center"/>
    </xf>
    <xf numFmtId="4" fontId="20" fillId="0" borderId="46" xfId="2" applyNumberFormat="1" applyFont="1" applyFill="1" applyBorder="1" applyAlignment="1" applyProtection="1">
      <alignment vertical="center"/>
      <protection locked="0"/>
    </xf>
    <xf numFmtId="4" fontId="21" fillId="0" borderId="94" xfId="2" applyNumberFormat="1" applyFont="1" applyFill="1" applyBorder="1" applyAlignment="1" applyProtection="1">
      <alignment vertical="center"/>
    </xf>
    <xf numFmtId="49" fontId="21" fillId="0" borderId="46" xfId="2" applyNumberFormat="1" applyFont="1" applyFill="1" applyBorder="1" applyAlignment="1" applyProtection="1">
      <alignment vertical="center"/>
      <protection locked="0"/>
    </xf>
    <xf numFmtId="4" fontId="20" fillId="2" borderId="43" xfId="2" applyNumberFormat="1" applyFont="1" applyFill="1" applyBorder="1" applyAlignment="1" applyProtection="1">
      <alignment vertical="center"/>
      <protection locked="0"/>
    </xf>
    <xf numFmtId="0" fontId="21" fillId="0" borderId="0" xfId="2" applyNumberFormat="1" applyFont="1" applyAlignment="1" applyProtection="1">
      <alignment horizontal="center" vertical="center"/>
      <protection locked="0"/>
    </xf>
    <xf numFmtId="4" fontId="21" fillId="0" borderId="0" xfId="2" applyNumberFormat="1" applyFont="1" applyFill="1" applyAlignment="1" applyProtection="1">
      <alignment vertical="center"/>
      <protection locked="0"/>
    </xf>
    <xf numFmtId="4" fontId="21" fillId="0" borderId="0" xfId="2" applyNumberFormat="1" applyFont="1" applyAlignment="1" applyProtection="1">
      <alignment vertical="center"/>
      <protection locked="0"/>
    </xf>
    <xf numFmtId="4" fontId="18" fillId="2" borderId="5" xfId="2" applyNumberFormat="1" applyFont="1" applyFill="1" applyBorder="1" applyAlignment="1" applyProtection="1">
      <alignment horizontal="center" vertical="center" wrapText="1"/>
      <protection locked="0"/>
    </xf>
    <xf numFmtId="4" fontId="20" fillId="5" borderId="92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2" applyNumberFormat="1" applyFont="1" applyAlignment="1" applyProtection="1">
      <alignment horizontal="left" vertical="center" wrapText="1"/>
      <protection locked="0"/>
    </xf>
    <xf numFmtId="4" fontId="18" fillId="2" borderId="4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43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43" xfId="2" applyNumberFormat="1" applyFont="1" applyFill="1" applyBorder="1" applyAlignment="1" applyProtection="1">
      <alignment horizontal="right" vertical="center" wrapText="1"/>
    </xf>
    <xf numFmtId="4" fontId="21" fillId="0" borderId="91" xfId="2" applyNumberFormat="1" applyFont="1" applyBorder="1" applyAlignment="1" applyProtection="1">
      <alignment horizontal="right" vertical="center" wrapText="1"/>
      <protection locked="0"/>
    </xf>
    <xf numFmtId="4" fontId="21" fillId="0" borderId="62" xfId="2" applyNumberFormat="1" applyFont="1" applyBorder="1" applyAlignment="1" applyProtection="1">
      <alignment horizontal="right" vertical="center" wrapText="1"/>
      <protection locked="0"/>
    </xf>
    <xf numFmtId="4" fontId="18" fillId="5" borderId="4" xfId="2" applyNumberFormat="1" applyFont="1" applyFill="1" applyBorder="1" applyAlignment="1" applyProtection="1">
      <alignment horizontal="right" vertical="center" wrapText="1"/>
    </xf>
    <xf numFmtId="4" fontId="20" fillId="5" borderId="4" xfId="2" applyNumberFormat="1" applyFont="1" applyFill="1" applyBorder="1" applyAlignment="1" applyProtection="1">
      <alignment horizontal="right" vertical="center" wrapText="1"/>
    </xf>
    <xf numFmtId="4" fontId="20" fillId="5" borderId="5" xfId="2" applyNumberFormat="1" applyFont="1" applyFill="1" applyBorder="1" applyAlignment="1" applyProtection="1">
      <alignment horizontal="right" vertical="center" wrapText="1"/>
    </xf>
    <xf numFmtId="4" fontId="18" fillId="5" borderId="43" xfId="2" applyNumberFormat="1" applyFont="1" applyFill="1" applyBorder="1" applyAlignment="1">
      <alignment horizontal="center" vertical="center" wrapText="1"/>
    </xf>
    <xf numFmtId="4" fontId="21" fillId="0" borderId="61" xfId="2" applyNumberFormat="1" applyFont="1" applyFill="1" applyBorder="1" applyAlignment="1">
      <alignment horizontal="right" vertical="center" wrapText="1"/>
    </xf>
    <xf numFmtId="4" fontId="21" fillId="0" borderId="44" xfId="2" applyNumberFormat="1" applyFont="1" applyFill="1" applyBorder="1" applyAlignment="1">
      <alignment horizontal="right" vertical="center" wrapText="1"/>
    </xf>
    <xf numFmtId="4" fontId="21" fillId="0" borderId="51" xfId="2" applyNumberFormat="1" applyFont="1" applyFill="1" applyBorder="1" applyAlignment="1">
      <alignment horizontal="right" vertical="center" wrapText="1"/>
    </xf>
    <xf numFmtId="4" fontId="21" fillId="0" borderId="62" xfId="2" applyNumberFormat="1" applyFont="1" applyFill="1" applyBorder="1" applyAlignment="1">
      <alignment horizontal="right" vertical="center" wrapText="1"/>
    </xf>
    <xf numFmtId="4" fontId="20" fillId="5" borderId="1" xfId="2" applyNumberFormat="1" applyFont="1" applyFill="1" applyBorder="1" applyAlignment="1">
      <alignment horizontal="right" vertical="center" wrapText="1"/>
    </xf>
    <xf numFmtId="4" fontId="20" fillId="5" borderId="43" xfId="2" applyNumberFormat="1" applyFont="1" applyFill="1" applyBorder="1" applyAlignment="1">
      <alignment horizontal="right" vertical="center" wrapText="1"/>
    </xf>
    <xf numFmtId="4" fontId="21" fillId="0" borderId="0" xfId="2" applyNumberFormat="1" applyFont="1" applyFill="1" applyBorder="1" applyAlignment="1">
      <alignment vertical="center"/>
    </xf>
    <xf numFmtId="4" fontId="20" fillId="5" borderId="68" xfId="2" applyNumberFormat="1" applyFont="1" applyFill="1" applyBorder="1" applyAlignment="1">
      <alignment horizontal="center" vertical="center"/>
    </xf>
    <xf numFmtId="4" fontId="18" fillId="2" borderId="43" xfId="2" applyNumberFormat="1" applyFont="1" applyFill="1" applyBorder="1" applyAlignment="1">
      <alignment horizontal="center" vertical="center" wrapText="1"/>
    </xf>
    <xf numFmtId="4" fontId="20" fillId="2" borderId="43" xfId="2" applyNumberFormat="1" applyFont="1" applyFill="1" applyBorder="1" applyAlignment="1">
      <alignment horizontal="center" vertical="center" wrapText="1"/>
    </xf>
    <xf numFmtId="4" fontId="20" fillId="2" borderId="4" xfId="2" applyNumberFormat="1" applyFont="1" applyFill="1" applyBorder="1" applyAlignment="1">
      <alignment horizontal="center" vertical="center" wrapText="1"/>
    </xf>
    <xf numFmtId="4" fontId="18" fillId="2" borderId="68" xfId="2" applyNumberFormat="1" applyFont="1" applyFill="1" applyBorder="1" applyAlignment="1">
      <alignment horizontal="left" vertical="center" wrapText="1"/>
    </xf>
    <xf numFmtId="4" fontId="21" fillId="0" borderId="46" xfId="2" applyNumberFormat="1" applyFont="1" applyFill="1" applyBorder="1" applyAlignment="1">
      <alignment horizontal="left" vertical="center" wrapText="1"/>
    </xf>
    <xf numFmtId="4" fontId="21" fillId="0" borderId="62" xfId="2" applyNumberFormat="1" applyFont="1" applyFill="1" applyBorder="1" applyAlignment="1">
      <alignment vertical="center"/>
    </xf>
    <xf numFmtId="4" fontId="21" fillId="0" borderId="91" xfId="2" applyNumberFormat="1" applyFont="1" applyFill="1" applyBorder="1" applyAlignment="1">
      <alignment vertical="center"/>
    </xf>
    <xf numFmtId="4" fontId="21" fillId="0" borderId="46" xfId="2" applyNumberFormat="1" applyFont="1" applyFill="1" applyBorder="1" applyAlignment="1">
      <alignment vertical="center"/>
    </xf>
    <xf numFmtId="4" fontId="26" fillId="0" borderId="94" xfId="2" applyNumberFormat="1" applyFont="1" applyFill="1" applyBorder="1" applyAlignment="1">
      <alignment horizontal="left" vertical="center" wrapText="1"/>
    </xf>
    <xf numFmtId="4" fontId="26" fillId="0" borderId="28" xfId="2" applyNumberFormat="1" applyFont="1" applyFill="1" applyBorder="1" applyAlignment="1">
      <alignment horizontal="left" vertical="center" wrapText="1"/>
    </xf>
    <xf numFmtId="4" fontId="21" fillId="0" borderId="30" xfId="2" applyNumberFormat="1" applyFont="1" applyFill="1" applyBorder="1" applyAlignment="1">
      <alignment vertical="center"/>
    </xf>
    <xf numFmtId="4" fontId="20" fillId="5" borderId="43" xfId="2" applyNumberFormat="1" applyFont="1" applyFill="1" applyBorder="1" applyAlignment="1">
      <alignment vertical="center"/>
    </xf>
    <xf numFmtId="4" fontId="21" fillId="0" borderId="83" xfId="2" applyNumberFormat="1" applyFont="1" applyFill="1" applyBorder="1" applyAlignment="1">
      <alignment vertical="center"/>
    </xf>
    <xf numFmtId="4" fontId="20" fillId="5" borderId="3" xfId="2" applyNumberFormat="1" applyFont="1" applyFill="1" applyBorder="1" applyAlignment="1">
      <alignment vertical="center"/>
    </xf>
    <xf numFmtId="4" fontId="15" fillId="0" borderId="0" xfId="2" applyNumberFormat="1" applyFont="1" applyAlignment="1">
      <alignment vertical="center"/>
    </xf>
    <xf numFmtId="4" fontId="21" fillId="0" borderId="0" xfId="2" applyNumberFormat="1" applyFont="1" applyBorder="1" applyAlignment="1">
      <alignment vertical="center"/>
    </xf>
    <xf numFmtId="4" fontId="21" fillId="0" borderId="0" xfId="2" applyNumberFormat="1" applyFont="1" applyAlignment="1">
      <alignment horizontal="justify" vertical="center"/>
    </xf>
    <xf numFmtId="4" fontId="21" fillId="0" borderId="61" xfId="2" applyNumberFormat="1" applyFont="1" applyBorder="1" applyAlignment="1" applyProtection="1">
      <alignment horizontal="right" vertical="center"/>
      <protection locked="0"/>
    </xf>
    <xf numFmtId="4" fontId="21" fillId="0" borderId="44" xfId="2" applyNumberFormat="1" applyFont="1" applyBorder="1" applyAlignment="1" applyProtection="1">
      <alignment horizontal="right" vertical="center" wrapText="1"/>
      <protection locked="0"/>
    </xf>
    <xf numFmtId="4" fontId="26" fillId="0" borderId="46" xfId="2" applyNumberFormat="1" applyFont="1" applyBorder="1" applyAlignment="1" applyProtection="1">
      <alignment horizontal="right" vertical="center" wrapText="1"/>
      <protection locked="0"/>
    </xf>
    <xf numFmtId="4" fontId="21" fillId="0" borderId="86" xfId="2" applyNumberFormat="1" applyFont="1" applyBorder="1" applyAlignment="1" applyProtection="1">
      <alignment horizontal="right" vertical="center" wrapText="1"/>
      <protection locked="0"/>
    </xf>
    <xf numFmtId="4" fontId="21" fillId="0" borderId="30" xfId="2" applyNumberFormat="1" applyFont="1" applyBorder="1" applyAlignment="1" applyProtection="1">
      <alignment horizontal="right" vertical="center" wrapText="1"/>
      <protection locked="0"/>
    </xf>
    <xf numFmtId="4" fontId="20" fillId="2" borderId="5" xfId="2" applyNumberFormat="1" applyFont="1" applyFill="1" applyBorder="1" applyAlignment="1" applyProtection="1">
      <alignment horizontal="right" vertical="center"/>
    </xf>
    <xf numFmtId="4" fontId="20" fillId="5" borderId="43" xfId="2" applyNumberFormat="1" applyFont="1" applyFill="1" applyBorder="1" applyAlignment="1" applyProtection="1">
      <alignment horizontal="center" vertical="center"/>
    </xf>
    <xf numFmtId="4" fontId="21" fillId="0" borderId="27" xfId="2" applyNumberFormat="1" applyFont="1" applyBorder="1" applyAlignment="1" applyProtection="1">
      <alignment horizontal="right" vertical="center" wrapText="1"/>
      <protection locked="0"/>
    </xf>
    <xf numFmtId="4" fontId="21" fillId="0" borderId="27" xfId="2" applyNumberFormat="1" applyFont="1" applyFill="1" applyBorder="1" applyAlignment="1" applyProtection="1">
      <alignment horizontal="right" vertical="center" wrapText="1"/>
    </xf>
    <xf numFmtId="4" fontId="21" fillId="0" borderId="43" xfId="2" applyNumberFormat="1" applyFont="1" applyBorder="1" applyAlignment="1" applyProtection="1">
      <alignment horizontal="right" vertical="center" wrapText="1"/>
      <protection locked="0"/>
    </xf>
    <xf numFmtId="4" fontId="21" fillId="0" borderId="43" xfId="2" applyNumberFormat="1" applyFont="1" applyFill="1" applyBorder="1" applyAlignment="1" applyProtection="1">
      <alignment horizontal="right" vertical="center" wrapText="1"/>
    </xf>
    <xf numFmtId="4" fontId="20" fillId="0" borderId="43" xfId="2" applyNumberFormat="1" applyFont="1" applyFill="1" applyBorder="1" applyAlignment="1" applyProtection="1">
      <alignment horizontal="right" vertical="center" wrapText="1"/>
      <protection locked="0"/>
    </xf>
    <xf numFmtId="4" fontId="20" fillId="0" borderId="43" xfId="2" applyNumberFormat="1" applyFont="1" applyFill="1" applyBorder="1" applyAlignment="1" applyProtection="1">
      <alignment horizontal="right" vertical="center" wrapText="1"/>
    </xf>
    <xf numFmtId="4" fontId="20" fillId="0" borderId="0" xfId="2" applyNumberFormat="1" applyFont="1" applyAlignment="1" applyProtection="1">
      <alignment vertical="center"/>
      <protection locked="0"/>
    </xf>
    <xf numFmtId="4" fontId="18" fillId="2" borderId="92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43" xfId="2" applyNumberFormat="1" applyFont="1" applyFill="1" applyBorder="1" applyAlignment="1" applyProtection="1">
      <alignment horizontal="right" vertical="center"/>
    </xf>
    <xf numFmtId="4" fontId="21" fillId="0" borderId="91" xfId="2" applyNumberFormat="1" applyFont="1" applyFill="1" applyBorder="1" applyAlignment="1" applyProtection="1">
      <alignment horizontal="right" vertical="center"/>
      <protection locked="0"/>
    </xf>
    <xf numFmtId="4" fontId="21" fillId="0" borderId="62" xfId="2" applyNumberFormat="1" applyFont="1" applyFill="1" applyBorder="1" applyAlignment="1" applyProtection="1">
      <alignment horizontal="right" vertical="center"/>
      <protection locked="0"/>
    </xf>
    <xf numFmtId="4" fontId="20" fillId="2" borderId="43" xfId="2" applyNumberFormat="1" applyFont="1" applyFill="1" applyBorder="1" applyAlignment="1" applyProtection="1">
      <alignment vertical="center"/>
    </xf>
    <xf numFmtId="4" fontId="21" fillId="0" borderId="83" xfId="2" applyNumberFormat="1" applyFont="1" applyBorder="1" applyAlignment="1" applyProtection="1">
      <alignment horizontal="right" vertical="center"/>
      <protection locked="0"/>
    </xf>
    <xf numFmtId="4" fontId="27" fillId="0" borderId="0" xfId="2" applyNumberFormat="1" applyFont="1" applyFill="1" applyAlignment="1" applyProtection="1">
      <alignment vertical="center"/>
      <protection locked="0"/>
    </xf>
    <xf numFmtId="4" fontId="28" fillId="0" borderId="0" xfId="2" applyNumberFormat="1" applyFont="1" applyFill="1" applyAlignment="1" applyProtection="1">
      <alignment vertical="center"/>
      <protection locked="0"/>
    </xf>
    <xf numFmtId="4" fontId="20" fillId="2" borderId="43" xfId="2" applyNumberFormat="1" applyFont="1" applyFill="1" applyBorder="1" applyAlignment="1" applyProtection="1">
      <alignment horizontal="center" vertical="center" wrapText="1"/>
      <protection locked="0"/>
    </xf>
    <xf numFmtId="4" fontId="21" fillId="2" borderId="74" xfId="2" applyNumberFormat="1" applyFont="1" applyFill="1" applyBorder="1" applyAlignment="1" applyProtection="1">
      <alignment horizontal="center" vertical="center" wrapText="1"/>
      <protection locked="0"/>
    </xf>
    <xf numFmtId="4" fontId="21" fillId="2" borderId="43" xfId="2" applyNumberFormat="1" applyFont="1" applyFill="1" applyBorder="1" applyAlignment="1" applyProtection="1">
      <alignment horizontal="center" vertical="center" wrapText="1"/>
      <protection locked="0"/>
    </xf>
    <xf numFmtId="4" fontId="18" fillId="0" borderId="6" xfId="2" applyNumberFormat="1" applyFont="1" applyFill="1" applyBorder="1" applyAlignment="1">
      <alignment horizontal="left" vertical="center" wrapText="1"/>
    </xf>
    <xf numFmtId="4" fontId="20" fillId="0" borderId="89" xfId="2" applyNumberFormat="1" applyFont="1" applyFill="1" applyBorder="1" applyAlignment="1" applyProtection="1">
      <alignment horizontal="right" vertical="center" wrapText="1"/>
      <protection locked="0"/>
    </xf>
    <xf numFmtId="4" fontId="20" fillId="0" borderId="43" xfId="2" applyNumberFormat="1" applyFont="1" applyFill="1" applyBorder="1" applyAlignment="1" applyProtection="1">
      <alignment vertical="center" wrapText="1"/>
      <protection locked="0"/>
    </xf>
    <xf numFmtId="4" fontId="20" fillId="0" borderId="89" xfId="2" applyNumberFormat="1" applyFont="1" applyFill="1" applyBorder="1" applyAlignment="1" applyProtection="1">
      <alignment vertical="center" wrapText="1"/>
      <protection locked="0"/>
    </xf>
    <xf numFmtId="4" fontId="26" fillId="0" borderId="62" xfId="2" applyNumberFormat="1" applyFont="1" applyFill="1" applyBorder="1" applyAlignment="1" applyProtection="1">
      <alignment horizontal="left" vertical="center" wrapText="1"/>
      <protection locked="0"/>
    </xf>
    <xf numFmtId="4" fontId="21" fillId="0" borderId="64" xfId="2" applyNumberFormat="1" applyFont="1" applyFill="1" applyBorder="1" applyAlignment="1" applyProtection="1">
      <alignment horizontal="right" vertical="center" wrapText="1"/>
      <protection locked="0"/>
    </xf>
    <xf numFmtId="4" fontId="21" fillId="0" borderId="44" xfId="2" applyNumberFormat="1" applyFont="1" applyFill="1" applyBorder="1" applyAlignment="1" applyProtection="1">
      <alignment horizontal="right" vertical="center" wrapText="1"/>
      <protection locked="0"/>
    </xf>
    <xf numFmtId="4" fontId="21" fillId="0" borderId="62" xfId="2" applyNumberFormat="1" applyFont="1" applyFill="1" applyBorder="1" applyAlignment="1" applyProtection="1">
      <alignment horizontal="right" vertical="center" wrapText="1"/>
      <protection locked="0"/>
    </xf>
    <xf numFmtId="4" fontId="26" fillId="0" borderId="46" xfId="2" applyNumberFormat="1" applyFont="1" applyFill="1" applyBorder="1" applyAlignment="1" applyProtection="1">
      <alignment horizontal="left" vertical="center" wrapText="1"/>
      <protection locked="0"/>
    </xf>
    <xf numFmtId="4" fontId="29" fillId="0" borderId="46" xfId="2" applyNumberFormat="1" applyFont="1" applyFill="1" applyBorder="1" applyAlignment="1" applyProtection="1">
      <alignment horizontal="left" vertical="center" wrapText="1"/>
      <protection locked="0"/>
    </xf>
    <xf numFmtId="4" fontId="26" fillId="0" borderId="62" xfId="2" applyNumberFormat="1" applyFont="1" applyFill="1" applyBorder="1" applyAlignment="1" applyProtection="1">
      <alignment vertical="center" wrapText="1"/>
      <protection locked="0"/>
    </xf>
    <xf numFmtId="4" fontId="26" fillId="0" borderId="46" xfId="2" applyNumberFormat="1" applyFont="1" applyFill="1" applyBorder="1" applyAlignment="1" applyProtection="1">
      <alignment vertical="center" wrapText="1"/>
      <protection locked="0"/>
    </xf>
    <xf numFmtId="4" fontId="29" fillId="0" borderId="46" xfId="2" applyNumberFormat="1" applyFont="1" applyFill="1" applyBorder="1" applyAlignment="1" applyProtection="1">
      <alignment vertical="center" wrapText="1"/>
      <protection locked="0"/>
    </xf>
    <xf numFmtId="4" fontId="18" fillId="2" borderId="43" xfId="2" applyNumberFormat="1" applyFont="1" applyFill="1" applyBorder="1" applyAlignment="1">
      <alignment horizontal="left" vertical="center" wrapText="1"/>
    </xf>
    <xf numFmtId="4" fontId="20" fillId="2" borderId="89" xfId="2" applyNumberFormat="1" applyFont="1" applyFill="1" applyBorder="1" applyAlignment="1" applyProtection="1">
      <alignment horizontal="right" vertical="center" wrapText="1"/>
    </xf>
    <xf numFmtId="4" fontId="19" fillId="0" borderId="0" xfId="2" applyNumberFormat="1" applyFont="1" applyBorder="1" applyAlignment="1" applyProtection="1">
      <alignment horizontal="left" vertical="center"/>
      <protection locked="0"/>
    </xf>
    <xf numFmtId="4" fontId="18" fillId="2" borderId="6" xfId="2" applyNumberFormat="1" applyFont="1" applyFill="1" applyBorder="1" applyAlignment="1" applyProtection="1">
      <alignment horizontal="center" vertical="center" wrapText="1"/>
      <protection locked="0"/>
    </xf>
    <xf numFmtId="4" fontId="20" fillId="0" borderId="0" xfId="2" applyNumberFormat="1" applyFont="1" applyFill="1" applyBorder="1" applyAlignment="1">
      <alignment horizontal="left" vertical="center"/>
    </xf>
    <xf numFmtId="4" fontId="20" fillId="0" borderId="0" xfId="2" applyNumberFormat="1" applyFont="1" applyFill="1" applyBorder="1" applyAlignment="1">
      <alignment horizontal="center" vertical="center"/>
    </xf>
    <xf numFmtId="4" fontId="21" fillId="0" borderId="0" xfId="2" applyNumberFormat="1" applyFont="1" applyFill="1" applyBorder="1" applyAlignment="1">
      <alignment horizontal="right" vertical="center"/>
    </xf>
    <xf numFmtId="0" fontId="2" fillId="3" borderId="106" xfId="2" applyFont="1" applyFill="1" applyBorder="1" applyAlignment="1">
      <alignment horizontal="center" wrapText="1"/>
    </xf>
    <xf numFmtId="0" fontId="2" fillId="3" borderId="107" xfId="2" applyFont="1" applyFill="1" applyBorder="1" applyAlignment="1">
      <alignment horizontal="center" wrapText="1"/>
    </xf>
    <xf numFmtId="0" fontId="2" fillId="3" borderId="74" xfId="2" applyFont="1" applyFill="1" applyBorder="1" applyAlignment="1">
      <alignment horizontal="center" wrapText="1"/>
    </xf>
    <xf numFmtId="0" fontId="2" fillId="3" borderId="70" xfId="2" applyFont="1" applyFill="1" applyBorder="1" applyAlignment="1">
      <alignment horizontal="center" wrapText="1"/>
    </xf>
    <xf numFmtId="0" fontId="2" fillId="3" borderId="76" xfId="2" applyFont="1" applyFill="1" applyBorder="1" applyAlignment="1">
      <alignment horizontal="center" wrapText="1"/>
    </xf>
    <xf numFmtId="0" fontId="1" fillId="0" borderId="75" xfId="2" applyFont="1" applyBorder="1" applyAlignment="1">
      <alignment wrapText="1"/>
    </xf>
    <xf numFmtId="2" fontId="1" fillId="0" borderId="7" xfId="2" applyNumberFormat="1" applyFont="1" applyFill="1" applyBorder="1" applyAlignment="1">
      <alignment wrapText="1"/>
    </xf>
    <xf numFmtId="4" fontId="19" fillId="0" borderId="7" xfId="2" applyNumberFormat="1" applyFont="1" applyFill="1" applyBorder="1" applyAlignment="1">
      <alignment vertical="center" wrapText="1"/>
    </xf>
    <xf numFmtId="4" fontId="19" fillId="0" borderId="102" xfId="2" applyNumberFormat="1" applyFont="1" applyFill="1" applyBorder="1" applyAlignment="1">
      <alignment vertical="center" wrapText="1"/>
    </xf>
    <xf numFmtId="4" fontId="18" fillId="2" borderId="69" xfId="2" applyNumberFormat="1" applyFont="1" applyFill="1" applyBorder="1" applyAlignment="1">
      <alignment vertical="center" wrapText="1"/>
    </xf>
    <xf numFmtId="4" fontId="18" fillId="2" borderId="70" xfId="2" applyNumberFormat="1" applyFont="1" applyFill="1" applyBorder="1" applyAlignment="1">
      <alignment horizontal="right" vertical="center" wrapText="1"/>
    </xf>
    <xf numFmtId="4" fontId="18" fillId="2" borderId="76" xfId="2" applyNumberFormat="1" applyFont="1" applyFill="1" applyBorder="1" applyAlignment="1">
      <alignment horizontal="right" vertical="center" wrapText="1"/>
    </xf>
    <xf numFmtId="4" fontId="18" fillId="0" borderId="30" xfId="2" applyNumberFormat="1" applyFont="1" applyBorder="1" applyAlignment="1">
      <alignment horizontal="center" vertical="center"/>
    </xf>
    <xf numFmtId="4" fontId="19" fillId="0" borderId="46" xfId="2" applyNumberFormat="1" applyFont="1" applyBorder="1" applyAlignment="1">
      <alignment horizontal="right" vertical="center"/>
    </xf>
    <xf numFmtId="4" fontId="18" fillId="5" borderId="43" xfId="2" applyNumberFormat="1" applyFont="1" applyFill="1" applyBorder="1" applyAlignment="1">
      <alignment horizontal="right" vertical="center"/>
    </xf>
    <xf numFmtId="4" fontId="20" fillId="2" borderId="3" xfId="2" applyNumberFormat="1" applyFont="1" applyFill="1" applyBorder="1" applyAlignment="1">
      <alignment horizontal="left" vertical="center"/>
    </xf>
    <xf numFmtId="4" fontId="20" fillId="2" borderId="4" xfId="2" applyNumberFormat="1" applyFont="1" applyFill="1" applyBorder="1" applyAlignment="1">
      <alignment horizontal="left" vertical="center"/>
    </xf>
    <xf numFmtId="4" fontId="20" fillId="2" borderId="5" xfId="2" applyNumberFormat="1" applyFont="1" applyFill="1" applyBorder="1" applyAlignment="1">
      <alignment horizontal="left" vertical="center"/>
    </xf>
    <xf numFmtId="4" fontId="19" fillId="0" borderId="0" xfId="2" applyNumberFormat="1" applyFont="1" applyBorder="1" applyAlignment="1">
      <alignment horizontal="left" vertical="center"/>
    </xf>
    <xf numFmtId="4" fontId="19" fillId="0" borderId="0" xfId="2" applyNumberFormat="1" applyFont="1" applyBorder="1" applyAlignment="1">
      <alignment vertical="center"/>
    </xf>
    <xf numFmtId="4" fontId="19" fillId="0" borderId="61" xfId="2" applyNumberFormat="1" applyFont="1" applyFill="1" applyBorder="1" applyAlignment="1">
      <alignment horizontal="right" vertical="center" wrapText="1"/>
    </xf>
    <xf numFmtId="4" fontId="19" fillId="0" borderId="44" xfId="2" applyNumberFormat="1" applyFont="1" applyFill="1" applyBorder="1" applyAlignment="1">
      <alignment horizontal="right" vertical="center" wrapText="1"/>
    </xf>
    <xf numFmtId="4" fontId="18" fillId="5" borderId="6" xfId="2" applyNumberFormat="1" applyFont="1" applyFill="1" applyBorder="1" applyAlignment="1" applyProtection="1">
      <alignment horizontal="center" vertical="center" wrapText="1"/>
      <protection locked="0"/>
    </xf>
    <xf numFmtId="4" fontId="29" fillId="0" borderId="44" xfId="2" applyNumberFormat="1" applyFont="1" applyFill="1" applyBorder="1" applyAlignment="1" applyProtection="1">
      <alignment vertical="center"/>
      <protection locked="0"/>
    </xf>
    <xf numFmtId="4" fontId="29" fillId="0" borderId="46" xfId="2" applyNumberFormat="1" applyFont="1" applyFill="1" applyBorder="1" applyAlignment="1" applyProtection="1">
      <alignment vertical="center"/>
      <protection locked="0"/>
    </xf>
    <xf numFmtId="4" fontId="29" fillId="0" borderId="50" xfId="2" applyNumberFormat="1" applyFont="1" applyFill="1" applyBorder="1" applyAlignment="1" applyProtection="1">
      <alignment vertical="center"/>
      <protection locked="0"/>
    </xf>
    <xf numFmtId="4" fontId="29" fillId="0" borderId="28" xfId="2" applyNumberFormat="1" applyFont="1" applyFill="1" applyBorder="1" applyAlignment="1" applyProtection="1">
      <alignment vertical="center"/>
      <protection locked="0"/>
    </xf>
    <xf numFmtId="4" fontId="21" fillId="0" borderId="30" xfId="2" applyNumberFormat="1" applyFont="1" applyBorder="1" applyAlignment="1" applyProtection="1">
      <alignment vertical="center"/>
      <protection locked="0"/>
    </xf>
    <xf numFmtId="4" fontId="29" fillId="0" borderId="82" xfId="2" applyNumberFormat="1" applyFont="1" applyFill="1" applyBorder="1" applyAlignment="1" applyProtection="1">
      <alignment vertical="center"/>
      <protection locked="0"/>
    </xf>
    <xf numFmtId="4" fontId="21" fillId="0" borderId="68" xfId="2" applyNumberFormat="1" applyFont="1" applyFill="1" applyBorder="1" applyAlignment="1">
      <alignment vertical="center"/>
    </xf>
    <xf numFmtId="4" fontId="18" fillId="0" borderId="0" xfId="2" applyNumberFormat="1" applyFont="1" applyFill="1" applyBorder="1" applyAlignment="1" applyProtection="1">
      <alignment horizontal="center" vertical="center" wrapText="1"/>
      <protection locked="0"/>
    </xf>
    <xf numFmtId="4" fontId="20" fillId="0" borderId="0" xfId="2" applyNumberFormat="1" applyFont="1" applyFill="1" applyBorder="1" applyAlignment="1" applyProtection="1">
      <alignment vertical="center"/>
    </xf>
    <xf numFmtId="4" fontId="20" fillId="0" borderId="5" xfId="2" applyNumberFormat="1" applyFont="1" applyFill="1" applyBorder="1" applyAlignment="1" applyProtection="1">
      <alignment vertical="center"/>
      <protection locked="0"/>
    </xf>
    <xf numFmtId="4" fontId="20" fillId="0" borderId="0" xfId="2" applyNumberFormat="1" applyFont="1" applyFill="1" applyBorder="1" applyAlignment="1" applyProtection="1">
      <alignment vertical="center"/>
      <protection locked="0"/>
    </xf>
    <xf numFmtId="4" fontId="20" fillId="0" borderId="30" xfId="2" applyNumberFormat="1" applyFont="1" applyBorder="1" applyAlignment="1" applyProtection="1">
      <alignment vertical="center"/>
      <protection locked="0"/>
    </xf>
    <xf numFmtId="4" fontId="20" fillId="0" borderId="5" xfId="2" applyNumberFormat="1" applyFont="1" applyBorder="1" applyAlignment="1" applyProtection="1">
      <alignment vertical="center"/>
      <protection locked="0"/>
    </xf>
    <xf numFmtId="4" fontId="21" fillId="0" borderId="62" xfId="2" applyNumberFormat="1" applyFont="1" applyFill="1" applyBorder="1" applyAlignment="1" applyProtection="1">
      <alignment vertical="center"/>
    </xf>
    <xf numFmtId="4" fontId="21" fillId="0" borderId="0" xfId="2" applyNumberFormat="1" applyFont="1" applyFill="1" applyBorder="1" applyAlignment="1" applyProtection="1">
      <alignment vertical="center"/>
    </xf>
    <xf numFmtId="4" fontId="26" fillId="0" borderId="0" xfId="2" applyNumberFormat="1" applyFont="1" applyFill="1" applyBorder="1" applyAlignment="1" applyProtection="1">
      <alignment vertical="center"/>
      <protection locked="0"/>
    </xf>
    <xf numFmtId="0" fontId="1" fillId="7" borderId="0" xfId="2" applyFont="1" applyFill="1" applyAlignment="1"/>
    <xf numFmtId="0" fontId="21" fillId="0" borderId="0" xfId="2" applyNumberFormat="1" applyFont="1" applyAlignment="1">
      <alignment vertical="center"/>
    </xf>
    <xf numFmtId="4" fontId="21" fillId="0" borderId="104" xfId="2" applyNumberFormat="1" applyFont="1" applyFill="1" applyBorder="1" applyAlignment="1" applyProtection="1">
      <alignment vertical="center"/>
      <protection locked="0"/>
    </xf>
    <xf numFmtId="4" fontId="21" fillId="0" borderId="86" xfId="2" applyNumberFormat="1" applyFont="1" applyFill="1" applyBorder="1" applyAlignment="1" applyProtection="1">
      <alignment vertical="center"/>
      <protection locked="0"/>
    </xf>
    <xf numFmtId="4" fontId="21" fillId="0" borderId="87" xfId="2" applyNumberFormat="1" applyFont="1" applyFill="1" applyBorder="1" applyAlignment="1" applyProtection="1">
      <alignment vertical="center"/>
      <protection locked="0"/>
    </xf>
    <xf numFmtId="4" fontId="20" fillId="0" borderId="0" xfId="2" applyNumberFormat="1" applyFont="1" applyAlignment="1">
      <alignment vertical="center"/>
    </xf>
    <xf numFmtId="4" fontId="20" fillId="0" borderId="95" xfId="2" applyNumberFormat="1" applyFont="1" applyFill="1" applyBorder="1" applyAlignment="1">
      <alignment horizontal="right" vertical="center"/>
    </xf>
    <xf numFmtId="4" fontId="20" fillId="0" borderId="62" xfId="2" applyNumberFormat="1" applyFont="1" applyFill="1" applyBorder="1" applyAlignment="1" applyProtection="1">
      <alignment horizontal="center" vertical="center"/>
      <protection locked="0"/>
    </xf>
    <xf numFmtId="4" fontId="20" fillId="0" borderId="91" xfId="2" applyNumberFormat="1" applyFont="1" applyFill="1" applyBorder="1" applyAlignment="1" applyProtection="1">
      <alignment horizontal="center" vertical="center"/>
      <protection locked="0"/>
    </xf>
    <xf numFmtId="4" fontId="20" fillId="0" borderId="94" xfId="2" applyNumberFormat="1" applyFont="1" applyBorder="1" applyAlignment="1">
      <alignment horizontal="right" vertical="center"/>
    </xf>
    <xf numFmtId="4" fontId="20" fillId="0" borderId="99" xfId="2" applyNumberFormat="1" applyFont="1" applyBorder="1" applyAlignment="1">
      <alignment horizontal="right" vertical="center"/>
    </xf>
    <xf numFmtId="4" fontId="21" fillId="0" borderId="50" xfId="2" applyNumberFormat="1" applyFont="1" applyBorder="1" applyAlignment="1">
      <alignment vertical="center"/>
    </xf>
    <xf numFmtId="4" fontId="21" fillId="0" borderId="108" xfId="2" applyNumberFormat="1" applyFont="1" applyBorder="1" applyAlignment="1">
      <alignment vertical="center"/>
    </xf>
    <xf numFmtId="0" fontId="19" fillId="0" borderId="0" xfId="2" applyFont="1" applyAlignment="1">
      <alignment horizontal="left" vertical="center"/>
    </xf>
    <xf numFmtId="4" fontId="20" fillId="5" borderId="3" xfId="2" applyNumberFormat="1" applyFont="1" applyFill="1" applyBorder="1" applyAlignment="1">
      <alignment horizontal="center" vertical="center"/>
    </xf>
    <xf numFmtId="4" fontId="2" fillId="0" borderId="33" xfId="2" applyNumberFormat="1" applyFont="1" applyFill="1" applyBorder="1" applyAlignment="1">
      <alignment horizontal="right"/>
    </xf>
    <xf numFmtId="4" fontId="13" fillId="0" borderId="33" xfId="2" applyNumberFormat="1" applyFont="1" applyFill="1" applyBorder="1" applyAlignment="1">
      <alignment horizontal="right"/>
    </xf>
    <xf numFmtId="0" fontId="13" fillId="0" borderId="33" xfId="2" applyFont="1" applyFill="1" applyBorder="1" applyAlignment="1">
      <alignment horizontal="right"/>
    </xf>
    <xf numFmtId="0" fontId="2" fillId="0" borderId="33" xfId="2" applyFont="1" applyFill="1" applyBorder="1" applyAlignment="1">
      <alignment horizontal="right"/>
    </xf>
    <xf numFmtId="0" fontId="19" fillId="0" borderId="33" xfId="2" applyFont="1" applyFill="1" applyBorder="1" applyAlignment="1">
      <alignment horizontal="right"/>
    </xf>
    <xf numFmtId="4" fontId="2" fillId="0" borderId="42" xfId="2" applyNumberFormat="1" applyFont="1" applyFill="1" applyBorder="1" applyAlignment="1">
      <alignment horizontal="right"/>
    </xf>
    <xf numFmtId="4" fontId="0" fillId="0" borderId="22" xfId="2" applyNumberFormat="1" applyFont="1" applyFill="1" applyBorder="1" applyAlignment="1">
      <alignment horizontal="right"/>
    </xf>
    <xf numFmtId="2" fontId="0" fillId="0" borderId="59" xfId="2" applyNumberFormat="1" applyFont="1" applyFill="1" applyBorder="1" applyAlignment="1">
      <alignment horizontal="right"/>
    </xf>
    <xf numFmtId="4" fontId="1" fillId="0" borderId="76" xfId="2" applyNumberFormat="1" applyFont="1" applyFill="1" applyBorder="1" applyAlignment="1">
      <alignment horizontal="right"/>
    </xf>
    <xf numFmtId="4" fontId="21" fillId="0" borderId="4" xfId="2" applyNumberFormat="1" applyFont="1" applyFill="1" applyBorder="1" applyAlignment="1" applyProtection="1">
      <alignment horizontal="right" vertical="center"/>
      <protection locked="0"/>
    </xf>
    <xf numFmtId="4" fontId="21" fillId="0" borderId="43" xfId="2" applyNumberFormat="1" applyFont="1" applyFill="1" applyBorder="1" applyAlignment="1" applyProtection="1">
      <alignment horizontal="right" vertical="center"/>
      <protection locked="0"/>
    </xf>
    <xf numFmtId="4" fontId="18" fillId="2" borderId="3" xfId="2" applyNumberFormat="1" applyFont="1" applyFill="1" applyBorder="1" applyAlignment="1" applyProtection="1">
      <alignment vertical="center" wrapText="1"/>
      <protection locked="0"/>
    </xf>
    <xf numFmtId="4" fontId="20" fillId="0" borderId="95" xfId="2" applyNumberFormat="1" applyFont="1" applyFill="1" applyBorder="1" applyAlignment="1">
      <alignment horizontal="left" vertical="center" wrapText="1"/>
    </xf>
    <xf numFmtId="0" fontId="6" fillId="0" borderId="0" xfId="3" applyFont="1" applyAlignment="1">
      <alignment horizontal="left" wrapText="1"/>
    </xf>
    <xf numFmtId="0" fontId="1" fillId="0" borderId="0" xfId="2" applyFont="1" applyBorder="1" applyAlignment="1">
      <alignment wrapText="1"/>
    </xf>
    <xf numFmtId="0" fontId="2" fillId="0" borderId="16" xfId="2" applyFont="1" applyFill="1" applyBorder="1"/>
    <xf numFmtId="0" fontId="19" fillId="0" borderId="0" xfId="2" applyFont="1" applyFill="1" applyAlignment="1"/>
    <xf numFmtId="4" fontId="20" fillId="2" borderId="27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68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3" xfId="2" applyNumberFormat="1" applyFont="1" applyFill="1" applyBorder="1" applyAlignment="1" applyProtection="1">
      <alignment horizontal="center" vertical="center"/>
      <protection locked="0"/>
    </xf>
    <xf numFmtId="4" fontId="18" fillId="5" borderId="27" xfId="2" applyNumberFormat="1" applyFont="1" applyFill="1" applyBorder="1" applyAlignment="1" applyProtection="1">
      <alignment horizontal="center" vertical="center" wrapText="1"/>
      <protection locked="0"/>
    </xf>
    <xf numFmtId="4" fontId="20" fillId="0" borderId="0" xfId="2" applyNumberFormat="1" applyFont="1" applyAlignment="1">
      <alignment horizontal="left" vertical="center" wrapText="1"/>
    </xf>
    <xf numFmtId="0" fontId="19" fillId="0" borderId="0" xfId="2" applyFont="1" applyAlignment="1">
      <alignment vertical="center"/>
    </xf>
    <xf numFmtId="4" fontId="20" fillId="5" borderId="3" xfId="2" applyNumberFormat="1" applyFont="1" applyFill="1" applyBorder="1" applyAlignment="1">
      <alignment horizontal="left" vertical="center"/>
    </xf>
    <xf numFmtId="4" fontId="20" fillId="0" borderId="0" xfId="2" applyNumberFormat="1" applyFont="1" applyAlignment="1" applyProtection="1">
      <alignment horizontal="left" vertical="center"/>
      <protection locked="0"/>
    </xf>
    <xf numFmtId="4" fontId="18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20" fillId="5" borderId="5" xfId="2" applyNumberFormat="1" applyFont="1" applyFill="1" applyBorder="1" applyAlignment="1">
      <alignment horizontal="center" vertical="center" wrapText="1"/>
    </xf>
    <xf numFmtId="4" fontId="18" fillId="2" borderId="3" xfId="2" applyNumberFormat="1" applyFont="1" applyFill="1" applyBorder="1" applyAlignment="1">
      <alignment horizontal="center" vertical="center" wrapText="1"/>
    </xf>
    <xf numFmtId="4" fontId="18" fillId="0" borderId="3" xfId="2" applyNumberFormat="1" applyFont="1" applyFill="1" applyBorder="1" applyAlignment="1" applyProtection="1">
      <alignment vertical="center" wrapText="1"/>
      <protection locked="0"/>
    </xf>
    <xf numFmtId="4" fontId="20" fillId="0" borderId="60" xfId="2" applyNumberFormat="1" applyFont="1" applyFill="1" applyBorder="1" applyAlignment="1" applyProtection="1">
      <alignment vertical="center"/>
      <protection locked="0"/>
    </xf>
    <xf numFmtId="0" fontId="2" fillId="3" borderId="47" xfId="2" applyFont="1" applyFill="1" applyBorder="1" applyAlignment="1">
      <alignment horizontal="center" wrapText="1"/>
    </xf>
    <xf numFmtId="4" fontId="20" fillId="2" borderId="3" xfId="2" applyNumberFormat="1" applyFont="1" applyFill="1" applyBorder="1" applyAlignment="1">
      <alignment horizontal="center" vertical="center"/>
    </xf>
    <xf numFmtId="4" fontId="20" fillId="2" borderId="5" xfId="2" applyNumberFormat="1" applyFont="1" applyFill="1" applyBorder="1" applyAlignment="1">
      <alignment horizontal="center" vertical="center"/>
    </xf>
    <xf numFmtId="4" fontId="21" fillId="0" borderId="94" xfId="2" applyNumberFormat="1" applyFont="1" applyFill="1" applyBorder="1" applyAlignment="1" applyProtection="1">
      <alignment vertical="center"/>
      <protection locked="0"/>
    </xf>
    <xf numFmtId="4" fontId="21" fillId="0" borderId="83" xfId="2" applyNumberFormat="1" applyFont="1" applyFill="1" applyBorder="1" applyAlignment="1" applyProtection="1">
      <alignment vertical="center"/>
      <protection locked="0"/>
    </xf>
    <xf numFmtId="4" fontId="20" fillId="2" borderId="3" xfId="2" applyNumberFormat="1" applyFont="1" applyFill="1" applyBorder="1" applyAlignment="1" applyProtection="1">
      <alignment vertical="center"/>
      <protection locked="0"/>
    </xf>
    <xf numFmtId="4" fontId="20" fillId="2" borderId="5" xfId="2" applyNumberFormat="1" applyFont="1" applyFill="1" applyBorder="1" applyAlignment="1" applyProtection="1">
      <alignment vertical="center"/>
      <protection locked="0"/>
    </xf>
    <xf numFmtId="4" fontId="29" fillId="0" borderId="94" xfId="2" applyNumberFormat="1" applyFont="1" applyFill="1" applyBorder="1" applyAlignment="1" applyProtection="1">
      <alignment vertical="center"/>
      <protection locked="0"/>
    </xf>
    <xf numFmtId="4" fontId="29" fillId="0" borderId="95" xfId="2" applyNumberFormat="1" applyFont="1" applyFill="1" applyBorder="1" applyAlignment="1" applyProtection="1">
      <alignment vertical="center"/>
      <protection locked="0"/>
    </xf>
    <xf numFmtId="4" fontId="21" fillId="0" borderId="0" xfId="2" applyNumberFormat="1" applyFont="1" applyAlignment="1">
      <alignment vertical="center"/>
    </xf>
    <xf numFmtId="0" fontId="1" fillId="0" borderId="0" xfId="2" applyFont="1" applyAlignment="1">
      <alignment horizontal="center" wrapText="1"/>
    </xf>
    <xf numFmtId="4" fontId="20" fillId="0" borderId="0" xfId="2" applyNumberFormat="1" applyFont="1" applyAlignment="1">
      <alignment horizontal="left" vertical="center"/>
    </xf>
    <xf numFmtId="4" fontId="29" fillId="0" borderId="99" xfId="2" applyNumberFormat="1" applyFont="1" applyFill="1" applyBorder="1" applyAlignment="1" applyProtection="1">
      <alignment vertical="center"/>
      <protection locked="0"/>
    </xf>
    <xf numFmtId="0" fontId="33" fillId="0" borderId="0" xfId="0" applyFont="1"/>
    <xf numFmtId="0" fontId="31" fillId="0" borderId="0" xfId="0" applyFont="1"/>
    <xf numFmtId="4" fontId="34" fillId="0" borderId="0" xfId="0" applyNumberFormat="1" applyFont="1"/>
    <xf numFmtId="4" fontId="31" fillId="0" borderId="0" xfId="0" applyNumberFormat="1" applyFont="1"/>
    <xf numFmtId="0" fontId="31" fillId="0" borderId="0" xfId="0" applyFont="1" applyAlignment="1">
      <alignment horizontal="center" wrapText="1"/>
    </xf>
    <xf numFmtId="0" fontId="35" fillId="0" borderId="0" xfId="0" applyFont="1"/>
    <xf numFmtId="4" fontId="35" fillId="0" borderId="0" xfId="0" applyNumberFormat="1" applyFont="1"/>
    <xf numFmtId="4" fontId="32" fillId="0" borderId="0" xfId="0" applyNumberFormat="1" applyFont="1" applyFill="1" applyBorder="1" applyAlignment="1">
      <alignment horizontal="right"/>
    </xf>
    <xf numFmtId="4" fontId="31" fillId="0" borderId="0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right"/>
    </xf>
    <xf numFmtId="4" fontId="33" fillId="0" borderId="0" xfId="0" applyNumberFormat="1" applyFont="1"/>
    <xf numFmtId="0" fontId="32" fillId="0" borderId="0" xfId="0" applyFont="1" applyFill="1" applyBorder="1" applyAlignment="1">
      <alignment horizontal="right"/>
    </xf>
    <xf numFmtId="0" fontId="36" fillId="0" borderId="0" xfId="0" applyFont="1"/>
    <xf numFmtId="0" fontId="37" fillId="0" borderId="0" xfId="0" applyFont="1"/>
    <xf numFmtId="4" fontId="36" fillId="0" borderId="0" xfId="0" applyNumberFormat="1" applyFont="1"/>
    <xf numFmtId="0" fontId="38" fillId="0" borderId="0" xfId="0" applyFont="1"/>
    <xf numFmtId="0" fontId="39" fillId="0" borderId="0" xfId="0" applyFont="1"/>
    <xf numFmtId="0" fontId="0" fillId="4" borderId="113" xfId="0" applyFont="1" applyFill="1" applyBorder="1" applyAlignment="1">
      <alignment horizontal="center" wrapText="1"/>
    </xf>
    <xf numFmtId="0" fontId="0" fillId="4" borderId="116" xfId="0" applyFont="1" applyFill="1" applyBorder="1" applyAlignment="1">
      <alignment horizontal="center" wrapText="1"/>
    </xf>
    <xf numFmtId="0" fontId="2" fillId="4" borderId="21" xfId="0" applyFont="1" applyFill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2" fillId="4" borderId="21" xfId="0" applyFont="1" applyFill="1" applyBorder="1" applyAlignment="1">
      <alignment wrapText="1"/>
    </xf>
    <xf numFmtId="0" fontId="0" fillId="4" borderId="21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113" xfId="0" applyFont="1" applyBorder="1" applyAlignment="1">
      <alignment horizontal="left" vertical="top" wrapText="1"/>
    </xf>
    <xf numFmtId="4" fontId="2" fillId="4" borderId="21" xfId="0" applyNumberFormat="1" applyFont="1" applyFill="1" applyBorder="1" applyAlignment="1">
      <alignment horizontal="right"/>
    </xf>
    <xf numFmtId="4" fontId="0" fillId="4" borderId="21" xfId="0" applyNumberFormat="1" applyFont="1" applyFill="1" applyBorder="1" applyAlignment="1">
      <alignment horizontal="right"/>
    </xf>
    <xf numFmtId="4" fontId="2" fillId="4" borderId="117" xfId="0" applyNumberFormat="1" applyFont="1" applyFill="1" applyBorder="1" applyAlignment="1">
      <alignment horizontal="right"/>
    </xf>
    <xf numFmtId="0" fontId="18" fillId="0" borderId="50" xfId="5" applyFont="1" applyFill="1" applyBorder="1" applyAlignment="1" applyProtection="1">
      <alignment vertical="center" wrapText="1"/>
    </xf>
    <xf numFmtId="4" fontId="18" fillId="0" borderId="50" xfId="5" applyNumberFormat="1" applyFont="1" applyFill="1" applyBorder="1" applyAlignment="1" applyProtection="1">
      <alignment vertical="center"/>
    </xf>
    <xf numFmtId="4" fontId="18" fillId="0" borderId="51" xfId="5" applyNumberFormat="1" applyFont="1" applyFill="1" applyBorder="1" applyAlignment="1" applyProtection="1">
      <alignment vertical="center"/>
    </xf>
    <xf numFmtId="4" fontId="18" fillId="0" borderId="1" xfId="2" applyNumberFormat="1" applyFont="1" applyFill="1" applyBorder="1" applyAlignment="1" applyProtection="1">
      <alignment vertical="center" wrapText="1"/>
      <protection locked="0"/>
    </xf>
    <xf numFmtId="4" fontId="18" fillId="0" borderId="2" xfId="2" applyNumberFormat="1" applyFont="1" applyFill="1" applyBorder="1" applyAlignment="1" applyProtection="1">
      <alignment vertical="center" wrapText="1"/>
      <protection locked="0"/>
    </xf>
    <xf numFmtId="4" fontId="21" fillId="0" borderId="0" xfId="2" applyNumberFormat="1" applyFont="1" applyAlignment="1">
      <alignment vertical="center"/>
    </xf>
    <xf numFmtId="4" fontId="20" fillId="0" borderId="12" xfId="2" applyNumberFormat="1" applyFont="1" applyBorder="1" applyAlignment="1" applyProtection="1">
      <alignment horizontal="right" vertical="center"/>
      <protection locked="0"/>
    </xf>
    <xf numFmtId="4" fontId="20" fillId="0" borderId="12" xfId="2" applyNumberFormat="1" applyFont="1" applyFill="1" applyBorder="1" applyAlignment="1" applyProtection="1">
      <alignment horizontal="right" vertical="center"/>
      <protection locked="0"/>
    </xf>
    <xf numFmtId="4" fontId="20" fillId="0" borderId="12" xfId="2" applyNumberFormat="1" applyFont="1" applyFill="1" applyBorder="1" applyAlignment="1" applyProtection="1">
      <alignment horizontal="right" vertical="center"/>
    </xf>
    <xf numFmtId="4" fontId="21" fillId="0" borderId="121" xfId="2" applyNumberFormat="1" applyFont="1" applyBorder="1" applyAlignment="1" applyProtection="1">
      <alignment horizontal="right" vertical="center"/>
      <protection locked="0"/>
    </xf>
    <xf numFmtId="4" fontId="19" fillId="0" borderId="93" xfId="2" applyNumberFormat="1" applyFont="1" applyFill="1" applyBorder="1" applyAlignment="1" applyProtection="1">
      <alignment vertical="center" wrapText="1"/>
      <protection locked="0"/>
    </xf>
    <xf numFmtId="4" fontId="21" fillId="0" borderId="43" xfId="2" applyNumberFormat="1" applyFont="1" applyFill="1" applyBorder="1" applyAlignment="1" applyProtection="1">
      <alignment vertical="center"/>
    </xf>
    <xf numFmtId="14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0" fillId="4" borderId="23" xfId="0" applyFont="1" applyFill="1" applyBorder="1" applyAlignment="1">
      <alignment horizontal="center" vertical="center" wrapText="1"/>
    </xf>
    <xf numFmtId="0" fontId="0" fillId="4" borderId="113" xfId="0" applyFont="1" applyFill="1" applyBorder="1" applyAlignment="1">
      <alignment horizontal="center" vertical="center" wrapText="1"/>
    </xf>
    <xf numFmtId="0" fontId="2" fillId="4" borderId="111" xfId="0" applyFont="1" applyFill="1" applyBorder="1" applyAlignment="1">
      <alignment horizontal="center" vertical="center" wrapText="1"/>
    </xf>
    <xf numFmtId="0" fontId="2" fillId="4" borderId="112" xfId="0" applyFont="1" applyFill="1" applyBorder="1" applyAlignment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0" fontId="0" fillId="0" borderId="11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15" xfId="0" applyFont="1" applyBorder="1" applyAlignment="1">
      <alignment horizontal="center" vertical="center" wrapText="1"/>
    </xf>
    <xf numFmtId="0" fontId="0" fillId="4" borderId="111" xfId="0" applyFont="1" applyFill="1" applyBorder="1" applyAlignment="1">
      <alignment horizontal="left" vertical="top" wrapText="1"/>
    </xf>
    <xf numFmtId="0" fontId="0" fillId="0" borderId="81" xfId="0" applyFont="1" applyBorder="1" applyAlignment="1">
      <alignment horizontal="left" vertical="top" wrapText="1"/>
    </xf>
    <xf numFmtId="0" fontId="0" fillId="4" borderId="114" xfId="0" applyFont="1" applyFill="1" applyBorder="1" applyAlignment="1">
      <alignment horizontal="left" vertical="top" wrapText="1"/>
    </xf>
    <xf numFmtId="0" fontId="0" fillId="0" borderId="115" xfId="0" applyFont="1" applyBorder="1" applyAlignment="1">
      <alignment horizontal="left" vertical="top" wrapText="1"/>
    </xf>
    <xf numFmtId="0" fontId="2" fillId="4" borderId="11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15" xfId="0" applyFont="1" applyFill="1" applyBorder="1" applyAlignment="1">
      <alignment horizontal="center" vertical="center" wrapText="1"/>
    </xf>
    <xf numFmtId="0" fontId="2" fillId="4" borderId="1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4" borderId="114" xfId="0" applyFont="1" applyFill="1" applyBorder="1" applyAlignment="1">
      <alignment horizontal="center" wrapText="1"/>
    </xf>
    <xf numFmtId="0" fontId="0" fillId="4" borderId="115" xfId="0" applyFont="1" applyFill="1" applyBorder="1" applyAlignment="1">
      <alignment horizontal="center" wrapText="1"/>
    </xf>
    <xf numFmtId="0" fontId="0" fillId="4" borderId="116" xfId="0" applyFont="1" applyFill="1" applyBorder="1" applyAlignment="1">
      <alignment horizontal="center" wrapText="1"/>
    </xf>
    <xf numFmtId="0" fontId="0" fillId="4" borderId="13" xfId="0" applyFont="1" applyFill="1" applyBorder="1" applyAlignment="1">
      <alignment horizontal="center" wrapText="1"/>
    </xf>
    <xf numFmtId="0" fontId="0" fillId="0" borderId="112" xfId="0" applyFont="1" applyBorder="1" applyAlignment="1">
      <alignment wrapText="1"/>
    </xf>
    <xf numFmtId="0" fontId="2" fillId="4" borderId="118" xfId="0" applyFont="1" applyFill="1" applyBorder="1" applyAlignment="1">
      <alignment wrapText="1"/>
    </xf>
    <xf numFmtId="0" fontId="2" fillId="4" borderId="79" xfId="0" applyFont="1" applyFill="1" applyBorder="1" applyAlignment="1">
      <alignment wrapText="1"/>
    </xf>
    <xf numFmtId="0" fontId="2" fillId="4" borderId="119" xfId="0" applyFont="1" applyFill="1" applyBorder="1" applyAlignment="1">
      <alignment wrapText="1"/>
    </xf>
    <xf numFmtId="0" fontId="2" fillId="4" borderId="120" xfId="0" applyFont="1" applyFill="1" applyBorder="1" applyAlignment="1">
      <alignment wrapText="1"/>
    </xf>
    <xf numFmtId="0" fontId="0" fillId="4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14" fontId="0" fillId="0" borderId="0" xfId="0" applyNumberFormat="1" applyFont="1" applyAlignment="1">
      <alignment horizontal="center" wrapText="1"/>
    </xf>
    <xf numFmtId="0" fontId="0" fillId="4" borderId="118" xfId="0" applyFont="1" applyFill="1" applyBorder="1" applyAlignment="1">
      <alignment wrapText="1"/>
    </xf>
    <xf numFmtId="0" fontId="0" fillId="4" borderId="79" xfId="0" applyFont="1" applyFill="1" applyBorder="1" applyAlignment="1">
      <alignment wrapText="1"/>
    </xf>
    <xf numFmtId="0" fontId="0" fillId="0" borderId="113" xfId="0" applyFont="1" applyBorder="1" applyAlignment="1">
      <alignment horizontal="center" vertical="center" wrapText="1"/>
    </xf>
    <xf numFmtId="0" fontId="2" fillId="4" borderId="111" xfId="0" applyFont="1" applyFill="1" applyBorder="1" applyAlignment="1">
      <alignment horizontal="center" wrapText="1"/>
    </xf>
    <xf numFmtId="0" fontId="2" fillId="4" borderId="81" xfId="0" applyFont="1" applyFill="1" applyBorder="1" applyAlignment="1">
      <alignment horizontal="center" wrapText="1"/>
    </xf>
    <xf numFmtId="0" fontId="0" fillId="4" borderId="23" xfId="0" applyFont="1" applyFill="1" applyBorder="1" applyAlignment="1">
      <alignment horizontal="left" vertical="top" wrapText="1"/>
    </xf>
    <xf numFmtId="0" fontId="0" fillId="4" borderId="113" xfId="0" applyFont="1" applyFill="1" applyBorder="1" applyAlignment="1">
      <alignment horizontal="left" vertical="top" wrapText="1"/>
    </xf>
    <xf numFmtId="0" fontId="2" fillId="4" borderId="114" xfId="0" applyFont="1" applyFill="1" applyBorder="1" applyAlignment="1">
      <alignment horizontal="center" wrapText="1"/>
    </xf>
    <xf numFmtId="0" fontId="2" fillId="4" borderId="115" xfId="0" applyFont="1" applyFill="1" applyBorder="1" applyAlignment="1">
      <alignment horizontal="center" wrapText="1"/>
    </xf>
    <xf numFmtId="0" fontId="0" fillId="4" borderId="113" xfId="0" applyFont="1" applyFill="1" applyBorder="1" applyAlignment="1">
      <alignment horizontal="center" wrapText="1"/>
    </xf>
    <xf numFmtId="0" fontId="0" fillId="4" borderId="14" xfId="0" applyFont="1" applyFill="1" applyBorder="1" applyAlignment="1">
      <alignment horizontal="center" wrapText="1"/>
    </xf>
    <xf numFmtId="0" fontId="0" fillId="4" borderId="118" xfId="0" applyFont="1" applyFill="1" applyBorder="1" applyAlignment="1">
      <alignment horizontal="center" wrapText="1"/>
    </xf>
    <xf numFmtId="0" fontId="0" fillId="4" borderId="79" xfId="0" applyFont="1" applyFill="1" applyBorder="1" applyAlignment="1">
      <alignment horizontal="center" wrapText="1"/>
    </xf>
    <xf numFmtId="4" fontId="0" fillId="4" borderId="112" xfId="0" applyNumberFormat="1" applyFont="1" applyFill="1" applyBorder="1" applyAlignment="1">
      <alignment wrapText="1"/>
    </xf>
    <xf numFmtId="0" fontId="2" fillId="2" borderId="9" xfId="2" applyFont="1" applyFill="1" applyBorder="1" applyAlignment="1">
      <alignment horizontal="center" wrapText="1"/>
    </xf>
    <xf numFmtId="0" fontId="2" fillId="2" borderId="14" xfId="2" applyFont="1" applyFill="1" applyBorder="1" applyAlignment="1">
      <alignment horizontal="center" wrapText="1"/>
    </xf>
    <xf numFmtId="0" fontId="2" fillId="2" borderId="10" xfId="2" applyFont="1" applyFill="1" applyBorder="1" applyAlignment="1">
      <alignment horizontal="center" wrapText="1"/>
    </xf>
    <xf numFmtId="0" fontId="2" fillId="2" borderId="15" xfId="2" applyFont="1" applyFill="1" applyBorder="1" applyAlignment="1">
      <alignment horizontal="center" wrapText="1"/>
    </xf>
    <xf numFmtId="0" fontId="17" fillId="0" borderId="16" xfId="2" applyFont="1" applyFill="1" applyBorder="1"/>
    <xf numFmtId="0" fontId="17" fillId="0" borderId="17" xfId="2" applyFont="1" applyFill="1" applyBorder="1"/>
    <xf numFmtId="0" fontId="17" fillId="0" borderId="18" xfId="2" applyFont="1" applyFill="1" applyBorder="1"/>
    <xf numFmtId="0" fontId="17" fillId="0" borderId="19" xfId="2" applyFont="1" applyFill="1" applyBorder="1"/>
    <xf numFmtId="0" fontId="6" fillId="0" borderId="0" xfId="3" applyFont="1" applyAlignment="1">
      <alignment horizontal="left" wrapText="1"/>
    </xf>
    <xf numFmtId="0" fontId="3" fillId="0" borderId="0" xfId="2" applyAlignment="1">
      <alignment horizontal="left" wrapText="1"/>
    </xf>
    <xf numFmtId="4" fontId="9" fillId="0" borderId="0" xfId="4" applyNumberFormat="1" applyFont="1" applyAlignment="1">
      <alignment horizontal="left" vertical="top" wrapText="1"/>
    </xf>
    <xf numFmtId="0" fontId="2" fillId="0" borderId="0" xfId="2" applyFont="1" applyFill="1" applyAlignment="1">
      <alignment horizontal="left" wrapText="1"/>
    </xf>
    <xf numFmtId="0" fontId="1" fillId="0" borderId="0" xfId="2" applyFont="1" applyBorder="1" applyAlignment="1">
      <alignment wrapText="1"/>
    </xf>
    <xf numFmtId="0" fontId="1" fillId="0" borderId="1" xfId="2" applyFont="1" applyBorder="1" applyAlignment="1">
      <alignment wrapText="1"/>
    </xf>
    <xf numFmtId="0" fontId="2" fillId="2" borderId="3" xfId="2" applyFont="1" applyFill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5" xfId="2" applyFont="1" applyFill="1" applyBorder="1" applyAlignment="1">
      <alignment horizontal="center" wrapText="1"/>
    </xf>
    <xf numFmtId="0" fontId="2" fillId="2" borderId="6" xfId="2" applyFont="1" applyFill="1" applyBorder="1" applyAlignment="1">
      <alignment horizontal="center" wrapText="1"/>
    </xf>
    <xf numFmtId="0" fontId="2" fillId="2" borderId="11" xfId="2" applyFont="1" applyFill="1" applyBorder="1" applyAlignment="1">
      <alignment horizontal="center" wrapText="1"/>
    </xf>
    <xf numFmtId="0" fontId="2" fillId="2" borderId="7" xfId="2" applyFont="1" applyFill="1" applyBorder="1" applyAlignment="1">
      <alignment horizontal="center" wrapText="1"/>
    </xf>
    <xf numFmtId="0" fontId="2" fillId="2" borderId="12" xfId="2" applyFont="1" applyFill="1" applyBorder="1" applyAlignment="1">
      <alignment horizontal="center" wrapText="1"/>
    </xf>
    <xf numFmtId="0" fontId="16" fillId="2" borderId="109" xfId="5" applyFont="1" applyFill="1" applyBorder="1" applyAlignment="1">
      <alignment wrapText="1"/>
    </xf>
    <xf numFmtId="0" fontId="16" fillId="2" borderId="65" xfId="5" applyFont="1" applyFill="1" applyBorder="1" applyAlignment="1">
      <alignment wrapText="1"/>
    </xf>
    <xf numFmtId="0" fontId="2" fillId="2" borderId="109" xfId="2" applyFont="1" applyFill="1" applyBorder="1" applyAlignment="1">
      <alignment horizontal="center" wrapText="1"/>
    </xf>
    <xf numFmtId="0" fontId="2" fillId="2" borderId="65" xfId="2" applyFont="1" applyFill="1" applyBorder="1" applyAlignment="1">
      <alignment horizontal="center" wrapText="1"/>
    </xf>
    <xf numFmtId="0" fontId="2" fillId="2" borderId="8" xfId="2" applyFont="1" applyFill="1" applyBorder="1" applyAlignment="1">
      <alignment horizontal="center" wrapText="1"/>
    </xf>
    <xf numFmtId="0" fontId="2" fillId="2" borderId="13" xfId="2" applyFont="1" applyFill="1" applyBorder="1" applyAlignment="1">
      <alignment horizontal="center" wrapText="1"/>
    </xf>
    <xf numFmtId="0" fontId="2" fillId="4" borderId="16" xfId="2" applyFont="1" applyFill="1" applyBorder="1"/>
    <xf numFmtId="0" fontId="2" fillId="4" borderId="19" xfId="2" applyFont="1" applyFill="1" applyBorder="1"/>
    <xf numFmtId="0" fontId="13" fillId="0" borderId="16" xfId="2" applyFont="1" applyBorder="1"/>
    <xf numFmtId="0" fontId="13" fillId="0" borderId="19" xfId="2" applyFont="1" applyBorder="1"/>
    <xf numFmtId="0" fontId="2" fillId="3" borderId="6" xfId="2" applyFont="1" applyFill="1" applyBorder="1" applyAlignment="1">
      <alignment horizontal="center" vertical="center" wrapText="1"/>
    </xf>
    <xf numFmtId="0" fontId="2" fillId="3" borderId="26" xfId="2" applyFont="1" applyFill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 wrapText="1"/>
    </xf>
    <xf numFmtId="0" fontId="19" fillId="0" borderId="29" xfId="2" applyFont="1" applyBorder="1" applyAlignment="1">
      <alignment horizontal="center" vertical="center" wrapText="1"/>
    </xf>
    <xf numFmtId="0" fontId="19" fillId="0" borderId="11" xfId="2" applyFont="1" applyBorder="1" applyAlignment="1">
      <alignment horizontal="center" vertical="center" wrapText="1"/>
    </xf>
    <xf numFmtId="0" fontId="19" fillId="0" borderId="31" xfId="2" applyFont="1" applyBorder="1" applyAlignment="1">
      <alignment horizontal="center" vertical="center" wrapText="1"/>
    </xf>
    <xf numFmtId="0" fontId="2" fillId="3" borderId="27" xfId="2" applyFont="1" applyFill="1" applyBorder="1" applyAlignment="1">
      <alignment horizontal="center" vertical="center" wrapText="1"/>
    </xf>
    <xf numFmtId="0" fontId="2" fillId="3" borderId="30" xfId="2" applyFont="1" applyFill="1" applyBorder="1" applyAlignment="1">
      <alignment horizontal="center" vertical="center" wrapText="1"/>
    </xf>
    <xf numFmtId="0" fontId="2" fillId="3" borderId="32" xfId="2" applyFont="1" applyFill="1" applyBorder="1" applyAlignment="1">
      <alignment horizontal="center" vertical="center" wrapText="1"/>
    </xf>
    <xf numFmtId="0" fontId="17" fillId="4" borderId="16" xfId="2" applyFont="1" applyFill="1" applyBorder="1" applyAlignment="1"/>
    <xf numFmtId="0" fontId="17" fillId="4" borderId="18" xfId="2" applyFont="1" applyFill="1" applyBorder="1" applyAlignment="1"/>
    <xf numFmtId="0" fontId="19" fillId="0" borderId="19" xfId="2" applyFont="1" applyBorder="1" applyAlignment="1"/>
    <xf numFmtId="0" fontId="2" fillId="3" borderId="16" xfId="2" applyFont="1" applyFill="1" applyBorder="1"/>
    <xf numFmtId="0" fontId="2" fillId="3" borderId="19" xfId="2" applyFont="1" applyFill="1" applyBorder="1"/>
    <xf numFmtId="0" fontId="2" fillId="0" borderId="16" xfId="2" applyFont="1" applyFill="1" applyBorder="1"/>
    <xf numFmtId="0" fontId="2" fillId="0" borderId="19" xfId="2" applyFont="1" applyFill="1" applyBorder="1"/>
    <xf numFmtId="0" fontId="13" fillId="0" borderId="16" xfId="2" applyFont="1" applyFill="1" applyBorder="1"/>
    <xf numFmtId="0" fontId="13" fillId="0" borderId="19" xfId="2" applyFont="1" applyFill="1" applyBorder="1"/>
    <xf numFmtId="0" fontId="13" fillId="0" borderId="34" xfId="2" applyFont="1" applyFill="1" applyBorder="1"/>
    <xf numFmtId="0" fontId="13" fillId="0" borderId="35" xfId="2" applyFont="1" applyFill="1" applyBorder="1"/>
    <xf numFmtId="0" fontId="2" fillId="0" borderId="36" xfId="2" applyFont="1" applyFill="1" applyBorder="1"/>
    <xf numFmtId="0" fontId="2" fillId="0" borderId="37" xfId="2" applyFont="1" applyFill="1" applyBorder="1"/>
    <xf numFmtId="4" fontId="22" fillId="0" borderId="38" xfId="2" applyNumberFormat="1" applyFont="1" applyFill="1" applyBorder="1" applyAlignment="1">
      <alignment vertical="center"/>
    </xf>
    <xf numFmtId="4" fontId="22" fillId="0" borderId="18" xfId="2" applyNumberFormat="1" applyFont="1" applyFill="1" applyBorder="1" applyAlignment="1">
      <alignment vertical="center"/>
    </xf>
    <xf numFmtId="0" fontId="19" fillId="0" borderId="19" xfId="2" applyFont="1" applyFill="1" applyBorder="1" applyAlignment="1"/>
    <xf numFmtId="0" fontId="18" fillId="0" borderId="0" xfId="2" applyFont="1" applyFill="1" applyAlignment="1">
      <alignment horizontal="left"/>
    </xf>
    <xf numFmtId="0" fontId="19" fillId="0" borderId="0" xfId="2" applyFont="1" applyFill="1" applyAlignment="1">
      <alignment horizontal="left"/>
    </xf>
    <xf numFmtId="0" fontId="1" fillId="0" borderId="0" xfId="2" applyFont="1" applyFill="1" applyAlignment="1">
      <alignment horizontal="left"/>
    </xf>
    <xf numFmtId="14" fontId="2" fillId="0" borderId="0" xfId="2" applyNumberFormat="1" applyFont="1" applyBorder="1" applyAlignment="1">
      <alignment horizontal="left" wrapText="1"/>
    </xf>
    <xf numFmtId="0" fontId="2" fillId="0" borderId="0" xfId="2" applyFont="1" applyBorder="1" applyAlignment="1">
      <alignment horizontal="left" wrapText="1"/>
    </xf>
    <xf numFmtId="0" fontId="19" fillId="0" borderId="0" xfId="2" applyFont="1" applyFill="1" applyAlignment="1"/>
    <xf numFmtId="0" fontId="2" fillId="3" borderId="27" xfId="2" applyFont="1" applyFill="1" applyBorder="1" applyAlignment="1">
      <alignment horizontal="center" wrapText="1"/>
    </xf>
    <xf numFmtId="0" fontId="19" fillId="0" borderId="62" xfId="2" applyFont="1" applyBorder="1" applyAlignment="1">
      <alignment horizontal="center" wrapText="1"/>
    </xf>
    <xf numFmtId="0" fontId="2" fillId="3" borderId="60" xfId="2" applyFont="1" applyFill="1" applyBorder="1" applyAlignment="1">
      <alignment horizontal="center" wrapText="1"/>
    </xf>
    <xf numFmtId="0" fontId="2" fillId="3" borderId="61" xfId="2" applyFont="1" applyFill="1" applyBorder="1" applyAlignment="1">
      <alignment horizontal="center" wrapText="1"/>
    </xf>
    <xf numFmtId="0" fontId="2" fillId="3" borderId="45" xfId="2" applyFont="1" applyFill="1" applyBorder="1" applyAlignment="1">
      <alignment horizontal="center" wrapText="1"/>
    </xf>
    <xf numFmtId="0" fontId="17" fillId="0" borderId="16" xfId="2" applyFont="1" applyFill="1" applyBorder="1" applyAlignment="1"/>
    <xf numFmtId="0" fontId="17" fillId="0" borderId="18" xfId="2" applyFont="1" applyFill="1" applyBorder="1" applyAlignment="1"/>
    <xf numFmtId="0" fontId="2" fillId="0" borderId="40" xfId="2" applyFont="1" applyFill="1" applyBorder="1"/>
    <xf numFmtId="0" fontId="2" fillId="0" borderId="41" xfId="2" applyFont="1" applyFill="1" applyBorder="1"/>
    <xf numFmtId="0" fontId="1" fillId="0" borderId="80" xfId="2" applyFont="1" applyBorder="1" applyAlignment="1">
      <alignment wrapText="1"/>
    </xf>
    <xf numFmtId="0" fontId="1" fillId="0" borderId="81" xfId="2" applyFont="1" applyBorder="1" applyAlignment="1">
      <alignment wrapText="1"/>
    </xf>
    <xf numFmtId="0" fontId="13" fillId="0" borderId="11" xfId="2" applyFont="1" applyFill="1" applyBorder="1" applyAlignment="1">
      <alignment horizontal="left" wrapText="1" indent="1"/>
    </xf>
    <xf numFmtId="0" fontId="13" fillId="0" borderId="13" xfId="2" applyFont="1" applyFill="1" applyBorder="1" applyAlignment="1">
      <alignment horizontal="left" wrapText="1" indent="1"/>
    </xf>
    <xf numFmtId="0" fontId="13" fillId="0" borderId="16" xfId="2" applyFont="1" applyFill="1" applyBorder="1" applyAlignment="1">
      <alignment horizontal="left" wrapText="1" indent="1"/>
    </xf>
    <xf numFmtId="0" fontId="13" fillId="0" borderId="79" xfId="2" applyFont="1" applyFill="1" applyBorder="1" applyAlignment="1">
      <alignment horizontal="left" wrapText="1" indent="1"/>
    </xf>
    <xf numFmtId="0" fontId="2" fillId="3" borderId="77" xfId="2" applyFont="1" applyFill="1" applyBorder="1" applyAlignment="1">
      <alignment wrapText="1"/>
    </xf>
    <xf numFmtId="0" fontId="2" fillId="3" borderId="78" xfId="2" applyFont="1" applyFill="1" applyBorder="1" applyAlignment="1">
      <alignment wrapText="1"/>
    </xf>
    <xf numFmtId="0" fontId="1" fillId="0" borderId="16" xfId="2" applyFont="1" applyBorder="1" applyAlignment="1">
      <alignment wrapText="1"/>
    </xf>
    <xf numFmtId="0" fontId="1" fillId="0" borderId="79" xfId="2" applyFont="1" applyBorder="1" applyAlignment="1">
      <alignment wrapText="1"/>
    </xf>
    <xf numFmtId="4" fontId="19" fillId="0" borderId="60" xfId="2" applyNumberFormat="1" applyFont="1" applyFill="1" applyBorder="1" applyAlignment="1" applyProtection="1">
      <alignment horizontal="left" vertical="center" wrapText="1"/>
      <protection locked="0"/>
    </xf>
    <xf numFmtId="4" fontId="19" fillId="0" borderId="61" xfId="2" applyNumberFormat="1" applyFont="1" applyFill="1" applyBorder="1" applyAlignment="1" applyProtection="1">
      <alignment horizontal="left" vertical="center" wrapText="1"/>
      <protection locked="0"/>
    </xf>
    <xf numFmtId="4" fontId="19" fillId="0" borderId="45" xfId="2" applyNumberFormat="1" applyFont="1" applyFill="1" applyBorder="1" applyAlignment="1" applyProtection="1">
      <alignment horizontal="left" vertical="center" wrapText="1"/>
      <protection locked="0"/>
    </xf>
    <xf numFmtId="4" fontId="19" fillId="0" borderId="94" xfId="2" applyNumberFormat="1" applyFont="1" applyFill="1" applyBorder="1" applyAlignment="1" applyProtection="1">
      <alignment horizontal="left" vertical="center" wrapText="1"/>
      <protection locked="0"/>
    </xf>
    <xf numFmtId="4" fontId="19" fillId="0" borderId="83" xfId="2" applyNumberFormat="1" applyFont="1" applyFill="1" applyBorder="1" applyAlignment="1" applyProtection="1">
      <alignment horizontal="left" vertical="center" wrapText="1"/>
      <protection locked="0"/>
    </xf>
    <xf numFmtId="4" fontId="19" fillId="0" borderId="47" xfId="2" applyNumberFormat="1" applyFont="1" applyFill="1" applyBorder="1" applyAlignment="1" applyProtection="1">
      <alignment horizontal="left" vertical="center" wrapText="1"/>
      <protection locked="0"/>
    </xf>
    <xf numFmtId="4" fontId="19" fillId="0" borderId="99" xfId="2" applyNumberFormat="1" applyFont="1" applyFill="1" applyBorder="1" applyAlignment="1" applyProtection="1">
      <alignment horizontal="left" vertical="center" wrapText="1"/>
      <protection locked="0"/>
    </xf>
    <xf numFmtId="4" fontId="19" fillId="0" borderId="108" xfId="2" applyNumberFormat="1" applyFont="1" applyFill="1" applyBorder="1" applyAlignment="1" applyProtection="1">
      <alignment horizontal="left" vertical="center" wrapText="1"/>
      <protection locked="0"/>
    </xf>
    <xf numFmtId="4" fontId="19" fillId="0" borderId="51" xfId="2" applyNumberFormat="1" applyFont="1" applyFill="1" applyBorder="1" applyAlignment="1" applyProtection="1">
      <alignment horizontal="left" vertical="center" wrapText="1"/>
      <protection locked="0"/>
    </xf>
    <xf numFmtId="164" fontId="20" fillId="2" borderId="3" xfId="1" applyFont="1" applyFill="1" applyBorder="1" applyAlignment="1" applyProtection="1">
      <alignment horizontal="left" vertical="center" wrapText="1"/>
      <protection locked="0"/>
    </xf>
    <xf numFmtId="164" fontId="20" fillId="2" borderId="4" xfId="1" applyFont="1" applyFill="1" applyBorder="1" applyAlignment="1" applyProtection="1">
      <alignment horizontal="left" vertical="center" wrapText="1"/>
      <protection locked="0"/>
    </xf>
    <xf numFmtId="164" fontId="20" fillId="2" borderId="5" xfId="1" applyFont="1" applyFill="1" applyBorder="1" applyAlignment="1" applyProtection="1">
      <alignment horizontal="left" vertical="center" wrapText="1"/>
      <protection locked="0"/>
    </xf>
    <xf numFmtId="4" fontId="20" fillId="0" borderId="0" xfId="2" applyNumberFormat="1" applyFont="1" applyAlignment="1">
      <alignment horizontal="left" vertical="center" wrapText="1"/>
    </xf>
    <xf numFmtId="0" fontId="19" fillId="0" borderId="0" xfId="2" applyFont="1" applyAlignment="1">
      <alignment vertical="center"/>
    </xf>
    <xf numFmtId="4" fontId="18" fillId="0" borderId="60" xfId="2" applyNumberFormat="1" applyFont="1" applyFill="1" applyBorder="1" applyAlignment="1">
      <alignment horizontal="left" vertical="center" wrapText="1"/>
    </xf>
    <xf numFmtId="0" fontId="19" fillId="0" borderId="45" xfId="2" applyFont="1" applyBorder="1" applyAlignment="1">
      <alignment horizontal="left" vertical="center" wrapText="1"/>
    </xf>
    <xf numFmtId="4" fontId="18" fillId="5" borderId="3" xfId="2" applyNumberFormat="1" applyFont="1" applyFill="1" applyBorder="1" applyAlignment="1">
      <alignment horizontal="center" vertical="center"/>
    </xf>
    <xf numFmtId="4" fontId="18" fillId="5" borderId="5" xfId="2" applyNumberFormat="1" applyFont="1" applyFill="1" applyBorder="1" applyAlignment="1">
      <alignment horizontal="center" vertical="center"/>
    </xf>
    <xf numFmtId="4" fontId="20" fillId="5" borderId="3" xfId="2" applyNumberFormat="1" applyFont="1" applyFill="1" applyBorder="1" applyAlignment="1">
      <alignment horizontal="left" vertical="center"/>
    </xf>
    <xf numFmtId="4" fontId="20" fillId="5" borderId="5" xfId="2" applyNumberFormat="1" applyFont="1" applyFill="1" applyBorder="1" applyAlignment="1">
      <alignment horizontal="left" vertical="center"/>
    </xf>
    <xf numFmtId="4" fontId="18" fillId="0" borderId="0" xfId="2" applyNumberFormat="1" applyFont="1" applyFill="1" applyBorder="1" applyAlignment="1" applyProtection="1">
      <alignment horizontal="left" vertical="center"/>
      <protection locked="0"/>
    </xf>
    <xf numFmtId="0" fontId="1" fillId="0" borderId="0" xfId="2" applyFont="1" applyFill="1" applyAlignment="1">
      <alignment horizontal="left" vertical="center"/>
    </xf>
    <xf numFmtId="4" fontId="18" fillId="2" borderId="6" xfId="2" applyNumberFormat="1" applyFont="1" applyFill="1" applyBorder="1" applyAlignment="1" applyProtection="1">
      <alignment horizontal="center" vertical="center"/>
      <protection locked="0"/>
    </xf>
    <xf numFmtId="4" fontId="18" fillId="2" borderId="92" xfId="2" applyNumberFormat="1" applyFont="1" applyFill="1" applyBorder="1" applyAlignment="1" applyProtection="1">
      <alignment horizontal="center" vertical="center"/>
      <protection locked="0"/>
    </xf>
    <xf numFmtId="4" fontId="18" fillId="2" borderId="26" xfId="2" applyNumberFormat="1" applyFont="1" applyFill="1" applyBorder="1" applyAlignment="1" applyProtection="1">
      <alignment horizontal="center" vertical="center"/>
      <protection locked="0"/>
    </xf>
    <xf numFmtId="4" fontId="18" fillId="2" borderId="93" xfId="2" applyNumberFormat="1" applyFont="1" applyFill="1" applyBorder="1" applyAlignment="1" applyProtection="1">
      <alignment horizontal="center" vertical="center"/>
      <protection locked="0"/>
    </xf>
    <xf numFmtId="4" fontId="18" fillId="2" borderId="1" xfId="2" applyNumberFormat="1" applyFont="1" applyFill="1" applyBorder="1" applyAlignment="1" applyProtection="1">
      <alignment horizontal="center" vertical="center"/>
      <protection locked="0"/>
    </xf>
    <xf numFmtId="4" fontId="18" fillId="2" borderId="2" xfId="2" applyNumberFormat="1" applyFont="1" applyFill="1" applyBorder="1" applyAlignment="1" applyProtection="1">
      <alignment horizontal="center" vertical="center"/>
      <protection locked="0"/>
    </xf>
    <xf numFmtId="4" fontId="20" fillId="2" borderId="27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68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3" xfId="2" applyNumberFormat="1" applyFont="1" applyFill="1" applyBorder="1" applyAlignment="1" applyProtection="1">
      <alignment horizontal="center" vertical="center"/>
      <protection locked="0"/>
    </xf>
    <xf numFmtId="4" fontId="20" fillId="2" borderId="4" xfId="2" applyNumberFormat="1" applyFont="1" applyFill="1" applyBorder="1" applyAlignment="1" applyProtection="1">
      <alignment horizontal="center" vertical="center"/>
      <protection locked="0"/>
    </xf>
    <xf numFmtId="4" fontId="20" fillId="2" borderId="5" xfId="2" applyNumberFormat="1" applyFont="1" applyFill="1" applyBorder="1" applyAlignment="1" applyProtection="1">
      <alignment horizontal="center" vertical="center"/>
      <protection locked="0"/>
    </xf>
    <xf numFmtId="4" fontId="18" fillId="5" borderId="27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30" xfId="2" applyNumberFormat="1" applyFont="1" applyFill="1" applyBorder="1" applyAlignment="1" applyProtection="1">
      <alignment horizontal="center" vertical="center" wrapText="1"/>
      <protection locked="0"/>
    </xf>
    <xf numFmtId="4" fontId="18" fillId="0" borderId="94" xfId="2" applyNumberFormat="1" applyFont="1" applyFill="1" applyBorder="1" applyAlignment="1" applyProtection="1">
      <alignment vertical="center" wrapText="1"/>
      <protection locked="0"/>
    </xf>
    <xf numFmtId="0" fontId="19" fillId="0" borderId="63" xfId="2" applyFont="1" applyBorder="1" applyAlignment="1">
      <alignment vertical="center"/>
    </xf>
    <xf numFmtId="4" fontId="20" fillId="0" borderId="94" xfId="2" applyNumberFormat="1" applyFont="1" applyFill="1" applyBorder="1" applyAlignment="1" applyProtection="1">
      <alignment vertical="center" wrapText="1"/>
      <protection locked="0"/>
    </xf>
    <xf numFmtId="4" fontId="20" fillId="0" borderId="99" xfId="2" applyNumberFormat="1" applyFont="1" applyFill="1" applyBorder="1" applyAlignment="1" applyProtection="1">
      <alignment vertical="center" wrapText="1"/>
      <protection locked="0"/>
    </xf>
    <xf numFmtId="0" fontId="19" fillId="0" borderId="100" xfId="2" applyFont="1" applyBorder="1" applyAlignment="1">
      <alignment vertical="center"/>
    </xf>
    <xf numFmtId="4" fontId="20" fillId="2" borderId="60" xfId="2" applyNumberFormat="1" applyFont="1" applyFill="1" applyBorder="1" applyAlignment="1" applyProtection="1">
      <alignment vertical="center" wrapText="1"/>
      <protection locked="0"/>
    </xf>
    <xf numFmtId="0" fontId="19" fillId="2" borderId="96" xfId="2" applyFont="1" applyFill="1" applyBorder="1" applyAlignment="1">
      <alignment vertical="center"/>
    </xf>
    <xf numFmtId="4" fontId="20" fillId="0" borderId="0" xfId="2" applyNumberFormat="1" applyFont="1" applyAlignment="1" applyProtection="1">
      <alignment horizontal="left" vertical="center"/>
      <protection locked="0"/>
    </xf>
    <xf numFmtId="4" fontId="18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2" applyFont="1" applyBorder="1" applyAlignment="1">
      <alignment horizontal="center" vertical="center"/>
    </xf>
    <xf numFmtId="4" fontId="18" fillId="0" borderId="60" xfId="2" applyNumberFormat="1" applyFont="1" applyFill="1" applyBorder="1" applyAlignment="1" applyProtection="1">
      <alignment vertical="center" wrapText="1"/>
      <protection locked="0"/>
    </xf>
    <xf numFmtId="0" fontId="19" fillId="0" borderId="96" xfId="2" applyFont="1" applyBorder="1" applyAlignment="1">
      <alignment vertical="center"/>
    </xf>
    <xf numFmtId="4" fontId="21" fillId="0" borderId="99" xfId="2" applyNumberFormat="1" applyFont="1" applyBorder="1" applyAlignment="1" applyProtection="1">
      <alignment vertical="center" wrapText="1"/>
      <protection locked="0"/>
    </xf>
    <xf numFmtId="4" fontId="21" fillId="0" borderId="51" xfId="2" applyNumberFormat="1" applyFont="1" applyBorder="1" applyAlignment="1" applyProtection="1">
      <alignment vertical="center" wrapText="1"/>
      <protection locked="0"/>
    </xf>
    <xf numFmtId="4" fontId="20" fillId="2" borderId="3" xfId="2" applyNumberFormat="1" applyFont="1" applyFill="1" applyBorder="1" applyAlignment="1" applyProtection="1">
      <alignment vertical="center" wrapText="1"/>
      <protection locked="0"/>
    </xf>
    <xf numFmtId="4" fontId="20" fillId="2" borderId="5" xfId="2" applyNumberFormat="1" applyFont="1" applyFill="1" applyBorder="1" applyAlignment="1" applyProtection="1">
      <alignment vertical="center" wrapText="1"/>
      <protection locked="0"/>
    </xf>
    <xf numFmtId="4" fontId="21" fillId="0" borderId="60" xfId="2" applyNumberFormat="1" applyFont="1" applyBorder="1" applyAlignment="1" applyProtection="1">
      <alignment vertical="center" wrapText="1"/>
      <protection locked="0"/>
    </xf>
    <xf numFmtId="4" fontId="21" fillId="0" borderId="45" xfId="2" applyNumberFormat="1" applyFont="1" applyBorder="1" applyAlignment="1" applyProtection="1">
      <alignment vertical="center" wrapText="1"/>
      <protection locked="0"/>
    </xf>
    <xf numFmtId="4" fontId="21" fillId="0" borderId="94" xfId="2" applyNumberFormat="1" applyFont="1" applyBorder="1" applyAlignment="1" applyProtection="1">
      <alignment vertical="center" wrapText="1"/>
      <protection locked="0"/>
    </xf>
    <xf numFmtId="4" fontId="21" fillId="0" borderId="47" xfId="2" applyNumberFormat="1" applyFont="1" applyBorder="1" applyAlignment="1" applyProtection="1">
      <alignment vertical="center" wrapText="1"/>
      <protection locked="0"/>
    </xf>
    <xf numFmtId="0" fontId="19" fillId="0" borderId="103" xfId="2" applyFont="1" applyBorder="1" applyAlignment="1">
      <alignment vertical="center"/>
    </xf>
    <xf numFmtId="4" fontId="20" fillId="0" borderId="0" xfId="2" applyNumberFormat="1" applyFont="1" applyFill="1" applyAlignment="1">
      <alignment horizontal="left" vertical="center" wrapText="1"/>
    </xf>
    <xf numFmtId="0" fontId="19" fillId="0" borderId="0" xfId="2" applyFont="1" applyFill="1" applyAlignment="1">
      <alignment vertical="center" wrapText="1"/>
    </xf>
    <xf numFmtId="0" fontId="19" fillId="0" borderId="0" xfId="2" applyFont="1" applyFill="1" applyAlignment="1">
      <alignment vertical="center"/>
    </xf>
    <xf numFmtId="4" fontId="21" fillId="0" borderId="60" xfId="2" applyNumberFormat="1" applyFont="1" applyFill="1" applyBorder="1" applyAlignment="1">
      <alignment horizontal="left" vertical="center" wrapText="1"/>
    </xf>
    <xf numFmtId="4" fontId="21" fillId="0" borderId="45" xfId="2" applyNumberFormat="1" applyFont="1" applyFill="1" applyBorder="1" applyAlignment="1">
      <alignment horizontal="left" vertical="center" wrapText="1"/>
    </xf>
    <xf numFmtId="4" fontId="21" fillId="0" borderId="99" xfId="2" applyNumberFormat="1" applyFont="1" applyFill="1" applyBorder="1" applyAlignment="1">
      <alignment horizontal="left" vertical="center" wrapText="1"/>
    </xf>
    <xf numFmtId="4" fontId="21" fillId="0" borderId="51" xfId="2" applyNumberFormat="1" applyFont="1" applyFill="1" applyBorder="1" applyAlignment="1">
      <alignment horizontal="left" vertical="center" wrapText="1"/>
    </xf>
    <xf numFmtId="4" fontId="20" fillId="2" borderId="3" xfId="2" applyNumberFormat="1" applyFont="1" applyFill="1" applyBorder="1" applyAlignment="1">
      <alignment horizontal="left" vertical="center" wrapText="1"/>
    </xf>
    <xf numFmtId="4" fontId="20" fillId="5" borderId="5" xfId="2" applyNumberFormat="1" applyFont="1" applyFill="1" applyBorder="1" applyAlignment="1">
      <alignment horizontal="left" vertical="center" wrapText="1"/>
    </xf>
    <xf numFmtId="4" fontId="20" fillId="0" borderId="0" xfId="2" applyNumberFormat="1" applyFont="1" applyFill="1" applyBorder="1" applyAlignment="1">
      <alignment horizontal="left" vertical="center" wrapText="1"/>
    </xf>
    <xf numFmtId="4" fontId="18" fillId="2" borderId="3" xfId="2" applyNumberFormat="1" applyFont="1" applyFill="1" applyBorder="1" applyAlignment="1">
      <alignment horizontal="center" vertical="center" wrapText="1"/>
    </xf>
    <xf numFmtId="4" fontId="18" fillId="2" borderId="5" xfId="2" applyNumberFormat="1" applyFont="1" applyFill="1" applyBorder="1" applyAlignment="1">
      <alignment horizontal="center" vertical="center" wrapText="1"/>
    </xf>
    <xf numFmtId="4" fontId="20" fillId="5" borderId="3" xfId="2" applyNumberFormat="1" applyFont="1" applyFill="1" applyBorder="1" applyAlignment="1">
      <alignment horizontal="center" vertical="center" wrapText="1"/>
    </xf>
    <xf numFmtId="4" fontId="20" fillId="5" borderId="5" xfId="2" applyNumberFormat="1" applyFont="1" applyFill="1" applyBorder="1" applyAlignment="1">
      <alignment horizontal="center" vertical="center" wrapText="1"/>
    </xf>
    <xf numFmtId="4" fontId="26" fillId="0" borderId="94" xfId="2" applyNumberFormat="1" applyFont="1" applyBorder="1" applyAlignment="1" applyProtection="1">
      <alignment horizontal="justify" vertical="center"/>
      <protection locked="0"/>
    </xf>
    <xf numFmtId="4" fontId="26" fillId="0" borderId="47" xfId="2" applyNumberFormat="1" applyFont="1" applyBorder="1" applyAlignment="1" applyProtection="1">
      <alignment horizontal="justify" vertical="center"/>
      <protection locked="0"/>
    </xf>
    <xf numFmtId="4" fontId="20" fillId="0" borderId="104" xfId="2" applyNumberFormat="1" applyFont="1" applyBorder="1" applyAlignment="1" applyProtection="1">
      <alignment horizontal="justify" vertical="center"/>
      <protection locked="0"/>
    </xf>
    <xf numFmtId="4" fontId="20" fillId="0" borderId="88" xfId="2" applyNumberFormat="1" applyFont="1" applyBorder="1" applyAlignment="1" applyProtection="1">
      <alignment horizontal="justify" vertical="center"/>
      <protection locked="0"/>
    </xf>
    <xf numFmtId="4" fontId="20" fillId="0" borderId="94" xfId="2" applyNumberFormat="1" applyFont="1" applyBorder="1" applyAlignment="1" applyProtection="1">
      <alignment horizontal="justify" vertical="center"/>
      <protection locked="0"/>
    </xf>
    <xf numFmtId="4" fontId="20" fillId="0" borderId="47" xfId="2" applyNumberFormat="1" applyFont="1" applyBorder="1" applyAlignment="1" applyProtection="1">
      <alignment horizontal="justify" vertical="center"/>
      <protection locked="0"/>
    </xf>
    <xf numFmtId="0" fontId="19" fillId="0" borderId="4" xfId="2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4" fontId="18" fillId="0" borderId="0" xfId="2" applyNumberFormat="1" applyFont="1" applyFill="1" applyAlignment="1">
      <alignment horizontal="left" vertical="center" wrapText="1"/>
    </xf>
    <xf numFmtId="4" fontId="20" fillId="0" borderId="60" xfId="2" applyNumberFormat="1" applyFont="1" applyBorder="1" applyAlignment="1" applyProtection="1">
      <alignment horizontal="justify" vertical="center"/>
      <protection locked="0"/>
    </xf>
    <xf numFmtId="4" fontId="20" fillId="0" borderId="45" xfId="2" applyNumberFormat="1" applyFont="1" applyBorder="1" applyAlignment="1" applyProtection="1">
      <alignment horizontal="justify" vertical="center"/>
      <protection locked="0"/>
    </xf>
    <xf numFmtId="4" fontId="18" fillId="0" borderId="3" xfId="2" applyNumberFormat="1" applyFont="1" applyFill="1" applyBorder="1" applyAlignment="1" applyProtection="1">
      <alignment vertical="center" wrapText="1"/>
      <protection locked="0"/>
    </xf>
    <xf numFmtId="0" fontId="19" fillId="0" borderId="5" xfId="2" applyFont="1" applyBorder="1" applyAlignment="1">
      <alignment vertical="center"/>
    </xf>
    <xf numFmtId="4" fontId="20" fillId="0" borderId="3" xfId="2" applyNumberFormat="1" applyFont="1" applyFill="1" applyBorder="1" applyAlignment="1" applyProtection="1">
      <alignment vertical="center" wrapText="1"/>
      <protection locked="0"/>
    </xf>
    <xf numFmtId="4" fontId="20" fillId="0" borderId="99" xfId="2" applyNumberFormat="1" applyFont="1" applyBorder="1" applyAlignment="1" applyProtection="1">
      <alignment horizontal="justify" vertical="center"/>
      <protection locked="0"/>
    </xf>
    <xf numFmtId="4" fontId="20" fillId="0" borderId="51" xfId="2" applyNumberFormat="1" applyFont="1" applyBorder="1" applyAlignment="1" applyProtection="1">
      <alignment horizontal="justify" vertical="center"/>
      <protection locked="0"/>
    </xf>
    <xf numFmtId="4" fontId="20" fillId="5" borderId="3" xfId="2" applyNumberFormat="1" applyFont="1" applyFill="1" applyBorder="1" applyAlignment="1" applyProtection="1">
      <alignment horizontal="justify" vertical="center"/>
      <protection locked="0"/>
    </xf>
    <xf numFmtId="4" fontId="20" fillId="5" borderId="5" xfId="2" applyNumberFormat="1" applyFont="1" applyFill="1" applyBorder="1" applyAlignment="1" applyProtection="1">
      <alignment horizontal="justify" vertical="center"/>
      <protection locked="0"/>
    </xf>
    <xf numFmtId="4" fontId="20" fillId="0" borderId="0" xfId="2" applyNumberFormat="1" applyFont="1" applyFill="1" applyAlignment="1" applyProtection="1">
      <alignment horizontal="left" vertical="center"/>
      <protection locked="0"/>
    </xf>
    <xf numFmtId="4" fontId="18" fillId="5" borderId="3" xfId="2" applyNumberFormat="1" applyFont="1" applyFill="1" applyBorder="1" applyAlignment="1" applyProtection="1">
      <alignment horizontal="left" vertical="center" wrapText="1"/>
      <protection locked="0"/>
    </xf>
    <xf numFmtId="0" fontId="19" fillId="0" borderId="5" xfId="2" applyFont="1" applyBorder="1" applyAlignment="1">
      <alignment horizontal="left" vertical="center"/>
    </xf>
    <xf numFmtId="4" fontId="20" fillId="2" borderId="3" xfId="2" applyNumberFormat="1" applyFont="1" applyFill="1" applyBorder="1" applyAlignment="1" applyProtection="1">
      <alignment horizontal="left" vertical="center"/>
      <protection locked="0"/>
    </xf>
    <xf numFmtId="4" fontId="20" fillId="2" borderId="5" xfId="2" applyNumberFormat="1" applyFont="1" applyFill="1" applyBorder="1" applyAlignment="1" applyProtection="1">
      <alignment horizontal="left" vertical="center"/>
      <protection locked="0"/>
    </xf>
    <xf numFmtId="4" fontId="21" fillId="0" borderId="0" xfId="2" applyNumberFormat="1" applyFont="1" applyAlignment="1">
      <alignment vertical="center"/>
    </xf>
    <xf numFmtId="4" fontId="19" fillId="0" borderId="94" xfId="2" applyNumberFormat="1" applyFont="1" applyFill="1" applyBorder="1" applyAlignment="1" applyProtection="1">
      <alignment horizontal="left" vertical="center"/>
      <protection locked="0"/>
    </xf>
    <xf numFmtId="4" fontId="19" fillId="0" borderId="47" xfId="2" applyNumberFormat="1" applyFont="1" applyFill="1" applyBorder="1" applyAlignment="1" applyProtection="1">
      <alignment horizontal="left" vertical="center"/>
      <protection locked="0"/>
    </xf>
    <xf numFmtId="4" fontId="21" fillId="0" borderId="94" xfId="2" applyNumberFormat="1" applyFont="1" applyBorder="1" applyAlignment="1" applyProtection="1">
      <alignment horizontal="left" vertical="center"/>
      <protection locked="0"/>
    </xf>
    <xf numFmtId="4" fontId="21" fillId="0" borderId="47" xfId="2" applyNumberFormat="1" applyFont="1" applyBorder="1" applyAlignment="1" applyProtection="1">
      <alignment horizontal="left" vertical="center"/>
      <protection locked="0"/>
    </xf>
    <xf numFmtId="0" fontId="19" fillId="0" borderId="5" xfId="2" applyFont="1" applyFill="1" applyBorder="1" applyAlignment="1">
      <alignment vertical="center"/>
    </xf>
    <xf numFmtId="4" fontId="22" fillId="0" borderId="0" xfId="2" applyNumberFormat="1" applyFont="1" applyFill="1" applyAlignment="1">
      <alignment horizontal="left" vertical="center" wrapText="1"/>
    </xf>
    <xf numFmtId="0" fontId="19" fillId="0" borderId="0" xfId="2" applyFont="1" applyFill="1" applyAlignment="1">
      <alignment horizontal="left" vertical="center" wrapText="1"/>
    </xf>
    <xf numFmtId="4" fontId="21" fillId="0" borderId="99" xfId="2" applyNumberFormat="1" applyFont="1" applyBorder="1" applyAlignment="1" applyProtection="1">
      <alignment horizontal="left" vertical="center"/>
      <protection locked="0"/>
    </xf>
    <xf numFmtId="4" fontId="21" fillId="0" borderId="51" xfId="2" applyNumberFormat="1" applyFont="1" applyBorder="1" applyAlignment="1" applyProtection="1">
      <alignment horizontal="left" vertical="center"/>
      <protection locked="0"/>
    </xf>
    <xf numFmtId="4" fontId="21" fillId="0" borderId="94" xfId="2" applyNumberFormat="1" applyFont="1" applyFill="1" applyBorder="1" applyAlignment="1" applyProtection="1">
      <alignment horizontal="left" vertical="center" wrapText="1"/>
      <protection locked="0"/>
    </xf>
    <xf numFmtId="4" fontId="21" fillId="0" borderId="47" xfId="2" applyNumberFormat="1" applyFont="1" applyFill="1" applyBorder="1" applyAlignment="1" applyProtection="1">
      <alignment horizontal="left" vertical="center" wrapText="1"/>
      <protection locked="0"/>
    </xf>
    <xf numFmtId="4" fontId="21" fillId="0" borderId="94" xfId="2" applyNumberFormat="1" applyFont="1" applyFill="1" applyBorder="1" applyAlignment="1" applyProtection="1">
      <alignment horizontal="left" vertical="center"/>
      <protection locked="0"/>
    </xf>
    <xf numFmtId="4" fontId="21" fillId="0" borderId="47" xfId="2" applyNumberFormat="1" applyFont="1" applyFill="1" applyBorder="1" applyAlignment="1" applyProtection="1">
      <alignment horizontal="left" vertical="center"/>
      <protection locked="0"/>
    </xf>
    <xf numFmtId="4" fontId="18" fillId="5" borderId="3" xfId="2" applyNumberFormat="1" applyFont="1" applyFill="1" applyBorder="1" applyAlignment="1" applyProtection="1">
      <alignment vertical="center"/>
      <protection locked="0"/>
    </xf>
    <xf numFmtId="4" fontId="18" fillId="5" borderId="5" xfId="2" applyNumberFormat="1" applyFont="1" applyFill="1" applyBorder="1" applyAlignment="1" applyProtection="1">
      <alignment vertical="center"/>
      <protection locked="0"/>
    </xf>
    <xf numFmtId="4" fontId="20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5" xfId="2" applyNumberFormat="1" applyFont="1" applyFill="1" applyBorder="1" applyAlignment="1" applyProtection="1">
      <alignment horizontal="center" vertical="center" wrapText="1"/>
      <protection locked="0"/>
    </xf>
    <xf numFmtId="4" fontId="20" fillId="0" borderId="60" xfId="2" applyNumberFormat="1" applyFont="1" applyFill="1" applyBorder="1" applyAlignment="1" applyProtection="1">
      <alignment vertical="center"/>
      <protection locked="0"/>
    </xf>
    <xf numFmtId="4" fontId="20" fillId="0" borderId="45" xfId="2" applyNumberFormat="1" applyFont="1" applyFill="1" applyBorder="1" applyAlignment="1" applyProtection="1">
      <alignment vertical="center"/>
      <protection locked="0"/>
    </xf>
    <xf numFmtId="4" fontId="26" fillId="0" borderId="94" xfId="2" applyNumberFormat="1" applyFont="1" applyFill="1" applyBorder="1" applyAlignment="1" applyProtection="1">
      <alignment vertical="center"/>
      <protection locked="0"/>
    </xf>
    <xf numFmtId="4" fontId="26" fillId="0" borderId="47" xfId="2" applyNumberFormat="1" applyFont="1" applyFill="1" applyBorder="1" applyAlignment="1" applyProtection="1">
      <alignment vertical="center"/>
      <protection locked="0"/>
    </xf>
    <xf numFmtId="4" fontId="21" fillId="0" borderId="99" xfId="2" applyNumberFormat="1" applyFont="1" applyFill="1" applyBorder="1" applyAlignment="1" applyProtection="1">
      <alignment horizontal="left" vertical="center" wrapText="1"/>
      <protection locked="0"/>
    </xf>
    <xf numFmtId="4" fontId="21" fillId="0" borderId="51" xfId="2" applyNumberFormat="1" applyFont="1" applyFill="1" applyBorder="1" applyAlignment="1" applyProtection="1">
      <alignment horizontal="left" vertical="center" wrapText="1"/>
      <protection locked="0"/>
    </xf>
    <xf numFmtId="4" fontId="26" fillId="0" borderId="94" xfId="2" applyNumberFormat="1" applyFont="1" applyFill="1" applyBorder="1" applyAlignment="1" applyProtection="1">
      <alignment horizontal="left" vertical="center"/>
      <protection locked="0"/>
    </xf>
    <xf numFmtId="4" fontId="26" fillId="0" borderId="47" xfId="2" applyNumberFormat="1" applyFont="1" applyFill="1" applyBorder="1" applyAlignment="1" applyProtection="1">
      <alignment horizontal="left" vertical="center"/>
      <protection locked="0"/>
    </xf>
    <xf numFmtId="4" fontId="26" fillId="0" borderId="99" xfId="2" applyNumberFormat="1" applyFont="1" applyFill="1" applyBorder="1" applyAlignment="1" applyProtection="1">
      <alignment horizontal="left" vertical="center" wrapText="1"/>
      <protection locked="0"/>
    </xf>
    <xf numFmtId="4" fontId="26" fillId="0" borderId="51" xfId="2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2" applyFont="1" applyFill="1" applyAlignment="1">
      <alignment horizontal="left" vertical="center"/>
    </xf>
    <xf numFmtId="4" fontId="26" fillId="0" borderId="94" xfId="2" applyNumberFormat="1" applyFont="1" applyFill="1" applyBorder="1" applyAlignment="1" applyProtection="1">
      <alignment vertical="center" wrapText="1"/>
      <protection locked="0"/>
    </xf>
    <xf numFmtId="4" fontId="26" fillId="0" borderId="47" xfId="2" applyNumberFormat="1" applyFont="1" applyFill="1" applyBorder="1" applyAlignment="1" applyProtection="1">
      <alignment vertical="center" wrapText="1"/>
      <protection locked="0"/>
    </xf>
    <xf numFmtId="4" fontId="20" fillId="0" borderId="94" xfId="2" applyNumberFormat="1" applyFont="1" applyFill="1" applyBorder="1" applyAlignment="1" applyProtection="1">
      <alignment vertical="center"/>
      <protection locked="0"/>
    </xf>
    <xf numFmtId="4" fontId="20" fillId="0" borderId="47" xfId="2" applyNumberFormat="1" applyFont="1" applyFill="1" applyBorder="1" applyAlignment="1" applyProtection="1">
      <alignment vertical="center"/>
      <protection locked="0"/>
    </xf>
    <xf numFmtId="0" fontId="19" fillId="0" borderId="0" xfId="2" applyFont="1" applyFill="1" applyBorder="1" applyAlignment="1">
      <alignment wrapText="1"/>
    </xf>
    <xf numFmtId="4" fontId="18" fillId="0" borderId="0" xfId="2" applyNumberFormat="1" applyFont="1" applyFill="1" applyAlignment="1" applyProtection="1">
      <alignment horizontal="left" vertical="center" wrapText="1"/>
      <protection locked="0"/>
    </xf>
    <xf numFmtId="0" fontId="19" fillId="0" borderId="0" xfId="2" applyFont="1" applyAlignment="1">
      <alignment horizontal="left" vertical="center" wrapText="1"/>
    </xf>
    <xf numFmtId="4" fontId="18" fillId="5" borderId="3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5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3" xfId="2" applyNumberFormat="1" applyFont="1" applyFill="1" applyBorder="1" applyAlignment="1">
      <alignment horizontal="left" vertical="center"/>
    </xf>
    <xf numFmtId="4" fontId="18" fillId="5" borderId="5" xfId="2" applyNumberFormat="1" applyFont="1" applyFill="1" applyBorder="1" applyAlignment="1">
      <alignment horizontal="left" vertical="center"/>
    </xf>
    <xf numFmtId="4" fontId="21" fillId="0" borderId="94" xfId="2" applyNumberFormat="1" applyFont="1" applyBorder="1" applyAlignment="1" applyProtection="1">
      <alignment horizontal="justify" vertical="center"/>
      <protection locked="0"/>
    </xf>
    <xf numFmtId="4" fontId="21" fillId="0" borderId="47" xfId="2" applyNumberFormat="1" applyFont="1" applyBorder="1" applyAlignment="1" applyProtection="1">
      <alignment horizontal="justify" vertical="center"/>
      <protection locked="0"/>
    </xf>
    <xf numFmtId="4" fontId="21" fillId="0" borderId="3" xfId="2" applyNumberFormat="1" applyFont="1" applyFill="1" applyBorder="1" applyAlignment="1" applyProtection="1">
      <alignment horizontal="left" vertical="center" wrapText="1"/>
      <protection locked="0"/>
    </xf>
    <xf numFmtId="4" fontId="21" fillId="0" borderId="5" xfId="2" applyNumberFormat="1" applyFont="1" applyFill="1" applyBorder="1" applyAlignment="1" applyProtection="1">
      <alignment horizontal="left" vertical="center" wrapText="1"/>
      <protection locked="0"/>
    </xf>
    <xf numFmtId="4" fontId="26" fillId="0" borderId="94" xfId="2" applyNumberFormat="1" applyFont="1" applyFill="1" applyBorder="1" applyAlignment="1" applyProtection="1">
      <alignment horizontal="left" vertical="center" wrapText="1"/>
      <protection locked="0"/>
    </xf>
    <xf numFmtId="4" fontId="26" fillId="0" borderId="47" xfId="2" applyNumberFormat="1" applyFont="1" applyFill="1" applyBorder="1" applyAlignment="1" applyProtection="1">
      <alignment horizontal="left" vertical="center" wrapText="1"/>
      <protection locked="0"/>
    </xf>
    <xf numFmtId="4" fontId="21" fillId="0" borderId="94" xfId="2" applyNumberFormat="1" applyFont="1" applyBorder="1" applyAlignment="1" applyProtection="1">
      <alignment horizontal="left" vertical="center" wrapText="1"/>
      <protection locked="0"/>
    </xf>
    <xf numFmtId="4" fontId="21" fillId="0" borderId="47" xfId="2" applyNumberFormat="1" applyFont="1" applyBorder="1" applyAlignment="1" applyProtection="1">
      <alignment horizontal="left" vertical="center" wrapText="1"/>
      <protection locked="0"/>
    </xf>
    <xf numFmtId="4" fontId="20" fillId="0" borderId="99" xfId="2" applyNumberFormat="1" applyFont="1" applyBorder="1" applyAlignment="1" applyProtection="1">
      <alignment horizontal="left" vertical="center" wrapText="1"/>
      <protection locked="0"/>
    </xf>
    <xf numFmtId="4" fontId="20" fillId="0" borderId="51" xfId="2" applyNumberFormat="1" applyFont="1" applyBorder="1" applyAlignment="1" applyProtection="1">
      <alignment horizontal="left" vertical="center" wrapText="1"/>
      <protection locked="0"/>
    </xf>
    <xf numFmtId="4" fontId="20" fillId="0" borderId="60" xfId="2" applyNumberFormat="1" applyFont="1" applyBorder="1" applyAlignment="1" applyProtection="1">
      <alignment horizontal="left" vertical="center" wrapText="1"/>
      <protection locked="0"/>
    </xf>
    <xf numFmtId="4" fontId="20" fillId="0" borderId="45" xfId="2" applyNumberFormat="1" applyFont="1" applyBorder="1" applyAlignment="1" applyProtection="1">
      <alignment horizontal="left" vertical="center" wrapText="1"/>
      <protection locked="0"/>
    </xf>
    <xf numFmtId="4" fontId="20" fillId="0" borderId="94" xfId="2" applyNumberFormat="1" applyFont="1" applyBorder="1" applyAlignment="1" applyProtection="1">
      <alignment horizontal="left" vertical="center" wrapText="1"/>
      <protection locked="0"/>
    </xf>
    <xf numFmtId="4" fontId="20" fillId="0" borderId="47" xfId="2" applyNumberFormat="1" applyFont="1" applyBorder="1" applyAlignment="1" applyProtection="1">
      <alignment horizontal="left" vertical="center" wrapText="1"/>
      <protection locked="0"/>
    </xf>
    <xf numFmtId="4" fontId="20" fillId="0" borderId="94" xfId="2" applyNumberFormat="1" applyFont="1" applyFill="1" applyBorder="1" applyAlignment="1" applyProtection="1">
      <alignment horizontal="left" vertical="center" wrapText="1"/>
      <protection locked="0"/>
    </xf>
    <xf numFmtId="4" fontId="20" fillId="0" borderId="47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60" xfId="2" applyNumberFormat="1" applyFont="1" applyBorder="1" applyAlignment="1">
      <alignment vertical="center"/>
    </xf>
    <xf numFmtId="4" fontId="18" fillId="0" borderId="45" xfId="2" applyNumberFormat="1" applyFont="1" applyBorder="1" applyAlignment="1">
      <alignment vertical="center"/>
    </xf>
    <xf numFmtId="4" fontId="19" fillId="0" borderId="94" xfId="2" applyNumberFormat="1" applyFont="1" applyFill="1" applyBorder="1" applyAlignment="1">
      <alignment horizontal="left" vertical="center" wrapText="1"/>
    </xf>
    <xf numFmtId="4" fontId="19" fillId="0" borderId="47" xfId="2" applyNumberFormat="1" applyFont="1" applyFill="1" applyBorder="1" applyAlignment="1">
      <alignment horizontal="left" vertical="center" wrapText="1"/>
    </xf>
    <xf numFmtId="4" fontId="19" fillId="0" borderId="99" xfId="2" applyNumberFormat="1" applyFont="1" applyBorder="1" applyAlignment="1">
      <alignment vertical="center" wrapText="1"/>
    </xf>
    <xf numFmtId="4" fontId="19" fillId="0" borderId="51" xfId="2" applyNumberFormat="1" applyFont="1" applyBorder="1" applyAlignment="1">
      <alignment vertical="center" wrapText="1"/>
    </xf>
    <xf numFmtId="4" fontId="18" fillId="5" borderId="3" xfId="2" applyNumberFormat="1" applyFont="1" applyFill="1" applyBorder="1" applyAlignment="1">
      <alignment horizontal="left" vertical="center" wrapText="1"/>
    </xf>
    <xf numFmtId="4" fontId="18" fillId="5" borderId="5" xfId="2" applyNumberFormat="1" applyFont="1" applyFill="1" applyBorder="1" applyAlignment="1">
      <alignment horizontal="left" vertical="center" wrapText="1"/>
    </xf>
    <xf numFmtId="4" fontId="20" fillId="0" borderId="0" xfId="2" applyNumberFormat="1" applyFont="1" applyFill="1" applyAlignment="1">
      <alignment horizontal="left" vertical="center"/>
    </xf>
    <xf numFmtId="4" fontId="20" fillId="0" borderId="3" xfId="2" applyNumberFormat="1" applyFont="1" applyFill="1" applyBorder="1" applyAlignment="1">
      <alignment horizontal="center" vertical="center"/>
    </xf>
    <xf numFmtId="4" fontId="20" fillId="0" borderId="5" xfId="2" applyNumberFormat="1" applyFont="1" applyFill="1" applyBorder="1" applyAlignment="1">
      <alignment horizontal="center" vertical="center"/>
    </xf>
    <xf numFmtId="4" fontId="20" fillId="0" borderId="3" xfId="2" applyNumberFormat="1" applyFont="1" applyBorder="1" applyAlignment="1">
      <alignment horizontal="center" vertical="center"/>
    </xf>
    <xf numFmtId="4" fontId="20" fillId="0" borderId="5" xfId="2" applyNumberFormat="1" applyFont="1" applyBorder="1" applyAlignment="1">
      <alignment horizontal="center" vertical="center"/>
    </xf>
    <xf numFmtId="4" fontId="20" fillId="5" borderId="3" xfId="2" applyNumberFormat="1" applyFont="1" applyFill="1" applyBorder="1" applyAlignment="1" applyProtection="1">
      <alignment horizontal="justify" vertical="center" wrapText="1"/>
      <protection locked="0"/>
    </xf>
    <xf numFmtId="4" fontId="20" fillId="5" borderId="5" xfId="2" applyNumberFormat="1" applyFont="1" applyFill="1" applyBorder="1" applyAlignment="1" applyProtection="1">
      <alignment horizontal="justify" vertical="center" wrapText="1"/>
      <protection locked="0"/>
    </xf>
    <xf numFmtId="4" fontId="18" fillId="6" borderId="105" xfId="2" applyNumberFormat="1" applyFont="1" applyFill="1" applyBorder="1" applyAlignment="1">
      <alignment horizontal="left" vertical="center" wrapText="1"/>
    </xf>
    <xf numFmtId="0" fontId="1" fillId="6" borderId="105" xfId="2" applyFont="1" applyFill="1" applyBorder="1" applyAlignment="1">
      <alignment horizontal="left" vertical="center" wrapText="1"/>
    </xf>
    <xf numFmtId="0" fontId="19" fillId="6" borderId="105" xfId="2" applyFont="1" applyFill="1" applyBorder="1" applyAlignment="1"/>
    <xf numFmtId="4" fontId="18" fillId="5" borderId="7" xfId="2" applyNumberFormat="1" applyFont="1" applyFill="1" applyBorder="1" applyAlignment="1">
      <alignment horizontal="center" vertical="center" wrapText="1"/>
    </xf>
    <xf numFmtId="4" fontId="18" fillId="5" borderId="102" xfId="2" applyNumberFormat="1" applyFont="1" applyFill="1" applyBorder="1" applyAlignment="1">
      <alignment horizontal="center" vertical="center" wrapText="1"/>
    </xf>
    <xf numFmtId="0" fontId="2" fillId="3" borderId="82" xfId="2" applyFont="1" applyFill="1" applyBorder="1" applyAlignment="1">
      <alignment horizontal="center" wrapText="1"/>
    </xf>
    <xf numFmtId="0" fontId="2" fillId="3" borderId="83" xfId="2" applyFont="1" applyFill="1" applyBorder="1" applyAlignment="1">
      <alignment horizontal="center" wrapText="1"/>
    </xf>
    <xf numFmtId="0" fontId="2" fillId="3" borderId="47" xfId="2" applyFont="1" applyFill="1" applyBorder="1" applyAlignment="1">
      <alignment horizontal="center" wrapText="1"/>
    </xf>
    <xf numFmtId="4" fontId="19" fillId="0" borderId="94" xfId="2" applyNumberFormat="1" applyFont="1" applyFill="1" applyBorder="1" applyAlignment="1">
      <alignment vertical="center" wrapText="1"/>
    </xf>
    <xf numFmtId="4" fontId="19" fillId="0" borderId="47" xfId="2" applyNumberFormat="1" applyFont="1" applyFill="1" applyBorder="1" applyAlignment="1">
      <alignment vertical="center" wrapText="1"/>
    </xf>
    <xf numFmtId="4" fontId="19" fillId="0" borderId="104" xfId="2" applyNumberFormat="1" applyFont="1" applyFill="1" applyBorder="1" applyAlignment="1">
      <alignment vertical="center" wrapText="1"/>
    </xf>
    <xf numFmtId="4" fontId="19" fillId="0" borderId="88" xfId="2" applyNumberFormat="1" applyFont="1" applyFill="1" applyBorder="1" applyAlignment="1">
      <alignment vertical="center" wrapText="1"/>
    </xf>
    <xf numFmtId="4" fontId="19" fillId="0" borderId="95" xfId="2" applyNumberFormat="1" applyFont="1" applyFill="1" applyBorder="1" applyAlignment="1">
      <alignment vertical="center" wrapText="1"/>
    </xf>
    <xf numFmtId="4" fontId="19" fillId="0" borderId="66" xfId="2" applyNumberFormat="1" applyFont="1" applyFill="1" applyBorder="1" applyAlignment="1">
      <alignment vertical="center" wrapText="1"/>
    </xf>
    <xf numFmtId="4" fontId="19" fillId="0" borderId="99" xfId="2" applyNumberFormat="1" applyFont="1" applyFill="1" applyBorder="1" applyAlignment="1">
      <alignment vertical="center" wrapText="1"/>
    </xf>
    <xf numFmtId="4" fontId="19" fillId="0" borderId="51" xfId="2" applyNumberFormat="1" applyFont="1" applyFill="1" applyBorder="1" applyAlignment="1">
      <alignment vertical="center" wrapText="1"/>
    </xf>
    <xf numFmtId="4" fontId="20" fillId="0" borderId="0" xfId="2" applyNumberFormat="1" applyFont="1" applyFill="1" applyAlignment="1" applyProtection="1">
      <alignment horizontal="left" vertical="top"/>
      <protection locked="0"/>
    </xf>
    <xf numFmtId="4" fontId="21" fillId="0" borderId="3" xfId="2" applyNumberFormat="1" applyFont="1" applyBorder="1" applyAlignment="1">
      <alignment horizontal="right" vertical="center"/>
    </xf>
    <xf numFmtId="0" fontId="19" fillId="0" borderId="5" xfId="2" applyFont="1" applyBorder="1" applyAlignment="1">
      <alignment horizontal="right" vertical="center"/>
    </xf>
    <xf numFmtId="4" fontId="21" fillId="0" borderId="5" xfId="2" applyNumberFormat="1" applyFont="1" applyBorder="1" applyAlignment="1">
      <alignment horizontal="right" vertical="center"/>
    </xf>
    <xf numFmtId="4" fontId="18" fillId="0" borderId="0" xfId="2" applyNumberFormat="1" applyFont="1" applyFill="1" applyBorder="1" applyAlignment="1">
      <alignment horizontal="left" vertical="center" wrapText="1"/>
    </xf>
    <xf numFmtId="4" fontId="19" fillId="0" borderId="0" xfId="2" applyNumberFormat="1" applyFont="1" applyFill="1" applyBorder="1" applyAlignment="1">
      <alignment horizontal="center" vertical="center" wrapText="1"/>
    </xf>
    <xf numFmtId="4" fontId="18" fillId="5" borderId="3" xfId="2" applyNumberFormat="1" applyFont="1" applyFill="1" applyBorder="1" applyAlignment="1">
      <alignment horizontal="center" vertical="center" wrapText="1"/>
    </xf>
    <xf numFmtId="4" fontId="18" fillId="5" borderId="5" xfId="2" applyNumberFormat="1" applyFont="1" applyFill="1" applyBorder="1" applyAlignment="1">
      <alignment horizontal="center" vertical="center" wrapText="1"/>
    </xf>
    <xf numFmtId="4" fontId="19" fillId="0" borderId="60" xfId="2" applyNumberFormat="1" applyFont="1" applyFill="1" applyBorder="1" applyAlignment="1">
      <alignment vertical="center" wrapText="1"/>
    </xf>
    <xf numFmtId="4" fontId="19" fillId="0" borderId="45" xfId="2" applyNumberFormat="1" applyFont="1" applyFill="1" applyBorder="1" applyAlignment="1">
      <alignment vertical="center" wrapText="1"/>
    </xf>
    <xf numFmtId="4" fontId="18" fillId="0" borderId="4" xfId="2" applyNumberFormat="1" applyFont="1" applyFill="1" applyBorder="1" applyAlignment="1" applyProtection="1">
      <alignment vertical="center" wrapText="1"/>
      <protection locked="0"/>
    </xf>
    <xf numFmtId="4" fontId="18" fillId="0" borderId="5" xfId="2" applyNumberFormat="1" applyFont="1" applyFill="1" applyBorder="1" applyAlignment="1" applyProtection="1">
      <alignment vertical="center" wrapText="1"/>
      <protection locked="0"/>
    </xf>
    <xf numFmtId="4" fontId="21" fillId="0" borderId="60" xfId="2" applyNumberFormat="1" applyFont="1" applyFill="1" applyBorder="1" applyAlignment="1" applyProtection="1">
      <alignment vertical="center"/>
      <protection locked="0"/>
    </xf>
    <xf numFmtId="4" fontId="21" fillId="0" borderId="61" xfId="2" applyNumberFormat="1" applyFont="1" applyFill="1" applyBorder="1" applyAlignment="1" applyProtection="1">
      <alignment vertical="center"/>
      <protection locked="0"/>
    </xf>
    <xf numFmtId="4" fontId="21" fillId="0" borderId="45" xfId="2" applyNumberFormat="1" applyFont="1" applyFill="1" applyBorder="1" applyAlignment="1" applyProtection="1">
      <alignment vertical="center"/>
      <protection locked="0"/>
    </xf>
    <xf numFmtId="4" fontId="21" fillId="0" borderId="94" xfId="2" applyNumberFormat="1" applyFont="1" applyFill="1" applyBorder="1" applyAlignment="1" applyProtection="1">
      <alignment vertical="center"/>
      <protection locked="0"/>
    </xf>
    <xf numFmtId="4" fontId="21" fillId="0" borderId="83" xfId="2" applyNumberFormat="1" applyFont="1" applyFill="1" applyBorder="1" applyAlignment="1" applyProtection="1">
      <alignment vertical="center"/>
      <protection locked="0"/>
    </xf>
    <xf numFmtId="4" fontId="21" fillId="0" borderId="47" xfId="2" applyNumberFormat="1" applyFont="1" applyFill="1" applyBorder="1" applyAlignment="1" applyProtection="1">
      <alignment vertical="center"/>
      <protection locked="0"/>
    </xf>
    <xf numFmtId="0" fontId="19" fillId="0" borderId="4" xfId="2" applyFont="1" applyBorder="1" applyAlignment="1">
      <alignment horizontal="left" vertical="center" wrapText="1"/>
    </xf>
    <xf numFmtId="0" fontId="19" fillId="0" borderId="4" xfId="2" applyFont="1" applyBorder="1" applyAlignment="1">
      <alignment vertical="center"/>
    </xf>
    <xf numFmtId="4" fontId="20" fillId="2" borderId="27" xfId="2" applyNumberFormat="1" applyFont="1" applyFill="1" applyBorder="1" applyAlignment="1">
      <alignment horizontal="center" vertical="center"/>
    </xf>
    <xf numFmtId="0" fontId="19" fillId="0" borderId="68" xfId="2" applyFont="1" applyBorder="1" applyAlignment="1">
      <alignment vertical="center"/>
    </xf>
    <xf numFmtId="4" fontId="20" fillId="2" borderId="93" xfId="2" applyNumberFormat="1" applyFont="1" applyFill="1" applyBorder="1" applyAlignment="1">
      <alignment horizontal="center" vertical="center"/>
    </xf>
    <xf numFmtId="4" fontId="20" fillId="2" borderId="2" xfId="2" applyNumberFormat="1" applyFont="1" applyFill="1" applyBorder="1" applyAlignment="1">
      <alignment horizontal="center" vertical="center"/>
    </xf>
    <xf numFmtId="4" fontId="20" fillId="2" borderId="3" xfId="2" applyNumberFormat="1" applyFont="1" applyFill="1" applyBorder="1" applyAlignment="1">
      <alignment horizontal="center" vertical="center"/>
    </xf>
    <xf numFmtId="4" fontId="20" fillId="2" borderId="5" xfId="2" applyNumberFormat="1" applyFont="1" applyFill="1" applyBorder="1" applyAlignment="1">
      <alignment horizontal="center" vertical="center"/>
    </xf>
    <xf numFmtId="4" fontId="18" fillId="0" borderId="3" xfId="2" applyNumberFormat="1" applyFont="1" applyBorder="1" applyAlignment="1" applyProtection="1">
      <alignment horizontal="left" vertical="center" wrapText="1"/>
      <protection locked="0"/>
    </xf>
    <xf numFmtId="4" fontId="18" fillId="0" borderId="4" xfId="2" applyNumberFormat="1" applyFont="1" applyBorder="1" applyAlignment="1" applyProtection="1">
      <alignment horizontal="left" vertical="center" wrapText="1"/>
      <protection locked="0"/>
    </xf>
    <xf numFmtId="4" fontId="18" fillId="0" borderId="5" xfId="2" applyNumberFormat="1" applyFont="1" applyBorder="1" applyAlignment="1" applyProtection="1">
      <alignment horizontal="left" vertical="center" wrapText="1"/>
      <protection locked="0"/>
    </xf>
    <xf numFmtId="4" fontId="18" fillId="0" borderId="3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4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5" xfId="2" applyNumberFormat="1" applyFont="1" applyFill="1" applyBorder="1" applyAlignment="1" applyProtection="1">
      <alignment horizontal="left" vertical="center" wrapText="1"/>
      <protection locked="0"/>
    </xf>
    <xf numFmtId="4" fontId="26" fillId="0" borderId="94" xfId="2" applyNumberFormat="1" applyFont="1" applyFill="1" applyBorder="1" applyAlignment="1" applyProtection="1">
      <alignment horizontal="left" vertical="center" indent="1"/>
      <protection locked="0"/>
    </xf>
    <xf numFmtId="4" fontId="26" fillId="0" borderId="83" xfId="2" applyNumberFormat="1" applyFont="1" applyFill="1" applyBorder="1" applyAlignment="1" applyProtection="1">
      <alignment horizontal="left" vertical="center" indent="1"/>
      <protection locked="0"/>
    </xf>
    <xf numFmtId="4" fontId="26" fillId="0" borderId="47" xfId="2" applyNumberFormat="1" applyFont="1" applyFill="1" applyBorder="1" applyAlignment="1" applyProtection="1">
      <alignment horizontal="left" vertical="center" indent="1"/>
      <protection locked="0"/>
    </xf>
    <xf numFmtId="4" fontId="19" fillId="0" borderId="94" xfId="2" applyNumberFormat="1" applyFont="1" applyFill="1" applyBorder="1" applyAlignment="1" applyProtection="1">
      <alignment vertical="center"/>
      <protection locked="0"/>
    </xf>
    <xf numFmtId="4" fontId="19" fillId="0" borderId="83" xfId="2" applyNumberFormat="1" applyFont="1" applyFill="1" applyBorder="1" applyAlignment="1" applyProtection="1">
      <alignment vertical="center"/>
      <protection locked="0"/>
    </xf>
    <xf numFmtId="4" fontId="19" fillId="0" borderId="47" xfId="2" applyNumberFormat="1" applyFont="1" applyFill="1" applyBorder="1" applyAlignment="1" applyProtection="1">
      <alignment vertical="center"/>
      <protection locked="0"/>
    </xf>
    <xf numFmtId="4" fontId="21" fillId="0" borderId="94" xfId="2" applyNumberFormat="1" applyFont="1" applyFill="1" applyBorder="1" applyAlignment="1" applyProtection="1">
      <alignment vertical="center" wrapText="1"/>
      <protection locked="0"/>
    </xf>
    <xf numFmtId="4" fontId="21" fillId="0" borderId="83" xfId="2" applyNumberFormat="1" applyFont="1" applyFill="1" applyBorder="1" applyAlignment="1" applyProtection="1">
      <alignment vertical="center" wrapText="1"/>
      <protection locked="0"/>
    </xf>
    <xf numFmtId="4" fontId="21" fillId="0" borderId="47" xfId="2" applyNumberFormat="1" applyFont="1" applyFill="1" applyBorder="1" applyAlignment="1" applyProtection="1">
      <alignment vertical="center" wrapText="1"/>
      <protection locked="0"/>
    </xf>
    <xf numFmtId="4" fontId="21" fillId="0" borderId="99" xfId="2" applyNumberFormat="1" applyFont="1" applyFill="1" applyBorder="1" applyAlignment="1" applyProtection="1">
      <alignment vertical="center" wrapText="1"/>
      <protection locked="0"/>
    </xf>
    <xf numFmtId="4" fontId="21" fillId="0" borderId="108" xfId="2" applyNumberFormat="1" applyFont="1" applyFill="1" applyBorder="1" applyAlignment="1" applyProtection="1">
      <alignment vertical="center" wrapText="1"/>
      <protection locked="0"/>
    </xf>
    <xf numFmtId="4" fontId="21" fillId="0" borderId="51" xfId="2" applyNumberFormat="1" applyFont="1" applyFill="1" applyBorder="1" applyAlignment="1" applyProtection="1">
      <alignment vertical="center" wrapText="1"/>
      <protection locked="0"/>
    </xf>
    <xf numFmtId="4" fontId="26" fillId="0" borderId="94" xfId="2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83" xfId="2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47" xfId="2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95" xfId="2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91" xfId="2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66" xfId="2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99" xfId="2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108" xfId="2" applyNumberFormat="1" applyFont="1" applyFill="1" applyBorder="1" applyAlignment="1" applyProtection="1">
      <alignment horizontal="left" vertical="center" wrapText="1" indent="1"/>
      <protection locked="0"/>
    </xf>
    <xf numFmtId="4" fontId="26" fillId="0" borderId="51" xfId="2" applyNumberFormat="1" applyFont="1" applyFill="1" applyBorder="1" applyAlignment="1" applyProtection="1">
      <alignment horizontal="left" vertical="center" wrapText="1" indent="1"/>
      <protection locked="0"/>
    </xf>
    <xf numFmtId="4" fontId="20" fillId="2" borderId="3" xfId="2" applyNumberFormat="1" applyFont="1" applyFill="1" applyBorder="1" applyAlignment="1" applyProtection="1">
      <alignment vertical="center"/>
      <protection locked="0"/>
    </xf>
    <xf numFmtId="4" fontId="20" fillId="2" borderId="4" xfId="2" applyNumberFormat="1" applyFont="1" applyFill="1" applyBorder="1" applyAlignment="1" applyProtection="1">
      <alignment vertical="center"/>
      <protection locked="0"/>
    </xf>
    <xf numFmtId="4" fontId="20" fillId="2" borderId="5" xfId="2" applyNumberFormat="1" applyFont="1" applyFill="1" applyBorder="1" applyAlignment="1" applyProtection="1">
      <alignment vertical="center"/>
      <protection locked="0"/>
    </xf>
    <xf numFmtId="4" fontId="20" fillId="2" borderId="6" xfId="2" applyNumberFormat="1" applyFont="1" applyFill="1" applyBorder="1" applyAlignment="1" applyProtection="1">
      <alignment horizontal="center" vertical="center"/>
      <protection locked="0"/>
    </xf>
    <xf numFmtId="4" fontId="20" fillId="2" borderId="26" xfId="2" applyNumberFormat="1" applyFont="1" applyFill="1" applyBorder="1" applyAlignment="1" applyProtection="1">
      <alignment horizontal="center" vertical="center"/>
      <protection locked="0"/>
    </xf>
    <xf numFmtId="4" fontId="18" fillId="5" borderId="68" xfId="2" applyNumberFormat="1" applyFont="1" applyFill="1" applyBorder="1" applyAlignment="1" applyProtection="1">
      <alignment horizontal="center" vertical="center" wrapText="1"/>
      <protection locked="0"/>
    </xf>
    <xf numFmtId="0" fontId="1" fillId="2" borderId="93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4" fontId="21" fillId="0" borderId="99" xfId="2" applyNumberFormat="1" applyFont="1" applyFill="1" applyBorder="1" applyAlignment="1" applyProtection="1">
      <alignment horizontal="left" vertical="center"/>
      <protection locked="0"/>
    </xf>
    <xf numFmtId="4" fontId="21" fillId="0" borderId="51" xfId="2" applyNumberFormat="1" applyFont="1" applyFill="1" applyBorder="1" applyAlignment="1" applyProtection="1">
      <alignment horizontal="left" vertical="center"/>
      <protection locked="0"/>
    </xf>
    <xf numFmtId="4" fontId="20" fillId="5" borderId="3" xfId="2" applyNumberFormat="1" applyFont="1" applyFill="1" applyBorder="1" applyAlignment="1" applyProtection="1">
      <alignment horizontal="left" vertical="center"/>
      <protection locked="0"/>
    </xf>
    <xf numFmtId="4" fontId="20" fillId="5" borderId="5" xfId="2" applyNumberFormat="1" applyFont="1" applyFill="1" applyBorder="1" applyAlignment="1" applyProtection="1">
      <alignment horizontal="left" vertical="center"/>
      <protection locked="0"/>
    </xf>
    <xf numFmtId="4" fontId="18" fillId="7" borderId="0" xfId="2" applyNumberFormat="1" applyFont="1" applyFill="1" applyAlignment="1" applyProtection="1">
      <alignment horizontal="left" vertical="center"/>
      <protection locked="0"/>
    </xf>
    <xf numFmtId="4" fontId="21" fillId="0" borderId="60" xfId="2" applyNumberFormat="1" applyFont="1" applyBorder="1" applyAlignment="1" applyProtection="1">
      <alignment horizontal="left" vertical="center"/>
      <protection locked="0"/>
    </xf>
    <xf numFmtId="4" fontId="21" fillId="0" borderId="45" xfId="2" applyNumberFormat="1" applyFont="1" applyBorder="1" applyAlignment="1" applyProtection="1">
      <alignment horizontal="left" vertical="center"/>
      <protection locked="0"/>
    </xf>
    <xf numFmtId="4" fontId="18" fillId="0" borderId="93" xfId="2" applyNumberFormat="1" applyFont="1" applyFill="1" applyBorder="1" applyAlignment="1" applyProtection="1">
      <alignment vertical="center"/>
      <protection locked="0"/>
    </xf>
    <xf numFmtId="4" fontId="18" fillId="0" borderId="1" xfId="2" applyNumberFormat="1" applyFont="1" applyFill="1" applyBorder="1" applyAlignment="1" applyProtection="1">
      <alignment vertical="center"/>
      <protection locked="0"/>
    </xf>
    <xf numFmtId="4" fontId="29" fillId="0" borderId="60" xfId="2" applyNumberFormat="1" applyFont="1" applyFill="1" applyBorder="1" applyAlignment="1" applyProtection="1">
      <alignment vertical="center"/>
      <protection locked="0"/>
    </xf>
    <xf numFmtId="4" fontId="29" fillId="0" borderId="61" xfId="2" applyNumberFormat="1" applyFont="1" applyFill="1" applyBorder="1" applyAlignment="1" applyProtection="1">
      <alignment vertical="center"/>
      <protection locked="0"/>
    </xf>
    <xf numFmtId="4" fontId="29" fillId="0" borderId="94" xfId="2" applyNumberFormat="1" applyFont="1" applyFill="1" applyBorder="1" applyAlignment="1" applyProtection="1">
      <alignment vertical="center"/>
      <protection locked="0"/>
    </xf>
    <xf numFmtId="4" fontId="29" fillId="0" borderId="83" xfId="2" applyNumberFormat="1" applyFont="1" applyFill="1" applyBorder="1" applyAlignment="1" applyProtection="1">
      <alignment vertical="center"/>
      <protection locked="0"/>
    </xf>
    <xf numFmtId="0" fontId="18" fillId="2" borderId="3" xfId="2" applyFont="1" applyFill="1" applyBorder="1" applyAlignment="1">
      <alignment horizontal="center" vertical="center"/>
    </xf>
    <xf numFmtId="0" fontId="18" fillId="2" borderId="4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4" fontId="29" fillId="0" borderId="60" xfId="2" applyNumberFormat="1" applyFont="1" applyFill="1" applyBorder="1" applyAlignment="1" applyProtection="1">
      <alignment vertical="center" wrapText="1"/>
      <protection locked="0"/>
    </xf>
    <xf numFmtId="4" fontId="29" fillId="0" borderId="61" xfId="2" applyNumberFormat="1" applyFont="1" applyFill="1" applyBorder="1" applyAlignment="1" applyProtection="1">
      <alignment vertical="center" wrapText="1"/>
      <protection locked="0"/>
    </xf>
    <xf numFmtId="4" fontId="29" fillId="0" borderId="94" xfId="2" applyNumberFormat="1" applyFont="1" applyFill="1" applyBorder="1" applyAlignment="1" applyProtection="1">
      <alignment vertical="center" wrapText="1"/>
      <protection locked="0"/>
    </xf>
    <xf numFmtId="4" fontId="29" fillId="0" borderId="83" xfId="2" applyNumberFormat="1" applyFont="1" applyFill="1" applyBorder="1" applyAlignment="1" applyProtection="1">
      <alignment vertical="center" wrapText="1"/>
      <protection locked="0"/>
    </xf>
    <xf numFmtId="4" fontId="29" fillId="0" borderId="99" xfId="2" applyNumberFormat="1" applyFont="1" applyFill="1" applyBorder="1" applyAlignment="1" applyProtection="1">
      <alignment vertical="center" wrapText="1"/>
      <protection locked="0"/>
    </xf>
    <xf numFmtId="4" fontId="29" fillId="0" borderId="108" xfId="2" applyNumberFormat="1" applyFont="1" applyFill="1" applyBorder="1" applyAlignment="1" applyProtection="1">
      <alignment vertical="center" wrapText="1"/>
      <protection locked="0"/>
    </xf>
    <xf numFmtId="4" fontId="18" fillId="0" borderId="3" xfId="2" applyNumberFormat="1" applyFont="1" applyFill="1" applyBorder="1" applyAlignment="1" applyProtection="1">
      <alignment vertical="center"/>
      <protection locked="0"/>
    </xf>
    <xf numFmtId="4" fontId="18" fillId="0" borderId="4" xfId="2" applyNumberFormat="1" applyFont="1" applyFill="1" applyBorder="1" applyAlignment="1" applyProtection="1">
      <alignment vertical="center"/>
      <protection locked="0"/>
    </xf>
    <xf numFmtId="0" fontId="2" fillId="0" borderId="0" xfId="2" applyFont="1" applyAlignment="1">
      <alignment horizontal="left" wrapText="1"/>
    </xf>
    <xf numFmtId="0" fontId="19" fillId="0" borderId="0" xfId="2" applyFont="1" applyAlignment="1"/>
    <xf numFmtId="4" fontId="20" fillId="0" borderId="60" xfId="2" applyNumberFormat="1" applyFont="1" applyFill="1" applyBorder="1" applyAlignment="1" applyProtection="1">
      <alignment vertical="center" wrapText="1"/>
      <protection locked="0"/>
    </xf>
    <xf numFmtId="4" fontId="20" fillId="0" borderId="61" xfId="2" applyNumberFormat="1" applyFont="1" applyFill="1" applyBorder="1" applyAlignment="1" applyProtection="1">
      <alignment vertical="center" wrapText="1"/>
      <protection locked="0"/>
    </xf>
    <xf numFmtId="4" fontId="20" fillId="0" borderId="45" xfId="2" applyNumberFormat="1" applyFont="1" applyFill="1" applyBorder="1" applyAlignment="1" applyProtection="1">
      <alignment vertical="center" wrapText="1"/>
      <protection locked="0"/>
    </xf>
    <xf numFmtId="4" fontId="20" fillId="0" borderId="83" xfId="2" applyNumberFormat="1" applyFont="1" applyFill="1" applyBorder="1" applyAlignment="1" applyProtection="1">
      <alignment vertical="center" wrapText="1"/>
      <protection locked="0"/>
    </xf>
    <xf numFmtId="4" fontId="20" fillId="0" borderId="47" xfId="2" applyNumberFormat="1" applyFont="1" applyFill="1" applyBorder="1" applyAlignment="1" applyProtection="1">
      <alignment vertical="center" wrapText="1"/>
      <protection locked="0"/>
    </xf>
    <xf numFmtId="4" fontId="18" fillId="2" borderId="3" xfId="2" applyNumberFormat="1" applyFont="1" applyFill="1" applyBorder="1" applyAlignment="1" applyProtection="1">
      <alignment horizontal="left" vertical="center"/>
      <protection locked="0"/>
    </xf>
    <xf numFmtId="4" fontId="18" fillId="2" borderId="4" xfId="2" applyNumberFormat="1" applyFont="1" applyFill="1" applyBorder="1" applyAlignment="1" applyProtection="1">
      <alignment horizontal="left" vertical="center"/>
      <protection locked="0"/>
    </xf>
    <xf numFmtId="4" fontId="18" fillId="2" borderId="5" xfId="2" applyNumberFormat="1" applyFont="1" applyFill="1" applyBorder="1" applyAlignment="1" applyProtection="1">
      <alignment horizontal="left" vertical="center"/>
      <protection locked="0"/>
    </xf>
    <xf numFmtId="4" fontId="26" fillId="0" borderId="83" xfId="2" applyNumberFormat="1" applyFont="1" applyFill="1" applyBorder="1" applyAlignment="1" applyProtection="1">
      <alignment vertical="center" wrapText="1"/>
      <protection locked="0"/>
    </xf>
    <xf numFmtId="4" fontId="26" fillId="0" borderId="94" xfId="2" applyNumberFormat="1" applyFont="1" applyFill="1" applyBorder="1" applyAlignment="1">
      <alignment vertical="center" wrapText="1"/>
    </xf>
    <xf numFmtId="4" fontId="26" fillId="0" borderId="83" xfId="2" applyNumberFormat="1" applyFont="1" applyFill="1" applyBorder="1" applyAlignment="1">
      <alignment vertical="center" wrapText="1"/>
    </xf>
    <xf numFmtId="4" fontId="26" fillId="0" borderId="47" xfId="2" applyNumberFormat="1" applyFont="1" applyFill="1" applyBorder="1" applyAlignment="1">
      <alignment vertical="center" wrapText="1"/>
    </xf>
    <xf numFmtId="4" fontId="26" fillId="0" borderId="99" xfId="2" applyNumberFormat="1" applyFont="1" applyFill="1" applyBorder="1" applyAlignment="1" applyProtection="1">
      <alignment vertical="center" wrapText="1"/>
      <protection locked="0"/>
    </xf>
    <xf numFmtId="4" fontId="26" fillId="0" borderId="108" xfId="2" applyNumberFormat="1" applyFont="1" applyFill="1" applyBorder="1" applyAlignment="1" applyProtection="1">
      <alignment vertical="center" wrapText="1"/>
      <protection locked="0"/>
    </xf>
    <xf numFmtId="4" fontId="26" fillId="0" borderId="51" xfId="2" applyNumberFormat="1" applyFont="1" applyFill="1" applyBorder="1" applyAlignment="1" applyProtection="1">
      <alignment vertical="center" wrapText="1"/>
      <protection locked="0"/>
    </xf>
    <xf numFmtId="4" fontId="18" fillId="2" borderId="3" xfId="2" applyNumberFormat="1" applyFont="1" applyFill="1" applyBorder="1" applyAlignment="1" applyProtection="1">
      <alignment horizontal="center" vertical="center"/>
      <protection locked="0"/>
    </xf>
    <xf numFmtId="4" fontId="18" fillId="2" borderId="4" xfId="2" applyNumberFormat="1" applyFont="1" applyFill="1" applyBorder="1" applyAlignment="1" applyProtection="1">
      <alignment horizontal="center" vertical="center"/>
      <protection locked="0"/>
    </xf>
    <xf numFmtId="4" fontId="18" fillId="2" borderId="5" xfId="2" applyNumberFormat="1" applyFont="1" applyFill="1" applyBorder="1" applyAlignment="1" applyProtection="1">
      <alignment horizontal="center" vertical="center"/>
      <protection locked="0"/>
    </xf>
    <xf numFmtId="4" fontId="20" fillId="0" borderId="83" xfId="2" applyNumberFormat="1" applyFont="1" applyFill="1" applyBorder="1" applyAlignment="1" applyProtection="1">
      <alignment vertical="center"/>
      <protection locked="0"/>
    </xf>
    <xf numFmtId="4" fontId="29" fillId="0" borderId="95" xfId="2" applyNumberFormat="1" applyFont="1" applyFill="1" applyBorder="1" applyAlignment="1" applyProtection="1">
      <alignment vertical="center"/>
      <protection locked="0"/>
    </xf>
    <xf numFmtId="4" fontId="29" fillId="0" borderId="91" xfId="2" applyNumberFormat="1" applyFont="1" applyFill="1" applyBorder="1" applyAlignment="1" applyProtection="1">
      <alignment vertical="center"/>
      <protection locked="0"/>
    </xf>
    <xf numFmtId="4" fontId="29" fillId="0" borderId="47" xfId="2" applyNumberFormat="1" applyFont="1" applyFill="1" applyBorder="1" applyAlignment="1" applyProtection="1">
      <alignment vertical="center" wrapText="1"/>
      <protection locked="0"/>
    </xf>
    <xf numFmtId="4" fontId="26" fillId="0" borderId="99" xfId="2" applyNumberFormat="1" applyFont="1" applyFill="1" applyBorder="1" applyAlignment="1" applyProtection="1">
      <alignment vertical="center"/>
      <protection locked="0"/>
    </xf>
    <xf numFmtId="4" fontId="26" fillId="0" borderId="108" xfId="2" applyNumberFormat="1" applyFont="1" applyFill="1" applyBorder="1" applyAlignment="1" applyProtection="1">
      <alignment vertical="center"/>
      <protection locked="0"/>
    </xf>
    <xf numFmtId="4" fontId="26" fillId="0" borderId="51" xfId="2" applyNumberFormat="1" applyFont="1" applyFill="1" applyBorder="1" applyAlignment="1" applyProtection="1">
      <alignment vertical="center"/>
      <protection locked="0"/>
    </xf>
    <xf numFmtId="4" fontId="18" fillId="0" borderId="93" xfId="2" applyNumberFormat="1" applyFont="1" applyFill="1" applyBorder="1" applyAlignment="1" applyProtection="1">
      <alignment vertical="center" wrapText="1"/>
      <protection locked="0"/>
    </xf>
    <xf numFmtId="4" fontId="18" fillId="0" borderId="1" xfId="2" applyNumberFormat="1" applyFont="1" applyFill="1" applyBorder="1" applyAlignment="1" applyProtection="1">
      <alignment vertical="center" wrapText="1"/>
      <protection locked="0"/>
    </xf>
    <xf numFmtId="4" fontId="18" fillId="0" borderId="2" xfId="2" applyNumberFormat="1" applyFont="1" applyFill="1" applyBorder="1" applyAlignment="1" applyProtection="1">
      <alignment vertical="center" wrapText="1"/>
      <protection locked="0"/>
    </xf>
    <xf numFmtId="4" fontId="18" fillId="0" borderId="5" xfId="2" applyNumberFormat="1" applyFont="1" applyFill="1" applyBorder="1" applyAlignment="1" applyProtection="1">
      <alignment vertical="center"/>
      <protection locked="0"/>
    </xf>
    <xf numFmtId="4" fontId="29" fillId="0" borderId="45" xfId="2" applyNumberFormat="1" applyFont="1" applyFill="1" applyBorder="1" applyAlignment="1" applyProtection="1">
      <alignment vertical="center" wrapText="1"/>
      <protection locked="0"/>
    </xf>
    <xf numFmtId="4" fontId="29" fillId="0" borderId="28" xfId="2" applyNumberFormat="1" applyFont="1" applyFill="1" applyBorder="1" applyAlignment="1" applyProtection="1">
      <alignment vertical="center" wrapText="1"/>
      <protection locked="0"/>
    </xf>
    <xf numFmtId="4" fontId="29" fillId="0" borderId="0" xfId="2" applyNumberFormat="1" applyFont="1" applyFill="1" applyBorder="1" applyAlignment="1" applyProtection="1">
      <alignment vertical="center" wrapText="1"/>
      <protection locked="0"/>
    </xf>
    <xf numFmtId="4" fontId="29" fillId="0" borderId="29" xfId="2" applyNumberFormat="1" applyFont="1" applyFill="1" applyBorder="1" applyAlignment="1" applyProtection="1">
      <alignment vertical="center" wrapText="1"/>
      <protection locked="0"/>
    </xf>
    <xf numFmtId="4" fontId="29" fillId="0" borderId="45" xfId="2" applyNumberFormat="1" applyFont="1" applyFill="1" applyBorder="1" applyAlignment="1" applyProtection="1">
      <alignment vertical="center"/>
      <protection locked="0"/>
    </xf>
    <xf numFmtId="4" fontId="29" fillId="0" borderId="47" xfId="2" applyNumberFormat="1" applyFont="1" applyFill="1" applyBorder="1" applyAlignment="1" applyProtection="1">
      <alignment vertical="center"/>
      <protection locked="0"/>
    </xf>
    <xf numFmtId="4" fontId="29" fillId="0" borderId="66" xfId="2" applyNumberFormat="1" applyFont="1" applyFill="1" applyBorder="1" applyAlignment="1" applyProtection="1">
      <alignment vertical="center"/>
      <protection locked="0"/>
    </xf>
    <xf numFmtId="4" fontId="21" fillId="0" borderId="82" xfId="2" applyNumberFormat="1" applyFont="1" applyFill="1" applyBorder="1" applyAlignment="1">
      <alignment horizontal="center" vertical="center" wrapText="1"/>
    </xf>
    <xf numFmtId="4" fontId="21" fillId="0" borderId="47" xfId="2" applyNumberFormat="1" applyFont="1" applyFill="1" applyBorder="1" applyAlignment="1">
      <alignment horizontal="center" vertical="center" wrapText="1"/>
    </xf>
    <xf numFmtId="4" fontId="21" fillId="0" borderId="82" xfId="2" applyNumberFormat="1" applyFont="1" applyFill="1" applyBorder="1" applyAlignment="1">
      <alignment vertical="center" wrapText="1"/>
    </xf>
    <xf numFmtId="4" fontId="21" fillId="0" borderId="47" xfId="2" applyNumberFormat="1" applyFont="1" applyFill="1" applyBorder="1" applyAlignment="1">
      <alignment vertical="center" wrapText="1"/>
    </xf>
    <xf numFmtId="4" fontId="21" fillId="0" borderId="82" xfId="2" applyNumberFormat="1" applyFont="1" applyFill="1" applyBorder="1" applyAlignment="1">
      <alignment horizontal="left" vertical="center" wrapText="1"/>
    </xf>
    <xf numFmtId="4" fontId="21" fillId="0" borderId="47" xfId="2" applyNumberFormat="1" applyFont="1" applyFill="1" applyBorder="1" applyAlignment="1">
      <alignment horizontal="left" vertical="center" wrapText="1"/>
    </xf>
    <xf numFmtId="4" fontId="21" fillId="0" borderId="110" xfId="2" applyNumberFormat="1" applyFont="1" applyFill="1" applyBorder="1" applyAlignment="1">
      <alignment horizontal="left" vertical="center" wrapText="1"/>
    </xf>
    <xf numFmtId="4" fontId="20" fillId="5" borderId="90" xfId="2" applyNumberFormat="1" applyFont="1" applyFill="1" applyBorder="1" applyAlignment="1">
      <alignment vertical="center"/>
    </xf>
    <xf numFmtId="4" fontId="20" fillId="5" borderId="5" xfId="2" applyNumberFormat="1" applyFont="1" applyFill="1" applyBorder="1" applyAlignment="1">
      <alignment vertical="center"/>
    </xf>
    <xf numFmtId="4" fontId="29" fillId="0" borderId="99" xfId="2" applyNumberFormat="1" applyFont="1" applyFill="1" applyBorder="1" applyAlignment="1" applyProtection="1">
      <alignment vertical="center"/>
      <protection locked="0"/>
    </xf>
    <xf numFmtId="4" fontId="29" fillId="0" borderId="108" xfId="2" applyNumberFormat="1" applyFont="1" applyFill="1" applyBorder="1" applyAlignment="1" applyProtection="1">
      <alignment vertical="center"/>
      <protection locked="0"/>
    </xf>
    <xf numFmtId="4" fontId="29" fillId="0" borderId="51" xfId="2" applyNumberFormat="1" applyFont="1" applyFill="1" applyBorder="1" applyAlignment="1" applyProtection="1">
      <alignment vertical="center"/>
      <protection locked="0"/>
    </xf>
    <xf numFmtId="4" fontId="20" fillId="5" borderId="4" xfId="2" applyNumberFormat="1" applyFont="1" applyFill="1" applyBorder="1" applyAlignment="1" applyProtection="1">
      <alignment horizontal="left" vertical="center"/>
      <protection locked="0"/>
    </xf>
    <xf numFmtId="4" fontId="20" fillId="0" borderId="0" xfId="2" applyNumberFormat="1" applyFont="1" applyAlignment="1">
      <alignment horizontal="left" vertical="center"/>
    </xf>
    <xf numFmtId="4" fontId="20" fillId="5" borderId="6" xfId="2" applyNumberFormat="1" applyFont="1" applyFill="1" applyBorder="1" applyAlignment="1">
      <alignment horizontal="center" vertical="center"/>
    </xf>
    <xf numFmtId="4" fontId="20" fillId="5" borderId="92" xfId="2" applyNumberFormat="1" applyFont="1" applyFill="1" applyBorder="1" applyAlignment="1">
      <alignment horizontal="center" vertical="center"/>
    </xf>
    <xf numFmtId="4" fontId="20" fillId="5" borderId="1" xfId="2" applyNumberFormat="1" applyFont="1" applyFill="1" applyBorder="1" applyAlignment="1">
      <alignment horizontal="center" vertical="center"/>
    </xf>
    <xf numFmtId="4" fontId="20" fillId="5" borderId="106" xfId="2" applyNumberFormat="1" applyFont="1" applyFill="1" applyBorder="1" applyAlignment="1">
      <alignment horizontal="center" vertical="center" wrapText="1"/>
    </xf>
    <xf numFmtId="4" fontId="21" fillId="5" borderId="109" xfId="2" applyNumberFormat="1" applyFont="1" applyFill="1" applyBorder="1" applyAlignment="1">
      <alignment horizontal="center" vertical="center"/>
    </xf>
    <xf numFmtId="4" fontId="21" fillId="5" borderId="97" xfId="2" applyNumberFormat="1" applyFont="1" applyFill="1" applyBorder="1" applyAlignment="1">
      <alignment horizontal="center" vertical="center"/>
    </xf>
    <xf numFmtId="0" fontId="1" fillId="0" borderId="0" xfId="2" applyFont="1" applyAlignment="1">
      <alignment horizontal="center" wrapText="1"/>
    </xf>
    <xf numFmtId="0" fontId="19" fillId="0" borderId="0" xfId="2" applyFont="1" applyAlignment="1">
      <alignment vertical="center" wrapText="1"/>
    </xf>
    <xf numFmtId="4" fontId="21" fillId="0" borderId="3" xfId="2" applyNumberFormat="1" applyFont="1" applyBorder="1" applyAlignment="1">
      <alignment horizontal="center" vertical="center" wrapText="1"/>
    </xf>
    <xf numFmtId="4" fontId="21" fillId="0" borderId="5" xfId="2" applyNumberFormat="1" applyFont="1" applyBorder="1" applyAlignment="1">
      <alignment horizontal="center" vertical="center" wrapText="1"/>
    </xf>
    <xf numFmtId="14" fontId="1" fillId="0" borderId="0" xfId="2" applyNumberFormat="1" applyFont="1" applyBorder="1" applyAlignment="1">
      <alignment horizontal="center" wrapText="1"/>
    </xf>
  </cellXfs>
  <cellStyles count="6">
    <cellStyle name="Normal 3" xfId="4"/>
    <cellStyle name="Normalny" xfId="0" builtinId="0"/>
    <cellStyle name="Normalny 2" xfId="5"/>
    <cellStyle name="Normalny 3" xfId="2"/>
    <cellStyle name="Normalny_dzielnice termin spr." xfId="3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ydzia&#322;_KK.04\Sprawozdania%202016%20Wydzia&#322;%20ksi&#281;gowo&#347;ci\SF%202016\&#321;&#261;czneSF_2016_09.05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16"/>
      <sheetName val="RZiS 31.12.2016"/>
      <sheetName val="ZZwF 31.12.2016"/>
      <sheetName val="Aktywa BO 2016"/>
      <sheetName val="Pasywa BO 2016"/>
      <sheetName val="Aktywa BZ 2016"/>
      <sheetName val="Pasywa BZ 2016"/>
      <sheetName val="RZiS BO 2016"/>
      <sheetName val="RZiS BZ 2016"/>
      <sheetName val="ZZwF BO 2016"/>
      <sheetName val="ZZwF BZ 2016"/>
      <sheetName val="Wykaz eliminacji"/>
      <sheetName val="Info uzup bilans"/>
      <sheetName val="Info uzup RZiS"/>
      <sheetName val="Info uzup ZZwF"/>
      <sheetName val="Nota 1"/>
      <sheetName val="Nota 2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Nota 17"/>
      <sheetName val="Nota 18"/>
      <sheetName val="Nota 19"/>
      <sheetName val="Nota 20"/>
      <sheetName val="Nota 21"/>
      <sheetName val="Nota 22"/>
      <sheetName val="Nota 23"/>
      <sheetName val="Nota 24"/>
      <sheetName val="Nota 25"/>
      <sheetName val="Nota 26"/>
      <sheetName val="Nota 27"/>
      <sheetName val="Nota 28"/>
      <sheetName val="Nota 29"/>
      <sheetName val="Nota 30"/>
      <sheetName val="Nota 32"/>
      <sheetName val="Arkusz7"/>
    </sheetNames>
    <sheetDataSet>
      <sheetData sheetId="0">
        <row r="6">
          <cell r="C6">
            <v>122730357022.79999</v>
          </cell>
        </row>
      </sheetData>
      <sheetData sheetId="1">
        <row r="8">
          <cell r="D8">
            <v>14312647856.35</v>
          </cell>
        </row>
      </sheetData>
      <sheetData sheetId="2">
        <row r="7">
          <cell r="D7">
            <v>112761621628.82001</v>
          </cell>
        </row>
        <row r="8">
          <cell r="D8">
            <v>27316718057.380001</v>
          </cell>
        </row>
        <row r="9">
          <cell r="D9">
            <v>7997841834.0600004</v>
          </cell>
        </row>
        <row r="10">
          <cell r="D10">
            <v>13801865521.42</v>
          </cell>
        </row>
        <row r="11">
          <cell r="D11">
            <v>0</v>
          </cell>
        </row>
        <row r="12">
          <cell r="D12">
            <v>1116867814.6400001</v>
          </cell>
        </row>
        <row r="13">
          <cell r="D13">
            <v>0</v>
          </cell>
        </row>
        <row r="14">
          <cell r="D14">
            <v>21115272.949999999</v>
          </cell>
        </row>
        <row r="15">
          <cell r="D15">
            <v>14648880.23</v>
          </cell>
        </row>
        <row r="16">
          <cell r="D16">
            <v>894626.04</v>
          </cell>
        </row>
        <row r="17">
          <cell r="D17">
            <v>0</v>
          </cell>
        </row>
        <row r="18">
          <cell r="D18">
            <v>4363484108.04</v>
          </cell>
        </row>
        <row r="19">
          <cell r="D19">
            <v>25888855734.050003</v>
          </cell>
        </row>
        <row r="20">
          <cell r="D20">
            <v>6139943569.3299999</v>
          </cell>
        </row>
        <row r="21">
          <cell r="D21">
            <v>14715532407.950001</v>
          </cell>
        </row>
        <row r="22">
          <cell r="D22">
            <v>5116351.2</v>
          </cell>
        </row>
        <row r="23">
          <cell r="D23">
            <v>3094923091.8800001</v>
          </cell>
        </row>
        <row r="24">
          <cell r="D24">
            <v>0</v>
          </cell>
        </row>
        <row r="25">
          <cell r="D25">
            <v>89952408.879999995</v>
          </cell>
        </row>
        <row r="26">
          <cell r="D26">
            <v>11641883.390000001</v>
          </cell>
        </row>
        <row r="27">
          <cell r="D27">
            <v>894626.04</v>
          </cell>
        </row>
        <row r="28">
          <cell r="D28">
            <v>1830851395.3800001</v>
          </cell>
        </row>
        <row r="29">
          <cell r="D29">
            <v>114189483952.15001</v>
          </cell>
        </row>
        <row r="30">
          <cell r="D30">
            <v>1977252344.5600004</v>
          </cell>
        </row>
        <row r="31">
          <cell r="D31">
            <v>9038299339.0300007</v>
          </cell>
        </row>
        <row r="32">
          <cell r="D32">
            <v>7061046994.4700003</v>
          </cell>
        </row>
        <row r="33">
          <cell r="D33">
            <v>8713074.9100000001</v>
          </cell>
        </row>
        <row r="34">
          <cell r="D34">
            <v>116158023221.8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28" workbookViewId="0">
      <selection activeCell="A9" sqref="A9"/>
    </sheetView>
  </sheetViews>
  <sheetFormatPr defaultRowHeight="15"/>
  <cols>
    <col min="1" max="1" width="33.28515625" style="386" customWidth="1"/>
    <col min="2" max="2" width="21.42578125" style="386" customWidth="1"/>
    <col min="3" max="3" width="22" style="386" customWidth="1"/>
    <col min="4" max="4" width="36.140625" style="386" customWidth="1"/>
    <col min="5" max="5" width="22.28515625" style="386" customWidth="1"/>
    <col min="6" max="6" width="23.28515625" style="386" customWidth="1"/>
    <col min="7" max="7" width="13.140625" style="385" customWidth="1"/>
    <col min="8" max="8" width="14.140625" style="385" customWidth="1"/>
    <col min="9" max="9" width="11.85546875" style="386" bestFit="1" customWidth="1"/>
    <col min="10" max="16384" width="9.140625" style="386"/>
  </cols>
  <sheetData>
    <row r="1" spans="1:9">
      <c r="A1" s="429" t="s">
        <v>488</v>
      </c>
      <c r="B1" s="431" t="s">
        <v>489</v>
      </c>
      <c r="C1" s="432"/>
      <c r="D1" s="433"/>
      <c r="E1" s="437" t="s">
        <v>490</v>
      </c>
      <c r="F1" s="438"/>
    </row>
    <row r="2" spans="1:9">
      <c r="A2" s="430"/>
      <c r="B2" s="434"/>
      <c r="C2" s="435"/>
      <c r="D2" s="436"/>
      <c r="E2" s="439"/>
      <c r="F2" s="440"/>
    </row>
    <row r="3" spans="1:9">
      <c r="A3" s="430"/>
      <c r="B3" s="434"/>
      <c r="C3" s="435"/>
      <c r="D3" s="436"/>
      <c r="E3" s="439"/>
      <c r="F3" s="440"/>
    </row>
    <row r="4" spans="1:9" ht="27" customHeight="1">
      <c r="A4" s="430"/>
      <c r="B4" s="434"/>
      <c r="C4" s="435"/>
      <c r="D4" s="436"/>
      <c r="E4" s="439"/>
      <c r="F4" s="440"/>
    </row>
    <row r="5" spans="1:9">
      <c r="A5" s="402" t="s">
        <v>491</v>
      </c>
      <c r="B5" s="441" t="s">
        <v>576</v>
      </c>
      <c r="C5" s="442"/>
      <c r="D5" s="443"/>
      <c r="E5" s="447"/>
      <c r="F5" s="448"/>
    </row>
    <row r="6" spans="1:9">
      <c r="A6" s="403" t="s">
        <v>577</v>
      </c>
      <c r="B6" s="444"/>
      <c r="C6" s="445"/>
      <c r="D6" s="446"/>
      <c r="E6" s="449"/>
      <c r="F6" s="450"/>
    </row>
    <row r="7" spans="1:9" ht="22.5" customHeight="1">
      <c r="A7" s="404" t="s">
        <v>396</v>
      </c>
      <c r="B7" s="404" t="s">
        <v>50</v>
      </c>
      <c r="C7" s="404" t="s">
        <v>51</v>
      </c>
      <c r="D7" s="404" t="s">
        <v>397</v>
      </c>
      <c r="E7" s="404" t="s">
        <v>50</v>
      </c>
      <c r="F7" s="404" t="s">
        <v>51</v>
      </c>
    </row>
    <row r="8" spans="1:9" ht="17.25" customHeight="1">
      <c r="A8" s="406" t="s">
        <v>492</v>
      </c>
      <c r="B8" s="13">
        <f>SUM(B9,B10,B20,B21,B25,B26)</f>
        <v>620181053.22000003</v>
      </c>
      <c r="C8" s="13">
        <f>SUM(C9,C10,C20,C21,C25,C26)</f>
        <v>594627767.80999994</v>
      </c>
      <c r="D8" s="406" t="s">
        <v>493</v>
      </c>
      <c r="E8" s="13">
        <f>SUM(E9,E10,E13,E14)</f>
        <v>612676356.71999991</v>
      </c>
      <c r="F8" s="13">
        <f>SUM(F9,F10,F13,F14)</f>
        <v>592694660.19000006</v>
      </c>
      <c r="G8" s="387"/>
      <c r="H8" s="387"/>
      <c r="I8" s="388"/>
    </row>
    <row r="9" spans="1:9" ht="27" customHeight="1">
      <c r="A9" s="406" t="s">
        <v>494</v>
      </c>
      <c r="B9" s="13">
        <v>0</v>
      </c>
      <c r="C9" s="13">
        <v>0</v>
      </c>
      <c r="D9" s="406" t="s">
        <v>398</v>
      </c>
      <c r="E9" s="13">
        <v>666917471.16999996</v>
      </c>
      <c r="F9" s="13">
        <v>827923578.10000002</v>
      </c>
      <c r="G9" s="387"/>
      <c r="H9" s="387"/>
    </row>
    <row r="10" spans="1:9" ht="16.5" customHeight="1">
      <c r="A10" s="406" t="s">
        <v>495</v>
      </c>
      <c r="B10" s="13">
        <f>SUM(B11,B18,B19)</f>
        <v>568010386.02999997</v>
      </c>
      <c r="C10" s="13">
        <f>SUM(C11,C18,C19)</f>
        <v>580580750.75</v>
      </c>
      <c r="D10" s="406" t="s">
        <v>496</v>
      </c>
      <c r="E10" s="13">
        <f>SUM(E11:E12)</f>
        <v>-54241114.450000003</v>
      </c>
      <c r="F10" s="13">
        <f>SUM(F11:F12)</f>
        <v>-235228917.91</v>
      </c>
      <c r="G10" s="387"/>
      <c r="H10" s="387"/>
    </row>
    <row r="11" spans="1:9" ht="16.5" customHeight="1">
      <c r="A11" s="406" t="s">
        <v>399</v>
      </c>
      <c r="B11" s="13">
        <f>SUM(B12,B14,B15,B16,B17)</f>
        <v>514515377.80000001</v>
      </c>
      <c r="C11" s="13">
        <f>SUM(C12,C14,C15,C16,C17)</f>
        <v>531115403.76999998</v>
      </c>
      <c r="D11" s="407" t="s">
        <v>400</v>
      </c>
      <c r="E11" s="16">
        <v>0</v>
      </c>
      <c r="F11" s="16">
        <v>0</v>
      </c>
      <c r="G11" s="387"/>
      <c r="H11" s="387"/>
    </row>
    <row r="12" spans="1:9" ht="16.5" customHeight="1">
      <c r="A12" s="407" t="s">
        <v>497</v>
      </c>
      <c r="B12" s="16">
        <v>352363947.62</v>
      </c>
      <c r="C12" s="16">
        <v>351934415.02999997</v>
      </c>
      <c r="D12" s="407" t="s">
        <v>498</v>
      </c>
      <c r="E12" s="16">
        <v>-54241114.450000003</v>
      </c>
      <c r="F12" s="16">
        <v>-235228917.91</v>
      </c>
      <c r="G12" s="387"/>
      <c r="H12" s="387"/>
    </row>
    <row r="13" spans="1:9" ht="64.5" customHeight="1">
      <c r="A13" s="407" t="s">
        <v>499</v>
      </c>
      <c r="B13" s="17">
        <v>10196924.67</v>
      </c>
      <c r="C13" s="16">
        <v>9639240.5299999993</v>
      </c>
      <c r="D13" s="406" t="s">
        <v>500</v>
      </c>
      <c r="E13" s="13">
        <v>0</v>
      </c>
      <c r="F13" s="13">
        <v>0</v>
      </c>
      <c r="G13" s="387"/>
      <c r="H13" s="387"/>
    </row>
    <row r="14" spans="1:9" ht="30">
      <c r="A14" s="407" t="s">
        <v>401</v>
      </c>
      <c r="B14" s="16">
        <v>153638260.13</v>
      </c>
      <c r="C14" s="16">
        <v>164824135.47</v>
      </c>
      <c r="D14" s="406" t="s">
        <v>402</v>
      </c>
      <c r="E14" s="13">
        <v>0</v>
      </c>
      <c r="F14" s="13">
        <v>0</v>
      </c>
      <c r="G14" s="387"/>
      <c r="H14" s="387"/>
    </row>
    <row r="15" spans="1:9" ht="30">
      <c r="A15" s="407" t="s">
        <v>403</v>
      </c>
      <c r="B15" s="16">
        <v>1468484.3</v>
      </c>
      <c r="C15" s="16">
        <v>2284780.2000000002</v>
      </c>
      <c r="D15" s="406" t="s">
        <v>501</v>
      </c>
      <c r="E15" s="13">
        <v>0</v>
      </c>
      <c r="F15" s="13">
        <v>0</v>
      </c>
      <c r="G15" s="387"/>
      <c r="H15" s="387"/>
    </row>
    <row r="16" spans="1:9">
      <c r="A16" s="407" t="s">
        <v>404</v>
      </c>
      <c r="B16" s="16">
        <v>29101.49</v>
      </c>
      <c r="C16" s="16">
        <v>12425.73</v>
      </c>
      <c r="D16" s="406" t="s">
        <v>502</v>
      </c>
      <c r="E16" s="13">
        <v>0</v>
      </c>
      <c r="F16" s="13">
        <v>0</v>
      </c>
      <c r="G16" s="387"/>
      <c r="H16" s="387"/>
    </row>
    <row r="17" spans="1:8" ht="33" customHeight="1">
      <c r="A17" s="407" t="s">
        <v>405</v>
      </c>
      <c r="B17" s="16">
        <v>7015584.2599999998</v>
      </c>
      <c r="C17" s="16">
        <v>12059647.34</v>
      </c>
      <c r="D17" s="406" t="s">
        <v>578</v>
      </c>
      <c r="E17" s="13">
        <f>SUM(E18,E19,E30,E31)</f>
        <v>39453388.390000001</v>
      </c>
      <c r="F17" s="13">
        <f>SUM(F18,F19,F30,F31)</f>
        <v>28460798.459999997</v>
      </c>
      <c r="G17" s="387"/>
      <c r="H17" s="387"/>
    </row>
    <row r="18" spans="1:8" ht="30">
      <c r="A18" s="406" t="s">
        <v>406</v>
      </c>
      <c r="B18" s="13">
        <v>53495008.229999997</v>
      </c>
      <c r="C18" s="13">
        <v>49465346.979999997</v>
      </c>
      <c r="D18" s="407" t="s">
        <v>579</v>
      </c>
      <c r="E18" s="13">
        <v>0</v>
      </c>
      <c r="F18" s="13">
        <v>0</v>
      </c>
      <c r="G18" s="387"/>
      <c r="H18" s="387"/>
    </row>
    <row r="19" spans="1:8" ht="32.25" customHeight="1">
      <c r="A19" s="406" t="s">
        <v>407</v>
      </c>
      <c r="B19" s="13">
        <v>0</v>
      </c>
      <c r="C19" s="13">
        <v>0</v>
      </c>
      <c r="D19" s="406" t="s">
        <v>503</v>
      </c>
      <c r="E19" s="13">
        <f>SUM(E20:E27)</f>
        <v>29023297.539999999</v>
      </c>
      <c r="F19" s="13">
        <f>SUM(F20:F27)</f>
        <v>17671287.539999999</v>
      </c>
      <c r="G19" s="387"/>
      <c r="H19" s="387"/>
    </row>
    <row r="20" spans="1:8" ht="17.25" customHeight="1">
      <c r="A20" s="406" t="s">
        <v>408</v>
      </c>
      <c r="B20" s="13">
        <v>52170667.189999998</v>
      </c>
      <c r="C20" s="13">
        <v>14047017.060000001</v>
      </c>
      <c r="D20" s="407" t="s">
        <v>409</v>
      </c>
      <c r="E20" s="16">
        <v>708144.62</v>
      </c>
      <c r="F20" s="16">
        <v>794215.71</v>
      </c>
      <c r="G20" s="387"/>
      <c r="H20" s="387"/>
    </row>
    <row r="21" spans="1:8" ht="29.25" customHeight="1">
      <c r="A21" s="406" t="s">
        <v>410</v>
      </c>
      <c r="B21" s="13">
        <f>SUM(B22:B24)</f>
        <v>0</v>
      </c>
      <c r="C21" s="13">
        <f>SUM(C22:C24)</f>
        <v>0</v>
      </c>
      <c r="D21" s="407" t="s">
        <v>411</v>
      </c>
      <c r="E21" s="16">
        <v>149385.39000000001</v>
      </c>
      <c r="F21" s="16">
        <v>281699.82</v>
      </c>
      <c r="G21" s="387"/>
      <c r="H21" s="387"/>
    </row>
    <row r="22" spans="1:8" ht="30">
      <c r="A22" s="407" t="s">
        <v>412</v>
      </c>
      <c r="B22" s="16">
        <v>0</v>
      </c>
      <c r="C22" s="16">
        <v>0</v>
      </c>
      <c r="D22" s="407" t="s">
        <v>504</v>
      </c>
      <c r="E22" s="16">
        <v>666388.36</v>
      </c>
      <c r="F22" s="16">
        <v>719186.45</v>
      </c>
      <c r="G22" s="387"/>
      <c r="H22" s="387"/>
    </row>
    <row r="23" spans="1:8" ht="14.25" customHeight="1">
      <c r="A23" s="407" t="s">
        <v>413</v>
      </c>
      <c r="B23" s="16">
        <v>0</v>
      </c>
      <c r="C23" s="16">
        <v>0</v>
      </c>
      <c r="D23" s="407" t="s">
        <v>414</v>
      </c>
      <c r="E23" s="16">
        <v>1167102.1399999999</v>
      </c>
      <c r="F23" s="16">
        <v>1255196.6100000001</v>
      </c>
      <c r="G23" s="387"/>
      <c r="H23" s="387"/>
    </row>
    <row r="24" spans="1:8" ht="30.75" customHeight="1">
      <c r="A24" s="407" t="s">
        <v>505</v>
      </c>
      <c r="B24" s="16">
        <v>0</v>
      </c>
      <c r="C24" s="16">
        <v>0</v>
      </c>
      <c r="D24" s="407" t="s">
        <v>415</v>
      </c>
      <c r="E24" s="16">
        <v>20203873.539999999</v>
      </c>
      <c r="F24" s="16">
        <v>8667308.4499999993</v>
      </c>
      <c r="G24" s="387"/>
      <c r="H24" s="387"/>
    </row>
    <row r="25" spans="1:8" ht="33" customHeight="1">
      <c r="A25" s="406" t="s">
        <v>506</v>
      </c>
      <c r="B25" s="14">
        <v>0</v>
      </c>
      <c r="C25" s="14">
        <v>0</v>
      </c>
      <c r="D25" s="407" t="s">
        <v>507</v>
      </c>
      <c r="E25" s="16">
        <v>6128403.4900000002</v>
      </c>
      <c r="F25" s="16">
        <v>5933583.1299999999</v>
      </c>
      <c r="G25" s="387"/>
      <c r="H25" s="387"/>
    </row>
    <row r="26" spans="1:8" ht="47.25" customHeight="1">
      <c r="A26" s="406" t="s">
        <v>508</v>
      </c>
      <c r="B26" s="14">
        <v>0</v>
      </c>
      <c r="C26" s="14">
        <v>0</v>
      </c>
      <c r="D26" s="407" t="s">
        <v>509</v>
      </c>
      <c r="E26" s="16">
        <v>0</v>
      </c>
      <c r="F26" s="16">
        <v>20097.37</v>
      </c>
      <c r="G26" s="387"/>
      <c r="H26" s="387"/>
    </row>
    <row r="27" spans="1:8">
      <c r="A27" s="406" t="s">
        <v>510</v>
      </c>
      <c r="B27" s="13">
        <f>SUM(B28,B33,B39,B47)</f>
        <v>31948691.889999997</v>
      </c>
      <c r="C27" s="13">
        <f>SUM(C28,C33,C39,C47)</f>
        <v>26527690.84</v>
      </c>
      <c r="D27" s="407" t="s">
        <v>511</v>
      </c>
      <c r="E27" s="16">
        <f>SUM(E28:E29)</f>
        <v>0</v>
      </c>
      <c r="F27" s="16">
        <f>SUM(F28:F29)</f>
        <v>0</v>
      </c>
      <c r="G27" s="387"/>
      <c r="H27" s="387"/>
    </row>
    <row r="28" spans="1:8" ht="30">
      <c r="A28" s="406" t="s">
        <v>416</v>
      </c>
      <c r="B28" s="13">
        <f>SUM(B29:B32)</f>
        <v>116300.86</v>
      </c>
      <c r="C28" s="13">
        <f>SUM(C29:C32)</f>
        <v>63693.32</v>
      </c>
      <c r="D28" s="407" t="s">
        <v>512</v>
      </c>
      <c r="E28" s="16">
        <v>0</v>
      </c>
      <c r="F28" s="16">
        <v>0</v>
      </c>
      <c r="G28" s="387"/>
      <c r="H28" s="387"/>
    </row>
    <row r="29" spans="1:8">
      <c r="A29" s="407" t="s">
        <v>417</v>
      </c>
      <c r="B29" s="16">
        <v>116300.86</v>
      </c>
      <c r="C29" s="16">
        <v>63693.32</v>
      </c>
      <c r="D29" s="407" t="s">
        <v>513</v>
      </c>
      <c r="E29" s="16">
        <v>0</v>
      </c>
      <c r="F29" s="16">
        <v>0</v>
      </c>
      <c r="G29" s="387"/>
      <c r="H29" s="387"/>
    </row>
    <row r="30" spans="1:8">
      <c r="A30" s="407" t="s">
        <v>514</v>
      </c>
      <c r="B30" s="16">
        <v>0</v>
      </c>
      <c r="C30" s="16">
        <v>0</v>
      </c>
      <c r="D30" s="406" t="s">
        <v>418</v>
      </c>
      <c r="E30" s="13">
        <v>5605771.9500000002</v>
      </c>
      <c r="F30" s="13">
        <v>5789746.4699999997</v>
      </c>
      <c r="G30" s="387"/>
      <c r="H30" s="387"/>
    </row>
    <row r="31" spans="1:8">
      <c r="A31" s="407" t="s">
        <v>419</v>
      </c>
      <c r="B31" s="16">
        <v>0</v>
      </c>
      <c r="C31" s="16">
        <v>0</v>
      </c>
      <c r="D31" s="406" t="s">
        <v>420</v>
      </c>
      <c r="E31" s="13">
        <f>SUM(E32:E33)</f>
        <v>4824318.9000000004</v>
      </c>
      <c r="F31" s="13">
        <f>SUM(F32:F33)</f>
        <v>4999764.45</v>
      </c>
      <c r="G31" s="387"/>
      <c r="H31" s="387"/>
    </row>
    <row r="32" spans="1:8" ht="30">
      <c r="A32" s="407" t="s">
        <v>421</v>
      </c>
      <c r="B32" s="16">
        <v>0</v>
      </c>
      <c r="C32" s="16">
        <v>0</v>
      </c>
      <c r="D32" s="407" t="s">
        <v>515</v>
      </c>
      <c r="E32" s="16">
        <v>4824318.9000000004</v>
      </c>
      <c r="F32" s="16">
        <v>4999764.45</v>
      </c>
      <c r="G32" s="387"/>
      <c r="H32" s="387"/>
    </row>
    <row r="33" spans="1:8" ht="30.75" customHeight="1">
      <c r="A33" s="406" t="s">
        <v>422</v>
      </c>
      <c r="B33" s="13">
        <f>SUM(B34:B38)</f>
        <v>25626466.699999999</v>
      </c>
      <c r="C33" s="13">
        <f>SUM(C34:C38)</f>
        <v>20427262.889999997</v>
      </c>
      <c r="D33" s="407" t="s">
        <v>423</v>
      </c>
      <c r="E33" s="16">
        <v>0</v>
      </c>
      <c r="F33" s="16">
        <v>0</v>
      </c>
      <c r="G33" s="387"/>
      <c r="H33" s="387"/>
    </row>
    <row r="34" spans="1:8">
      <c r="A34" s="407" t="s">
        <v>424</v>
      </c>
      <c r="B34" s="16">
        <v>7829.73</v>
      </c>
      <c r="C34" s="16">
        <v>10138.030000000001</v>
      </c>
      <c r="D34" s="407"/>
      <c r="E34" s="16"/>
      <c r="F34" s="16"/>
      <c r="G34" s="387"/>
      <c r="H34" s="387"/>
    </row>
    <row r="35" spans="1:8">
      <c r="A35" s="407" t="s">
        <v>425</v>
      </c>
      <c r="B35" s="16">
        <v>9191.18</v>
      </c>
      <c r="C35" s="16">
        <v>129922.92</v>
      </c>
      <c r="D35" s="407"/>
      <c r="E35" s="16"/>
      <c r="F35" s="16"/>
      <c r="G35" s="387"/>
      <c r="H35" s="387"/>
    </row>
    <row r="36" spans="1:8" ht="30">
      <c r="A36" s="407" t="s">
        <v>516</v>
      </c>
      <c r="B36" s="16">
        <v>0</v>
      </c>
      <c r="C36" s="16">
        <v>0</v>
      </c>
      <c r="D36" s="407"/>
      <c r="E36" s="16"/>
      <c r="F36" s="16"/>
      <c r="G36" s="387"/>
      <c r="H36" s="387"/>
    </row>
    <row r="37" spans="1:8" ht="23.25" customHeight="1">
      <c r="A37" s="407" t="s">
        <v>426</v>
      </c>
      <c r="B37" s="16">
        <v>25609445.789999999</v>
      </c>
      <c r="C37" s="16">
        <v>20283826.469999999</v>
      </c>
      <c r="D37" s="406"/>
      <c r="E37" s="16"/>
      <c r="F37" s="16"/>
      <c r="G37" s="387"/>
      <c r="H37" s="387"/>
    </row>
    <row r="38" spans="1:8" ht="45">
      <c r="A38" s="407" t="s">
        <v>517</v>
      </c>
      <c r="B38" s="16">
        <v>0</v>
      </c>
      <c r="C38" s="16">
        <v>3375.47</v>
      </c>
      <c r="D38" s="407"/>
      <c r="E38" s="16"/>
      <c r="F38" s="16"/>
      <c r="G38" s="387"/>
      <c r="H38" s="387"/>
    </row>
    <row r="39" spans="1:8" ht="28.5" customHeight="1">
      <c r="A39" s="406" t="s">
        <v>427</v>
      </c>
      <c r="B39" s="13">
        <f>SUM(B40:B46)</f>
        <v>6204732.7399999993</v>
      </c>
      <c r="C39" s="13">
        <f>SUM(C40:C46)</f>
        <v>6035113.9399999995</v>
      </c>
      <c r="D39" s="407"/>
      <c r="E39" s="16"/>
      <c r="F39" s="16"/>
      <c r="G39" s="387"/>
      <c r="H39" s="387"/>
    </row>
    <row r="40" spans="1:8" ht="18.75" customHeight="1">
      <c r="A40" s="407" t="s">
        <v>428</v>
      </c>
      <c r="B40" s="16">
        <v>0</v>
      </c>
      <c r="C40" s="16">
        <v>0</v>
      </c>
      <c r="D40" s="407"/>
      <c r="E40" s="16"/>
      <c r="F40" s="16"/>
      <c r="G40" s="387"/>
      <c r="H40" s="387"/>
    </row>
    <row r="41" spans="1:8" ht="31.5" customHeight="1">
      <c r="A41" s="407" t="s">
        <v>518</v>
      </c>
      <c r="B41" s="16">
        <v>77359.72</v>
      </c>
      <c r="C41" s="16">
        <v>101530.81</v>
      </c>
      <c r="D41" s="407"/>
      <c r="E41" s="16"/>
      <c r="F41" s="16"/>
      <c r="G41" s="387"/>
      <c r="H41" s="387"/>
    </row>
    <row r="42" spans="1:8" ht="30">
      <c r="A42" s="407" t="s">
        <v>429</v>
      </c>
      <c r="B42" s="16">
        <v>0</v>
      </c>
      <c r="C42" s="16">
        <v>0</v>
      </c>
      <c r="D42" s="407"/>
      <c r="E42" s="16"/>
      <c r="F42" s="16"/>
      <c r="G42" s="387"/>
      <c r="H42" s="387"/>
    </row>
    <row r="43" spans="1:8" ht="18.75" customHeight="1">
      <c r="A43" s="407" t="s">
        <v>519</v>
      </c>
      <c r="B43" s="16">
        <v>6127373.0199999996</v>
      </c>
      <c r="C43" s="16">
        <v>5933583.1299999999</v>
      </c>
      <c r="D43" s="407"/>
      <c r="E43" s="16"/>
      <c r="F43" s="16"/>
      <c r="G43" s="387"/>
      <c r="H43" s="387"/>
    </row>
    <row r="44" spans="1:8" ht="16.5" customHeight="1">
      <c r="A44" s="407" t="s">
        <v>520</v>
      </c>
      <c r="B44" s="16">
        <v>0</v>
      </c>
      <c r="C44" s="16">
        <v>0</v>
      </c>
      <c r="D44" s="407"/>
      <c r="E44" s="16"/>
      <c r="F44" s="16"/>
      <c r="G44" s="387"/>
      <c r="H44" s="387"/>
    </row>
    <row r="45" spans="1:8" ht="18.75" customHeight="1">
      <c r="A45" s="407" t="s">
        <v>521</v>
      </c>
      <c r="B45" s="16">
        <v>0</v>
      </c>
      <c r="C45" s="16">
        <v>0</v>
      </c>
      <c r="D45" s="407"/>
      <c r="E45" s="16"/>
      <c r="F45" s="16"/>
      <c r="G45" s="387"/>
      <c r="H45" s="387"/>
    </row>
    <row r="46" spans="1:8" ht="27" customHeight="1">
      <c r="A46" s="407" t="s">
        <v>430</v>
      </c>
      <c r="B46" s="16">
        <v>0</v>
      </c>
      <c r="C46" s="16">
        <v>0</v>
      </c>
      <c r="D46" s="407"/>
      <c r="E46" s="16"/>
      <c r="F46" s="16"/>
      <c r="G46" s="387"/>
      <c r="H46" s="387"/>
    </row>
    <row r="47" spans="1:8" ht="18.75" customHeight="1">
      <c r="A47" s="406" t="s">
        <v>522</v>
      </c>
      <c r="B47" s="13">
        <v>1191.5899999999999</v>
      </c>
      <c r="C47" s="13">
        <v>1620.69</v>
      </c>
      <c r="D47" s="407"/>
      <c r="E47" s="16"/>
      <c r="F47" s="16"/>
      <c r="G47" s="387"/>
      <c r="H47" s="387"/>
    </row>
    <row r="48" spans="1:8" ht="17.25" customHeight="1">
      <c r="A48" s="406" t="s">
        <v>431</v>
      </c>
      <c r="B48" s="13">
        <f>SUM(B8,B27)</f>
        <v>652129745.11000001</v>
      </c>
      <c r="C48" s="13">
        <f>SUM(C8,C27)</f>
        <v>621155458.64999998</v>
      </c>
      <c r="D48" s="406" t="s">
        <v>432</v>
      </c>
      <c r="E48" s="13">
        <f>SUM(E8,E15,E16,E17)</f>
        <v>652129745.1099999</v>
      </c>
      <c r="F48" s="13">
        <f>SUM(F8,F15,F16,F17)</f>
        <v>621155458.6500001</v>
      </c>
      <c r="G48" s="387"/>
      <c r="H48" s="387"/>
    </row>
    <row r="49" spans="1:6">
      <c r="A49" s="451"/>
      <c r="B49" s="451"/>
      <c r="C49" s="451"/>
      <c r="D49" s="451"/>
      <c r="E49" s="451"/>
      <c r="F49" s="451"/>
    </row>
    <row r="50" spans="1:6">
      <c r="A50" s="408"/>
      <c r="B50" s="408"/>
      <c r="C50" s="408"/>
      <c r="D50" s="408"/>
      <c r="E50" s="408"/>
      <c r="F50" s="408"/>
    </row>
    <row r="51" spans="1:6">
      <c r="A51" s="408"/>
      <c r="B51" s="408"/>
      <c r="C51" s="408"/>
      <c r="D51" s="408"/>
      <c r="E51" s="408"/>
      <c r="F51" s="408"/>
    </row>
    <row r="52" spans="1:6">
      <c r="A52" s="408"/>
      <c r="B52" s="408"/>
      <c r="C52" s="408"/>
      <c r="D52" s="408"/>
      <c r="E52" s="408"/>
      <c r="F52" s="408"/>
    </row>
    <row r="53" spans="1:6">
      <c r="A53" s="408"/>
      <c r="B53" s="408"/>
      <c r="C53" s="425" t="s">
        <v>572</v>
      </c>
      <c r="D53" s="426"/>
      <c r="E53" s="408"/>
      <c r="F53" s="408"/>
    </row>
    <row r="54" spans="1:6">
      <c r="A54" s="405" t="s">
        <v>523</v>
      </c>
      <c r="B54" s="405"/>
      <c r="C54" s="427" t="s">
        <v>394</v>
      </c>
      <c r="D54" s="428"/>
      <c r="E54" s="405"/>
      <c r="F54" s="405" t="s">
        <v>392</v>
      </c>
    </row>
    <row r="55" spans="1:6">
      <c r="A55" s="405" t="s">
        <v>393</v>
      </c>
      <c r="B55" s="15"/>
      <c r="C55" s="15"/>
      <c r="D55" s="15"/>
      <c r="E55" s="405"/>
      <c r="F55" s="405" t="s">
        <v>395</v>
      </c>
    </row>
    <row r="56" spans="1:6">
      <c r="A56" s="405"/>
      <c r="B56" s="405"/>
      <c r="C56" s="405"/>
      <c r="D56" s="15"/>
      <c r="E56" s="405"/>
      <c r="F56" s="15"/>
    </row>
    <row r="57" spans="1:6">
      <c r="A57" s="389"/>
      <c r="B57" s="389"/>
      <c r="C57" s="389"/>
      <c r="E57" s="389"/>
    </row>
    <row r="58" spans="1:6">
      <c r="A58" s="389"/>
      <c r="B58" s="389"/>
      <c r="C58" s="389"/>
      <c r="E58" s="389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opLeftCell="A16" workbookViewId="0">
      <selection sqref="A1:A3"/>
    </sheetView>
  </sheetViews>
  <sheetFormatPr defaultRowHeight="15"/>
  <cols>
    <col min="1" max="1" width="31.28515625" style="386" customWidth="1"/>
    <col min="2" max="2" width="29.28515625" style="386" customWidth="1"/>
    <col min="3" max="3" width="29.7109375" style="386" customWidth="1"/>
    <col min="4" max="4" width="26.42578125" style="386" customWidth="1"/>
    <col min="5" max="5" width="27.5703125" style="385" customWidth="1"/>
    <col min="6" max="6" width="9.140625" style="390"/>
    <col min="7" max="7" width="18.28515625" style="386" bestFit="1" customWidth="1"/>
    <col min="8" max="9" width="14.42578125" style="386" customWidth="1"/>
    <col min="10" max="16384" width="9.140625" style="386"/>
  </cols>
  <sheetData>
    <row r="1" spans="1:9" ht="29.25" customHeight="1">
      <c r="A1" s="429" t="s">
        <v>524</v>
      </c>
      <c r="B1" s="462" t="s">
        <v>525</v>
      </c>
      <c r="C1" s="463"/>
      <c r="D1" s="464" t="s">
        <v>526</v>
      </c>
    </row>
    <row r="2" spans="1:9">
      <c r="A2" s="461"/>
      <c r="B2" s="466"/>
      <c r="C2" s="467"/>
      <c r="D2" s="465"/>
    </row>
    <row r="3" spans="1:9" ht="21" customHeight="1">
      <c r="A3" s="461"/>
      <c r="B3" s="466" t="s">
        <v>527</v>
      </c>
      <c r="C3" s="467"/>
      <c r="D3" s="465"/>
    </row>
    <row r="4" spans="1:9">
      <c r="A4" s="409"/>
      <c r="B4" s="466" t="s">
        <v>573</v>
      </c>
      <c r="C4" s="467"/>
      <c r="D4" s="465"/>
    </row>
    <row r="5" spans="1:9">
      <c r="A5" s="402" t="s">
        <v>491</v>
      </c>
      <c r="B5" s="447"/>
      <c r="C5" s="448"/>
      <c r="D5" s="468"/>
    </row>
    <row r="6" spans="1:9">
      <c r="A6" s="403" t="s">
        <v>580</v>
      </c>
      <c r="B6" s="449"/>
      <c r="C6" s="450"/>
      <c r="D6" s="469"/>
    </row>
    <row r="7" spans="1:9" ht="33.75" customHeight="1">
      <c r="A7" s="470"/>
      <c r="B7" s="471"/>
      <c r="C7" s="404" t="s">
        <v>528</v>
      </c>
      <c r="D7" s="404" t="s">
        <v>529</v>
      </c>
      <c r="E7" s="386"/>
    </row>
    <row r="8" spans="1:9">
      <c r="A8" s="452" t="s">
        <v>433</v>
      </c>
      <c r="B8" s="453"/>
      <c r="C8" s="13">
        <f>SUM(C9:C14)</f>
        <v>46013751.810000002</v>
      </c>
      <c r="D8" s="13">
        <f>SUM(D9:D14)</f>
        <v>51201164.150000006</v>
      </c>
      <c r="E8" s="388"/>
      <c r="F8" s="391"/>
      <c r="G8" s="392"/>
      <c r="H8" s="392"/>
      <c r="I8" s="392"/>
    </row>
    <row r="9" spans="1:9">
      <c r="A9" s="459" t="s">
        <v>530</v>
      </c>
      <c r="B9" s="460"/>
      <c r="C9" s="16">
        <v>10027332.460000001</v>
      </c>
      <c r="D9" s="16">
        <v>10522508.630000001</v>
      </c>
      <c r="E9" s="388"/>
      <c r="F9" s="391"/>
      <c r="G9" s="393"/>
      <c r="H9" s="393"/>
      <c r="I9" s="393"/>
    </row>
    <row r="10" spans="1:9" ht="33.75" customHeight="1">
      <c r="A10" s="459" t="s">
        <v>531</v>
      </c>
      <c r="B10" s="460"/>
      <c r="C10" s="16">
        <v>1191.5899999999999</v>
      </c>
      <c r="D10" s="16">
        <v>429.1</v>
      </c>
      <c r="E10" s="388"/>
      <c r="F10" s="391"/>
      <c r="G10" s="393"/>
      <c r="H10" s="393"/>
      <c r="I10" s="393"/>
    </row>
    <row r="11" spans="1:9">
      <c r="A11" s="459" t="s">
        <v>532</v>
      </c>
      <c r="B11" s="460"/>
      <c r="C11" s="16">
        <v>0</v>
      </c>
      <c r="D11" s="16">
        <v>0</v>
      </c>
      <c r="E11" s="388"/>
      <c r="F11" s="391"/>
      <c r="G11" s="394"/>
      <c r="H11" s="394"/>
      <c r="I11" s="394"/>
    </row>
    <row r="12" spans="1:9">
      <c r="A12" s="459" t="s">
        <v>533</v>
      </c>
      <c r="B12" s="460"/>
      <c r="C12" s="16">
        <v>0</v>
      </c>
      <c r="D12" s="16">
        <v>0</v>
      </c>
      <c r="E12" s="388"/>
      <c r="F12" s="391"/>
      <c r="G12" s="393"/>
      <c r="H12" s="393"/>
      <c r="I12" s="393"/>
    </row>
    <row r="13" spans="1:9">
      <c r="A13" s="459" t="s">
        <v>534</v>
      </c>
      <c r="B13" s="460"/>
      <c r="C13" s="16">
        <v>0</v>
      </c>
      <c r="D13" s="16">
        <v>0</v>
      </c>
      <c r="E13" s="388"/>
      <c r="F13" s="391"/>
      <c r="G13" s="393"/>
      <c r="H13" s="393"/>
      <c r="I13" s="393"/>
    </row>
    <row r="14" spans="1:9">
      <c r="A14" s="459" t="s">
        <v>535</v>
      </c>
      <c r="B14" s="460"/>
      <c r="C14" s="16">
        <v>35985227.759999998</v>
      </c>
      <c r="D14" s="16">
        <v>40678226.420000002</v>
      </c>
      <c r="E14" s="388"/>
      <c r="F14" s="391"/>
      <c r="G14" s="393"/>
      <c r="H14" s="393"/>
      <c r="I14" s="393"/>
    </row>
    <row r="15" spans="1:9">
      <c r="A15" s="452" t="s">
        <v>536</v>
      </c>
      <c r="B15" s="453"/>
      <c r="C15" s="13">
        <f>SUM(C16:C25)</f>
        <v>185122702.37</v>
      </c>
      <c r="D15" s="13">
        <f>SUM(D16:D25)</f>
        <v>222923679.09</v>
      </c>
      <c r="E15" s="388"/>
      <c r="F15" s="391"/>
      <c r="G15" s="392"/>
      <c r="H15" s="392"/>
      <c r="I15" s="392"/>
    </row>
    <row r="16" spans="1:9">
      <c r="A16" s="459" t="s">
        <v>434</v>
      </c>
      <c r="B16" s="460"/>
      <c r="C16" s="16">
        <v>9572539.9399999995</v>
      </c>
      <c r="D16" s="16">
        <v>10241083.74</v>
      </c>
      <c r="E16" s="388"/>
      <c r="F16" s="391"/>
      <c r="G16" s="393"/>
      <c r="H16" s="393"/>
      <c r="I16" s="393"/>
    </row>
    <row r="17" spans="1:9">
      <c r="A17" s="459" t="s">
        <v>537</v>
      </c>
      <c r="B17" s="460"/>
      <c r="C17" s="16">
        <v>2223377.38</v>
      </c>
      <c r="D17" s="16">
        <v>3125576.94</v>
      </c>
      <c r="E17" s="388"/>
      <c r="F17" s="391"/>
      <c r="G17" s="393"/>
      <c r="H17" s="393"/>
      <c r="I17" s="393"/>
    </row>
    <row r="18" spans="1:9">
      <c r="A18" s="459" t="s">
        <v>435</v>
      </c>
      <c r="B18" s="460"/>
      <c r="C18" s="16">
        <v>23967644.800000001</v>
      </c>
      <c r="D18" s="16">
        <v>19554771.620000001</v>
      </c>
      <c r="E18" s="388"/>
      <c r="F18" s="391"/>
      <c r="G18" s="393"/>
      <c r="H18" s="393"/>
      <c r="I18" s="393"/>
    </row>
    <row r="19" spans="1:9">
      <c r="A19" s="459" t="s">
        <v>436</v>
      </c>
      <c r="B19" s="460"/>
      <c r="C19" s="16">
        <v>58197.64</v>
      </c>
      <c r="D19" s="16">
        <v>169900.3</v>
      </c>
      <c r="E19" s="388"/>
      <c r="F19" s="391"/>
      <c r="G19" s="393"/>
      <c r="H19" s="393"/>
      <c r="I19" s="393"/>
    </row>
    <row r="20" spans="1:9">
      <c r="A20" s="459" t="s">
        <v>437</v>
      </c>
      <c r="B20" s="460"/>
      <c r="C20" s="16">
        <v>24177602.18</v>
      </c>
      <c r="D20" s="16">
        <v>24964681.379999999</v>
      </c>
      <c r="E20" s="388"/>
      <c r="F20" s="391"/>
      <c r="G20" s="393"/>
      <c r="H20" s="393"/>
      <c r="I20" s="393"/>
    </row>
    <row r="21" spans="1:9">
      <c r="A21" s="459" t="s">
        <v>538</v>
      </c>
      <c r="B21" s="460"/>
      <c r="C21" s="16">
        <v>4331455.01</v>
      </c>
      <c r="D21" s="16">
        <v>4524389.76</v>
      </c>
      <c r="E21" s="388"/>
      <c r="F21" s="391"/>
      <c r="G21" s="393"/>
      <c r="H21" s="393"/>
      <c r="I21" s="393"/>
    </row>
    <row r="22" spans="1:9">
      <c r="A22" s="459" t="s">
        <v>438</v>
      </c>
      <c r="B22" s="460"/>
      <c r="C22" s="16">
        <v>1706976.21</v>
      </c>
      <c r="D22" s="16">
        <v>1486449.86</v>
      </c>
      <c r="E22" s="388"/>
      <c r="F22" s="391"/>
      <c r="G22" s="393"/>
      <c r="H22" s="393"/>
      <c r="I22" s="393"/>
    </row>
    <row r="23" spans="1:9">
      <c r="A23" s="459" t="s">
        <v>539</v>
      </c>
      <c r="B23" s="460"/>
      <c r="C23" s="16">
        <v>0</v>
      </c>
      <c r="D23" s="16">
        <v>0</v>
      </c>
      <c r="E23" s="388"/>
      <c r="F23" s="391"/>
      <c r="G23" s="393"/>
      <c r="H23" s="393"/>
      <c r="I23" s="393"/>
    </row>
    <row r="24" spans="1:9">
      <c r="A24" s="459" t="s">
        <v>540</v>
      </c>
      <c r="B24" s="460"/>
      <c r="C24" s="16">
        <v>119084909.20999999</v>
      </c>
      <c r="D24" s="16">
        <v>158856825.49000001</v>
      </c>
      <c r="E24" s="388"/>
      <c r="F24" s="391"/>
      <c r="G24" s="393"/>
      <c r="H24" s="393"/>
      <c r="I24" s="393"/>
    </row>
    <row r="25" spans="1:9">
      <c r="A25" s="459" t="s">
        <v>439</v>
      </c>
      <c r="B25" s="460"/>
      <c r="C25" s="16">
        <v>0</v>
      </c>
      <c r="D25" s="16">
        <v>0</v>
      </c>
      <c r="E25" s="388"/>
      <c r="F25" s="391"/>
      <c r="G25" s="393"/>
      <c r="H25" s="393"/>
      <c r="I25" s="393"/>
    </row>
    <row r="26" spans="1:9">
      <c r="A26" s="452" t="s">
        <v>541</v>
      </c>
      <c r="B26" s="453"/>
      <c r="C26" s="13">
        <f>SUM(C8-C15)</f>
        <v>-139108950.56</v>
      </c>
      <c r="D26" s="13">
        <f>SUM(D8-D15)</f>
        <v>-171722514.94</v>
      </c>
      <c r="E26" s="388"/>
      <c r="F26" s="391"/>
      <c r="G26" s="392"/>
      <c r="H26" s="392"/>
      <c r="I26" s="392"/>
    </row>
    <row r="27" spans="1:9">
      <c r="A27" s="452" t="s">
        <v>440</v>
      </c>
      <c r="B27" s="453"/>
      <c r="C27" s="13">
        <f>SUM(C28:C30)</f>
        <v>88114688.969999999</v>
      </c>
      <c r="D27" s="13">
        <f>SUM(D28:D30)</f>
        <v>41056764.589999996</v>
      </c>
      <c r="E27" s="388"/>
      <c r="F27" s="391"/>
      <c r="G27" s="392"/>
      <c r="H27" s="392"/>
      <c r="I27" s="392"/>
    </row>
    <row r="28" spans="1:9">
      <c r="A28" s="459" t="s">
        <v>441</v>
      </c>
      <c r="B28" s="460"/>
      <c r="C28" s="16">
        <v>84595142.700000003</v>
      </c>
      <c r="D28" s="16">
        <v>6174938.7999999998</v>
      </c>
      <c r="E28" s="388"/>
      <c r="F28" s="391"/>
      <c r="G28" s="393"/>
      <c r="H28" s="393"/>
      <c r="I28" s="393"/>
    </row>
    <row r="29" spans="1:9">
      <c r="A29" s="459" t="s">
        <v>442</v>
      </c>
      <c r="B29" s="460"/>
      <c r="C29" s="16">
        <v>0</v>
      </c>
      <c r="D29" s="16">
        <v>0</v>
      </c>
      <c r="E29" s="388"/>
      <c r="F29" s="391"/>
      <c r="G29" s="394"/>
      <c r="H29" s="394"/>
      <c r="I29" s="394"/>
    </row>
    <row r="30" spans="1:9">
      <c r="A30" s="459" t="s">
        <v>443</v>
      </c>
      <c r="B30" s="460"/>
      <c r="C30" s="16">
        <v>3519546.27</v>
      </c>
      <c r="D30" s="16">
        <v>34881825.789999999</v>
      </c>
      <c r="E30" s="388"/>
      <c r="F30" s="391"/>
      <c r="G30" s="393"/>
      <c r="H30" s="393"/>
      <c r="I30" s="393"/>
    </row>
    <row r="31" spans="1:9">
      <c r="A31" s="452" t="s">
        <v>444</v>
      </c>
      <c r="B31" s="453"/>
      <c r="C31" s="13">
        <f>SUM(C32:C33)</f>
        <v>2964951.51</v>
      </c>
      <c r="D31" s="13">
        <f>SUM(D32:D33)</f>
        <v>104865856.67</v>
      </c>
      <c r="E31" s="388"/>
      <c r="F31" s="391"/>
      <c r="G31" s="392"/>
      <c r="H31" s="392"/>
      <c r="I31" s="392"/>
    </row>
    <row r="32" spans="1:9" ht="45" customHeight="1">
      <c r="A32" s="459" t="s">
        <v>542</v>
      </c>
      <c r="B32" s="460"/>
      <c r="C32" s="18">
        <v>0</v>
      </c>
      <c r="D32" s="18">
        <v>0</v>
      </c>
      <c r="E32" s="388"/>
      <c r="F32" s="391"/>
      <c r="G32" s="393"/>
      <c r="H32" s="393"/>
      <c r="I32" s="393"/>
    </row>
    <row r="33" spans="1:9">
      <c r="A33" s="459" t="s">
        <v>445</v>
      </c>
      <c r="B33" s="460"/>
      <c r="C33" s="16">
        <v>2964951.51</v>
      </c>
      <c r="D33" s="16">
        <v>104865856.67</v>
      </c>
      <c r="E33" s="395"/>
      <c r="F33" s="391"/>
      <c r="G33" s="393"/>
      <c r="H33" s="393"/>
      <c r="I33" s="393"/>
    </row>
    <row r="34" spans="1:9">
      <c r="A34" s="452" t="s">
        <v>543</v>
      </c>
      <c r="B34" s="453"/>
      <c r="C34" s="13">
        <f>SUM(C26+C27-C31)</f>
        <v>-53959213.100000001</v>
      </c>
      <c r="D34" s="13">
        <f>SUM(D26+D27-D31)</f>
        <v>-235531607.01999998</v>
      </c>
      <c r="E34" s="395"/>
      <c r="F34" s="391"/>
      <c r="G34" s="392"/>
      <c r="H34" s="392"/>
      <c r="I34" s="392"/>
    </row>
    <row r="35" spans="1:9">
      <c r="A35" s="452" t="s">
        <v>446</v>
      </c>
      <c r="B35" s="453"/>
      <c r="C35" s="13">
        <f>SUM(C36:C38)</f>
        <v>737377.62</v>
      </c>
      <c r="D35" s="13">
        <f>SUM(D36:D38)</f>
        <v>39552059.189999998</v>
      </c>
      <c r="E35" s="395"/>
      <c r="F35" s="391"/>
      <c r="G35" s="392"/>
      <c r="H35" s="392"/>
      <c r="I35" s="392"/>
    </row>
    <row r="36" spans="1:9">
      <c r="A36" s="459" t="s">
        <v>447</v>
      </c>
      <c r="B36" s="460"/>
      <c r="C36" s="16">
        <v>0</v>
      </c>
      <c r="D36" s="16">
        <v>0</v>
      </c>
      <c r="E36" s="395"/>
      <c r="F36" s="391"/>
      <c r="G36" s="393"/>
      <c r="H36" s="393"/>
      <c r="I36" s="393"/>
    </row>
    <row r="37" spans="1:9">
      <c r="A37" s="459" t="s">
        <v>448</v>
      </c>
      <c r="B37" s="460"/>
      <c r="C37" s="16">
        <v>486929.19</v>
      </c>
      <c r="D37" s="16">
        <v>14223973.1</v>
      </c>
      <c r="E37" s="388"/>
      <c r="F37" s="391"/>
      <c r="G37" s="393"/>
      <c r="H37" s="393"/>
      <c r="I37" s="393"/>
    </row>
    <row r="38" spans="1:9">
      <c r="A38" s="459" t="s">
        <v>544</v>
      </c>
      <c r="B38" s="460"/>
      <c r="C38" s="16">
        <v>250448.43</v>
      </c>
      <c r="D38" s="16">
        <v>25328086.09</v>
      </c>
      <c r="E38" s="395"/>
      <c r="F38" s="391"/>
      <c r="G38" s="393"/>
      <c r="H38" s="393"/>
      <c r="I38" s="393"/>
    </row>
    <row r="39" spans="1:9">
      <c r="A39" s="452" t="s">
        <v>449</v>
      </c>
      <c r="B39" s="453"/>
      <c r="C39" s="13">
        <f>SUM(C40:C41)</f>
        <v>1019278.97</v>
      </c>
      <c r="D39" s="13">
        <f>SUM(D40:D41)</f>
        <v>39249370.080000006</v>
      </c>
      <c r="E39" s="395"/>
      <c r="F39" s="391"/>
      <c r="G39" s="392"/>
      <c r="H39" s="392"/>
      <c r="I39" s="392"/>
    </row>
    <row r="40" spans="1:9">
      <c r="A40" s="459" t="s">
        <v>450</v>
      </c>
      <c r="B40" s="460"/>
      <c r="C40" s="16">
        <v>1355.36</v>
      </c>
      <c r="D40" s="16">
        <v>4226.59</v>
      </c>
      <c r="E40" s="395"/>
      <c r="F40" s="391"/>
      <c r="G40" s="393"/>
      <c r="H40" s="393"/>
      <c r="I40" s="393"/>
    </row>
    <row r="41" spans="1:9">
      <c r="A41" s="459" t="s">
        <v>451</v>
      </c>
      <c r="B41" s="460"/>
      <c r="C41" s="16">
        <v>1017923.61</v>
      </c>
      <c r="D41" s="16">
        <v>39245143.490000002</v>
      </c>
      <c r="E41" s="395"/>
      <c r="F41" s="391"/>
      <c r="G41" s="393"/>
      <c r="H41" s="393"/>
      <c r="I41" s="393"/>
    </row>
    <row r="42" spans="1:9" hidden="1">
      <c r="A42" s="452" t="s">
        <v>545</v>
      </c>
      <c r="B42" s="453"/>
      <c r="C42" s="13">
        <f>SUM(C34+C35-C39)</f>
        <v>-54241114.450000003</v>
      </c>
      <c r="D42" s="13">
        <f>SUM(D34+D35-D39)</f>
        <v>-235228917.91</v>
      </c>
      <c r="E42" s="395"/>
      <c r="F42" s="391"/>
      <c r="G42" s="392"/>
      <c r="H42" s="392"/>
      <c r="I42" s="392"/>
    </row>
    <row r="43" spans="1:9" hidden="1">
      <c r="A43" s="452" t="s">
        <v>546</v>
      </c>
      <c r="B43" s="453"/>
      <c r="C43" s="13">
        <v>0</v>
      </c>
      <c r="D43" s="13">
        <v>0</v>
      </c>
      <c r="E43" s="395"/>
      <c r="F43" s="391"/>
      <c r="G43" s="396"/>
      <c r="H43" s="396"/>
      <c r="I43" s="396"/>
    </row>
    <row r="44" spans="1:9" hidden="1">
      <c r="A44" s="459" t="s">
        <v>547</v>
      </c>
      <c r="B44" s="460"/>
      <c r="C44" s="14">
        <v>0</v>
      </c>
      <c r="D44" s="14">
        <v>0</v>
      </c>
      <c r="E44" s="395"/>
      <c r="F44" s="391"/>
      <c r="G44" s="394"/>
      <c r="H44" s="394"/>
      <c r="I44" s="394"/>
    </row>
    <row r="45" spans="1:9" hidden="1">
      <c r="A45" s="459" t="s">
        <v>548</v>
      </c>
      <c r="B45" s="460"/>
      <c r="C45" s="14">
        <f>SUM(C42-C43-C44)</f>
        <v>-54241114.450000003</v>
      </c>
      <c r="D45" s="14">
        <f>SUM(D42-D43-D44)</f>
        <v>-235228917.91</v>
      </c>
      <c r="E45" s="395"/>
      <c r="F45" s="391"/>
      <c r="G45" s="394"/>
      <c r="H45" s="394"/>
      <c r="I45" s="394"/>
    </row>
    <row r="46" spans="1:9">
      <c r="A46" s="452" t="s">
        <v>549</v>
      </c>
      <c r="B46" s="453"/>
      <c r="C46" s="410">
        <f>C34+C35-C39</f>
        <v>-54241114.450000003</v>
      </c>
      <c r="D46" s="410">
        <f>D34+D35-D39</f>
        <v>-235228917.91</v>
      </c>
      <c r="E46" s="395"/>
      <c r="F46" s="391"/>
      <c r="G46" s="392"/>
      <c r="H46" s="392"/>
      <c r="I46" s="392"/>
    </row>
    <row r="47" spans="1:9">
      <c r="A47" s="452" t="s">
        <v>452</v>
      </c>
      <c r="B47" s="453"/>
      <c r="C47" s="411"/>
      <c r="D47" s="411"/>
      <c r="E47" s="395"/>
      <c r="F47" s="391"/>
      <c r="G47" s="393"/>
      <c r="H47" s="393"/>
      <c r="I47" s="393"/>
    </row>
    <row r="48" spans="1:9" ht="34.5" customHeight="1">
      <c r="A48" s="452" t="s">
        <v>550</v>
      </c>
      <c r="B48" s="453"/>
      <c r="C48" s="411"/>
      <c r="D48" s="411"/>
      <c r="E48" s="395"/>
      <c r="F48" s="391"/>
      <c r="G48" s="394"/>
      <c r="H48" s="394"/>
      <c r="I48" s="392"/>
    </row>
    <row r="49" spans="1:9">
      <c r="A49" s="454" t="s">
        <v>551</v>
      </c>
      <c r="B49" s="455"/>
      <c r="C49" s="412">
        <f>C46-C47-C48</f>
        <v>-54241114.450000003</v>
      </c>
      <c r="D49" s="412">
        <f>D46-D47-D48</f>
        <v>-235228917.91</v>
      </c>
      <c r="E49" s="395"/>
      <c r="F49" s="391"/>
      <c r="G49" s="392"/>
      <c r="H49" s="392"/>
      <c r="I49" s="392"/>
    </row>
    <row r="50" spans="1:9">
      <c r="A50" s="456"/>
      <c r="B50" s="456"/>
      <c r="C50" s="456"/>
      <c r="D50" s="456"/>
    </row>
    <row r="51" spans="1:9">
      <c r="A51" s="457"/>
      <c r="B51" s="457"/>
      <c r="C51" s="457"/>
      <c r="D51" s="457"/>
    </row>
    <row r="52" spans="1:9">
      <c r="A52" s="405"/>
      <c r="B52" s="405"/>
      <c r="C52" s="405"/>
      <c r="D52" s="405"/>
    </row>
    <row r="53" spans="1:9">
      <c r="A53" s="405"/>
      <c r="B53" s="458" t="s">
        <v>572</v>
      </c>
      <c r="C53" s="427"/>
      <c r="D53" s="405"/>
    </row>
    <row r="54" spans="1:9">
      <c r="A54" s="405"/>
      <c r="B54" s="427" t="s">
        <v>394</v>
      </c>
      <c r="C54" s="428"/>
      <c r="D54" s="405"/>
    </row>
    <row r="55" spans="1:9">
      <c r="A55" s="405" t="s">
        <v>552</v>
      </c>
      <c r="B55" s="405"/>
      <c r="C55" s="405"/>
      <c r="D55" s="405" t="s">
        <v>553</v>
      </c>
    </row>
    <row r="56" spans="1:9">
      <c r="A56" s="405" t="s">
        <v>393</v>
      </c>
      <c r="B56" s="405"/>
      <c r="C56" s="405"/>
      <c r="D56" s="405" t="s">
        <v>395</v>
      </c>
    </row>
    <row r="57" spans="1:9">
      <c r="A57" s="15"/>
      <c r="B57" s="15"/>
      <c r="C57" s="15"/>
      <c r="D57" s="15"/>
    </row>
  </sheetData>
  <mergeCells count="55">
    <mergeCell ref="A10:B10"/>
    <mergeCell ref="A1:A3"/>
    <mergeCell ref="B1:C1"/>
    <mergeCell ref="D1:D4"/>
    <mergeCell ref="B2:C2"/>
    <mergeCell ref="B3:C3"/>
    <mergeCell ref="B4:C4"/>
    <mergeCell ref="B5:C6"/>
    <mergeCell ref="D5:D6"/>
    <mergeCell ref="A7:B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B54:C54"/>
    <mergeCell ref="A47:B47"/>
    <mergeCell ref="A48:B48"/>
    <mergeCell ref="A49:B49"/>
    <mergeCell ref="A50:D50"/>
    <mergeCell ref="A51:D51"/>
    <mergeCell ref="B53:C53"/>
  </mergeCells>
  <pageMargins left="0.7" right="0.7" top="0.75" bottom="0.75" header="0.3" footer="0.3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A10" workbookViewId="0">
      <selection activeCell="G8" sqref="G8"/>
    </sheetView>
  </sheetViews>
  <sheetFormatPr defaultRowHeight="15"/>
  <cols>
    <col min="1" max="1" width="31.28515625" customWidth="1"/>
    <col min="2" max="2" width="29.85546875" customWidth="1"/>
    <col min="3" max="3" width="25.85546875" customWidth="1"/>
    <col min="4" max="4" width="26.28515625" customWidth="1"/>
    <col min="5" max="5" width="14.140625" style="397" customWidth="1"/>
    <col min="6" max="6" width="14.28515625" style="397" customWidth="1"/>
    <col min="7" max="7" width="13.7109375" style="397" customWidth="1"/>
    <col min="8" max="8" width="9.140625" style="398"/>
  </cols>
  <sheetData>
    <row r="1" spans="1:7">
      <c r="A1" s="429" t="s">
        <v>554</v>
      </c>
      <c r="B1" s="462" t="s">
        <v>555</v>
      </c>
      <c r="C1" s="463"/>
      <c r="D1" s="464" t="s">
        <v>556</v>
      </c>
    </row>
    <row r="2" spans="1:7">
      <c r="A2" s="461"/>
      <c r="B2" s="466"/>
      <c r="C2" s="467"/>
      <c r="D2" s="465"/>
    </row>
    <row r="3" spans="1:7">
      <c r="A3" s="461"/>
      <c r="B3" s="466" t="s">
        <v>574</v>
      </c>
      <c r="C3" s="467"/>
      <c r="D3" s="465"/>
    </row>
    <row r="4" spans="1:7">
      <c r="A4" s="402" t="s">
        <v>491</v>
      </c>
      <c r="B4" s="447"/>
      <c r="C4" s="448"/>
      <c r="D4" s="468"/>
    </row>
    <row r="5" spans="1:7">
      <c r="A5" s="403" t="s">
        <v>575</v>
      </c>
      <c r="B5" s="449"/>
      <c r="C5" s="450"/>
      <c r="D5" s="469"/>
    </row>
    <row r="6" spans="1:7" ht="30">
      <c r="A6" s="470"/>
      <c r="B6" s="471"/>
      <c r="C6" s="404" t="s">
        <v>528</v>
      </c>
      <c r="D6" s="404" t="s">
        <v>529</v>
      </c>
    </row>
    <row r="7" spans="1:7">
      <c r="A7" s="452" t="s">
        <v>465</v>
      </c>
      <c r="B7" s="453"/>
      <c r="C7" s="13">
        <v>821023910.92999995</v>
      </c>
      <c r="D7" s="13">
        <f>SUM(C29)</f>
        <v>666917471.16999996</v>
      </c>
      <c r="E7" s="399"/>
      <c r="F7" s="399"/>
      <c r="G7" s="399">
        <f>C7-'[1]ZZwF 31.12.2016'!D7</f>
        <v>-111940597717.89001</v>
      </c>
    </row>
    <row r="8" spans="1:7">
      <c r="A8" s="452" t="s">
        <v>466</v>
      </c>
      <c r="B8" s="453"/>
      <c r="C8" s="13">
        <f>SUM(C9:C18)</f>
        <v>346689881.69999999</v>
      </c>
      <c r="D8" s="13">
        <f>SUM(D9:D18)</f>
        <v>366515221.64999998</v>
      </c>
      <c r="E8" s="399"/>
      <c r="F8" s="399"/>
      <c r="G8" s="399">
        <f>C8-'[1]ZZwF 31.12.2016'!D8</f>
        <v>-26970028175.68</v>
      </c>
    </row>
    <row r="9" spans="1:7">
      <c r="A9" s="459" t="s">
        <v>453</v>
      </c>
      <c r="B9" s="460"/>
      <c r="C9" s="16">
        <v>0</v>
      </c>
      <c r="D9" s="16">
        <v>0</v>
      </c>
      <c r="E9" s="399"/>
      <c r="F9" s="399"/>
      <c r="G9" s="399">
        <f>C9-'[1]ZZwF 31.12.2016'!D9</f>
        <v>-7997841834.0600004</v>
      </c>
    </row>
    <row r="10" spans="1:7">
      <c r="A10" s="459" t="s">
        <v>557</v>
      </c>
      <c r="B10" s="460"/>
      <c r="C10" s="16">
        <v>249004635.87</v>
      </c>
      <c r="D10" s="16">
        <v>301332821.38</v>
      </c>
      <c r="E10" s="399"/>
      <c r="F10" s="399"/>
      <c r="G10" s="399">
        <f>C10-'[1]ZZwF 31.12.2016'!D10</f>
        <v>-13552860885.549999</v>
      </c>
    </row>
    <row r="11" spans="1:7">
      <c r="A11" s="459" t="s">
        <v>558</v>
      </c>
      <c r="B11" s="460"/>
      <c r="C11" s="16">
        <v>0</v>
      </c>
      <c r="D11" s="16">
        <v>0</v>
      </c>
      <c r="E11" s="399"/>
      <c r="F11" s="399"/>
      <c r="G11" s="399">
        <f>C11-'[1]ZZwF 31.12.2016'!D11</f>
        <v>0</v>
      </c>
    </row>
    <row r="12" spans="1:7">
      <c r="A12" s="459" t="s">
        <v>559</v>
      </c>
      <c r="B12" s="460"/>
      <c r="C12" s="16">
        <v>22625440.920000002</v>
      </c>
      <c r="D12" s="16">
        <v>32107097.27</v>
      </c>
      <c r="E12" s="399"/>
      <c r="F12" s="399"/>
      <c r="G12" s="399">
        <f>C12-'[1]ZZwF 31.12.2016'!D12</f>
        <v>-1094242373.72</v>
      </c>
    </row>
    <row r="13" spans="1:7">
      <c r="A13" s="459" t="s">
        <v>454</v>
      </c>
      <c r="B13" s="460"/>
      <c r="C13" s="16">
        <v>0</v>
      </c>
      <c r="D13" s="16">
        <v>0</v>
      </c>
      <c r="E13" s="399"/>
      <c r="F13" s="399"/>
      <c r="G13" s="399">
        <f>C13-'[1]ZZwF 31.12.2016'!D13</f>
        <v>0</v>
      </c>
    </row>
    <row r="14" spans="1:7" ht="29.25" customHeight="1">
      <c r="A14" s="459" t="s">
        <v>560</v>
      </c>
      <c r="B14" s="460"/>
      <c r="C14" s="16">
        <v>7130.9</v>
      </c>
      <c r="D14" s="16">
        <v>0</v>
      </c>
      <c r="E14" s="399"/>
      <c r="F14" s="399"/>
      <c r="G14" s="399">
        <f>C14-'[1]ZZwF 31.12.2016'!D14</f>
        <v>-21108142.050000001</v>
      </c>
    </row>
    <row r="15" spans="1:7" ht="27.75" customHeight="1">
      <c r="A15" s="459" t="s">
        <v>561</v>
      </c>
      <c r="B15" s="460"/>
      <c r="C15" s="16">
        <v>0</v>
      </c>
      <c r="D15" s="16">
        <v>0</v>
      </c>
      <c r="E15" s="399"/>
      <c r="F15" s="399"/>
      <c r="G15" s="399">
        <f>C15-'[1]ZZwF 31.12.2016'!D15</f>
        <v>-14648880.23</v>
      </c>
    </row>
    <row r="16" spans="1:7">
      <c r="A16" s="459" t="s">
        <v>455</v>
      </c>
      <c r="B16" s="460"/>
      <c r="C16" s="16">
        <v>0</v>
      </c>
      <c r="D16" s="16">
        <v>154547.62</v>
      </c>
      <c r="E16" s="399"/>
      <c r="F16" s="399"/>
      <c r="G16" s="399">
        <f>C16-'[1]ZZwF 31.12.2016'!D16</f>
        <v>-894626.04</v>
      </c>
    </row>
    <row r="17" spans="1:7">
      <c r="A17" s="459" t="s">
        <v>562</v>
      </c>
      <c r="B17" s="460"/>
      <c r="C17" s="16">
        <v>0</v>
      </c>
      <c r="D17" s="16">
        <v>0</v>
      </c>
      <c r="E17" s="399"/>
      <c r="F17" s="399"/>
      <c r="G17" s="399">
        <f>C17-'[1]ZZwF 31.12.2016'!D17</f>
        <v>0</v>
      </c>
    </row>
    <row r="18" spans="1:7">
      <c r="A18" s="459" t="s">
        <v>456</v>
      </c>
      <c r="B18" s="460"/>
      <c r="C18" s="16">
        <v>75052674.010000005</v>
      </c>
      <c r="D18" s="16">
        <v>32920755.379999999</v>
      </c>
      <c r="E18" s="399"/>
      <c r="F18" s="399"/>
      <c r="G18" s="399">
        <f>C18-'[1]ZZwF 31.12.2016'!D18</f>
        <v>-4288431434.0299997</v>
      </c>
    </row>
    <row r="19" spans="1:7">
      <c r="A19" s="452" t="s">
        <v>563</v>
      </c>
      <c r="B19" s="453"/>
      <c r="C19" s="13">
        <f>SUM(C20:C28)</f>
        <v>500796321.45999992</v>
      </c>
      <c r="D19" s="13">
        <f>SUM(D20:D28)</f>
        <v>205509114.72000003</v>
      </c>
      <c r="E19" s="399"/>
      <c r="F19" s="399"/>
      <c r="G19" s="399">
        <f>C19-'[1]ZZwF 31.12.2016'!D19</f>
        <v>-25388059412.590004</v>
      </c>
    </row>
    <row r="20" spans="1:7">
      <c r="A20" s="459" t="s">
        <v>457</v>
      </c>
      <c r="B20" s="460"/>
      <c r="C20" s="16">
        <v>86787814.640000001</v>
      </c>
      <c r="D20" s="16">
        <v>54241114.450000003</v>
      </c>
      <c r="E20" s="399"/>
      <c r="F20" s="399"/>
      <c r="G20" s="399">
        <f>C20-'[1]ZZwF 31.12.2016'!D20</f>
        <v>-6053155754.6899996</v>
      </c>
    </row>
    <row r="21" spans="1:7">
      <c r="A21" s="459" t="s">
        <v>564</v>
      </c>
      <c r="B21" s="460"/>
      <c r="C21" s="16">
        <v>80966242.920000002</v>
      </c>
      <c r="D21" s="16">
        <v>21775037.530000001</v>
      </c>
      <c r="E21" s="399"/>
      <c r="F21" s="399"/>
      <c r="G21" s="399">
        <f>C21-'[1]ZZwF 31.12.2016'!D21</f>
        <v>-14634566165.030001</v>
      </c>
    </row>
    <row r="22" spans="1:7" ht="31.5" customHeight="1">
      <c r="A22" s="459" t="s">
        <v>458</v>
      </c>
      <c r="B22" s="460"/>
      <c r="C22" s="16">
        <v>0</v>
      </c>
      <c r="D22" s="16">
        <v>0</v>
      </c>
      <c r="E22" s="399"/>
      <c r="F22" s="399"/>
      <c r="G22" s="399">
        <f>C22-'[1]ZZwF 31.12.2016'!D22</f>
        <v>-5116351.2</v>
      </c>
    </row>
    <row r="23" spans="1:7">
      <c r="A23" s="459" t="s">
        <v>459</v>
      </c>
      <c r="B23" s="460"/>
      <c r="C23" s="16">
        <v>72835886.019999996</v>
      </c>
      <c r="D23" s="16">
        <v>86463652.930000007</v>
      </c>
      <c r="E23" s="399"/>
      <c r="F23" s="399"/>
      <c r="G23" s="399">
        <f>C23-'[1]ZZwF 31.12.2016'!D23</f>
        <v>-3022087205.8600001</v>
      </c>
    </row>
    <row r="24" spans="1:7">
      <c r="A24" s="459" t="s">
        <v>565</v>
      </c>
      <c r="B24" s="460"/>
      <c r="C24" s="16">
        <v>0</v>
      </c>
      <c r="D24" s="16">
        <v>0</v>
      </c>
      <c r="E24" s="399"/>
      <c r="F24" s="399"/>
      <c r="G24" s="399">
        <f>C24-'[1]ZZwF 31.12.2016'!D24</f>
        <v>0</v>
      </c>
    </row>
    <row r="25" spans="1:7" ht="43.5" customHeight="1">
      <c r="A25" s="459" t="s">
        <v>566</v>
      </c>
      <c r="B25" s="460"/>
      <c r="C25" s="16">
        <v>38656419.090000004</v>
      </c>
      <c r="D25" s="16">
        <v>8839451.6099999994</v>
      </c>
      <c r="E25" s="399"/>
      <c r="F25" s="399"/>
      <c r="G25" s="399">
        <f>C25-'[1]ZZwF 31.12.2016'!D25</f>
        <v>-51295989.789999992</v>
      </c>
    </row>
    <row r="26" spans="1:7" ht="43.5" customHeight="1">
      <c r="A26" s="459" t="s">
        <v>567</v>
      </c>
      <c r="B26" s="460"/>
      <c r="C26" s="16">
        <v>0</v>
      </c>
      <c r="D26" s="16">
        <v>0</v>
      </c>
      <c r="E26" s="399"/>
      <c r="F26" s="399"/>
      <c r="G26" s="399">
        <f>C26-'[1]ZZwF 31.12.2016'!D26</f>
        <v>-11641883.390000001</v>
      </c>
    </row>
    <row r="27" spans="1:7">
      <c r="A27" s="459" t="s">
        <v>568</v>
      </c>
      <c r="B27" s="460"/>
      <c r="C27" s="16">
        <v>0</v>
      </c>
      <c r="D27" s="16">
        <v>0</v>
      </c>
      <c r="E27" s="399"/>
      <c r="F27" s="399"/>
      <c r="G27" s="399">
        <f>C27-'[1]ZZwF 31.12.2016'!D27</f>
        <v>-894626.04</v>
      </c>
    </row>
    <row r="28" spans="1:7">
      <c r="A28" s="459" t="s">
        <v>460</v>
      </c>
      <c r="B28" s="460"/>
      <c r="C28" s="16">
        <v>221549958.78999999</v>
      </c>
      <c r="D28" s="16">
        <v>34189858.200000003</v>
      </c>
      <c r="E28" s="399"/>
      <c r="F28" s="399"/>
      <c r="G28" s="399">
        <f>C28-'[1]ZZwF 31.12.2016'!D28</f>
        <v>-1609301436.5900002</v>
      </c>
    </row>
    <row r="29" spans="1:7">
      <c r="A29" s="452" t="s">
        <v>461</v>
      </c>
      <c r="B29" s="453"/>
      <c r="C29" s="13">
        <f>SUM(C7+C8-C19)</f>
        <v>666917471.16999996</v>
      </c>
      <c r="D29" s="13">
        <f>SUM(D7+D8-D19)</f>
        <v>827923578.0999999</v>
      </c>
      <c r="E29" s="399"/>
      <c r="F29" s="399"/>
      <c r="G29" s="399">
        <f>C29-'[1]ZZwF 31.12.2016'!D29</f>
        <v>-113522566480.98001</v>
      </c>
    </row>
    <row r="30" spans="1:7">
      <c r="A30" s="452" t="s">
        <v>569</v>
      </c>
      <c r="B30" s="453"/>
      <c r="C30" s="13">
        <f>SUM(C31:C33)</f>
        <v>-54241114.450000003</v>
      </c>
      <c r="D30" s="13">
        <f>SUM(D31:D33)</f>
        <v>-235228917.91</v>
      </c>
      <c r="E30" s="399"/>
      <c r="F30" s="399"/>
      <c r="G30" s="399">
        <f>C30-'[1]ZZwF 31.12.2016'!D30</f>
        <v>-2031493459.0100005</v>
      </c>
    </row>
    <row r="31" spans="1:7">
      <c r="A31" s="459" t="s">
        <v>462</v>
      </c>
      <c r="B31" s="460"/>
      <c r="C31" s="16">
        <v>0</v>
      </c>
      <c r="D31" s="16">
        <v>0</v>
      </c>
      <c r="E31" s="399"/>
      <c r="F31" s="399"/>
      <c r="G31" s="399">
        <f>C31-'[1]ZZwF 31.12.2016'!D31</f>
        <v>-9038299339.0300007</v>
      </c>
    </row>
    <row r="32" spans="1:7">
      <c r="A32" s="459" t="s">
        <v>463</v>
      </c>
      <c r="B32" s="460"/>
      <c r="C32" s="16">
        <v>-54241114.450000003</v>
      </c>
      <c r="D32" s="16">
        <v>-235228917.91</v>
      </c>
      <c r="E32" s="399"/>
      <c r="F32" s="399"/>
      <c r="G32" s="399">
        <f>C32-'[1]ZZwF 31.12.2016'!D32</f>
        <v>-7115288108.9200001</v>
      </c>
    </row>
    <row r="33" spans="1:10">
      <c r="A33" s="459" t="s">
        <v>464</v>
      </c>
      <c r="B33" s="460"/>
      <c r="C33" s="16">
        <v>0</v>
      </c>
      <c r="D33" s="16">
        <v>0</v>
      </c>
      <c r="E33" s="399"/>
      <c r="F33" s="399"/>
      <c r="G33" s="399">
        <f>C33-'[1]ZZwF 31.12.2016'!D33</f>
        <v>-8713074.9100000001</v>
      </c>
    </row>
    <row r="34" spans="1:10">
      <c r="A34" s="452" t="s">
        <v>570</v>
      </c>
      <c r="B34" s="453"/>
      <c r="C34" s="13">
        <f>SUM(C29,C30)</f>
        <v>612676356.71999991</v>
      </c>
      <c r="D34" s="13">
        <f>SUM(D29,D30)</f>
        <v>592694660.18999994</v>
      </c>
      <c r="E34" s="399"/>
      <c r="F34" s="399"/>
      <c r="G34" s="399">
        <f>C34-'[1]ZZwF 31.12.2016'!D34</f>
        <v>-115545346865.08</v>
      </c>
    </row>
    <row r="35" spans="1:10">
      <c r="A35" s="456"/>
      <c r="B35" s="456"/>
      <c r="C35" s="472"/>
      <c r="D35" s="472"/>
    </row>
    <row r="36" spans="1:10">
      <c r="A36" s="456"/>
      <c r="B36" s="456"/>
      <c r="C36" s="456"/>
      <c r="D36" s="456"/>
    </row>
    <row r="37" spans="1:10">
      <c r="A37" s="457"/>
      <c r="B37" s="457"/>
      <c r="C37" s="457"/>
      <c r="D37" s="457"/>
    </row>
    <row r="38" spans="1:10">
      <c r="A38" s="405"/>
      <c r="B38" s="405"/>
      <c r="C38" s="405"/>
      <c r="D38" s="405"/>
    </row>
    <row r="39" spans="1:10">
      <c r="A39" s="405"/>
      <c r="B39" s="458" t="s">
        <v>572</v>
      </c>
      <c r="C39" s="427"/>
      <c r="D39" s="405"/>
    </row>
    <row r="40" spans="1:10">
      <c r="A40" s="405"/>
      <c r="B40" s="427" t="s">
        <v>394</v>
      </c>
      <c r="C40" s="428"/>
      <c r="D40" s="405"/>
    </row>
    <row r="41" spans="1:10">
      <c r="A41" s="405" t="s">
        <v>571</v>
      </c>
      <c r="B41" s="405"/>
      <c r="C41" s="405"/>
      <c r="D41" s="405" t="s">
        <v>553</v>
      </c>
    </row>
    <row r="42" spans="1:10">
      <c r="A42" s="405" t="s">
        <v>393</v>
      </c>
      <c r="B42" s="405"/>
      <c r="C42" s="405"/>
      <c r="D42" s="405" t="s">
        <v>395</v>
      </c>
      <c r="H42" s="400"/>
      <c r="I42" s="401"/>
      <c r="J42" s="401"/>
    </row>
    <row r="43" spans="1:10">
      <c r="A43" s="15"/>
      <c r="B43" s="15"/>
      <c r="C43" s="15"/>
      <c r="D43" s="15"/>
    </row>
  </sheetData>
  <mergeCells count="41">
    <mergeCell ref="A1:A3"/>
    <mergeCell ref="B1:C2"/>
    <mergeCell ref="D1:D3"/>
    <mergeCell ref="B3:C3"/>
    <mergeCell ref="B4:C5"/>
    <mergeCell ref="D4:D5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C35:D35"/>
    <mergeCell ref="A36:D36"/>
    <mergeCell ref="A37:D37"/>
    <mergeCell ref="B39:C39"/>
    <mergeCell ref="B40:C40"/>
    <mergeCell ref="A35:B35"/>
  </mergeCells>
  <pageMargins left="0.7" right="0.7" top="0.75" bottom="0.75" header="0.3" footer="0.3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48"/>
  <sheetViews>
    <sheetView tabSelected="1" view="pageLayout" topLeftCell="A627" zoomScaleNormal="100" workbookViewId="0">
      <selection activeCell="D116" sqref="D116"/>
    </sheetView>
  </sheetViews>
  <sheetFormatPr defaultRowHeight="13.5"/>
  <cols>
    <col min="1" max="1" width="22.85546875" style="8" customWidth="1"/>
    <col min="2" max="2" width="19.140625" style="8" customWidth="1"/>
    <col min="3" max="3" width="20" style="8" customWidth="1"/>
    <col min="4" max="4" width="18" style="8" customWidth="1"/>
    <col min="5" max="5" width="19.7109375" style="8" customWidth="1"/>
    <col min="6" max="6" width="16.140625" style="8" customWidth="1"/>
    <col min="7" max="7" width="16.42578125" style="8" customWidth="1"/>
    <col min="8" max="8" width="14" style="8" customWidth="1"/>
    <col min="9" max="9" width="15.85546875" style="8" customWidth="1"/>
    <col min="10" max="10" width="13.7109375" style="8" customWidth="1"/>
    <col min="11" max="11" width="18.28515625" style="8" customWidth="1"/>
    <col min="12" max="16384" width="9.140625" style="8"/>
  </cols>
  <sheetData>
    <row r="2" spans="1:10" s="2" customFormat="1" ht="16.5">
      <c r="A2" s="1"/>
      <c r="D2" s="3"/>
      <c r="E2" s="4"/>
      <c r="F2" s="4" t="s">
        <v>0</v>
      </c>
      <c r="G2" s="4"/>
      <c r="H2" s="4"/>
      <c r="I2" s="4"/>
    </row>
    <row r="3" spans="1:10" s="2" customFormat="1" ht="40.5" customHeight="1">
      <c r="B3" s="5"/>
      <c r="C3" s="5"/>
      <c r="D3" s="355"/>
      <c r="E3" s="355"/>
      <c r="F3" s="481" t="s">
        <v>1</v>
      </c>
      <c r="G3" s="482"/>
      <c r="H3" s="482"/>
      <c r="I3" s="482"/>
      <c r="J3" s="482"/>
    </row>
    <row r="4" spans="1:10" s="7" customFormat="1" ht="15">
      <c r="A4" s="5"/>
      <c r="B4" s="6"/>
      <c r="C4" s="6"/>
      <c r="D4" s="483"/>
      <c r="E4" s="483"/>
    </row>
    <row r="5" spans="1:10" ht="15" customHeight="1">
      <c r="A5" s="484" t="s">
        <v>2</v>
      </c>
      <c r="B5" s="484"/>
      <c r="C5" s="484"/>
      <c r="D5" s="484"/>
      <c r="E5" s="484"/>
      <c r="F5" s="484"/>
      <c r="G5" s="484"/>
      <c r="H5" s="484"/>
      <c r="I5" s="484"/>
    </row>
    <row r="6" spans="1:10" ht="15.75" thickBot="1">
      <c r="A6" s="485"/>
      <c r="B6" s="486"/>
      <c r="C6" s="486"/>
      <c r="D6" s="486"/>
      <c r="E6" s="486"/>
      <c r="F6" s="486"/>
      <c r="G6" s="486"/>
      <c r="H6" s="485"/>
      <c r="I6" s="485"/>
    </row>
    <row r="7" spans="1:10" ht="15" customHeight="1" thickBot="1">
      <c r="A7" s="19"/>
      <c r="B7" s="487" t="s">
        <v>3</v>
      </c>
      <c r="C7" s="488"/>
      <c r="D7" s="488"/>
      <c r="E7" s="488"/>
      <c r="F7" s="488"/>
      <c r="G7" s="489"/>
      <c r="H7" s="20"/>
      <c r="I7" s="20"/>
    </row>
    <row r="8" spans="1:10" ht="13.5" customHeight="1">
      <c r="A8" s="490" t="s">
        <v>4</v>
      </c>
      <c r="B8" s="492" t="s">
        <v>5</v>
      </c>
      <c r="C8" s="494" t="s">
        <v>6</v>
      </c>
      <c r="D8" s="496" t="s">
        <v>7</v>
      </c>
      <c r="E8" s="498" t="s">
        <v>8</v>
      </c>
      <c r="F8" s="473" t="s">
        <v>9</v>
      </c>
      <c r="G8" s="473" t="s">
        <v>10</v>
      </c>
      <c r="H8" s="473" t="s">
        <v>11</v>
      </c>
      <c r="I8" s="475" t="s">
        <v>12</v>
      </c>
    </row>
    <row r="9" spans="1:10" ht="90.75" customHeight="1">
      <c r="A9" s="491"/>
      <c r="B9" s="493"/>
      <c r="C9" s="495"/>
      <c r="D9" s="497"/>
      <c r="E9" s="499"/>
      <c r="F9" s="474"/>
      <c r="G9" s="474"/>
      <c r="H9" s="474"/>
      <c r="I9" s="476"/>
    </row>
    <row r="10" spans="1:10" s="9" customFormat="1" ht="12.75" customHeight="1">
      <c r="A10" s="477" t="s">
        <v>13</v>
      </c>
      <c r="B10" s="478"/>
      <c r="C10" s="478"/>
      <c r="D10" s="478"/>
      <c r="E10" s="479"/>
      <c r="F10" s="479"/>
      <c r="G10" s="479"/>
      <c r="H10" s="479"/>
      <c r="I10" s="480"/>
    </row>
    <row r="11" spans="1:10" s="9" customFormat="1" ht="15">
      <c r="A11" s="21" t="s">
        <v>14</v>
      </c>
      <c r="B11" s="22">
        <v>356628942.14999998</v>
      </c>
      <c r="C11" s="22">
        <v>11598590.390000001</v>
      </c>
      <c r="D11" s="22">
        <v>227443255.59</v>
      </c>
      <c r="E11" s="22">
        <v>9942373.75</v>
      </c>
      <c r="F11" s="22">
        <v>167558.78</v>
      </c>
      <c r="G11" s="22">
        <v>16162753.710000001</v>
      </c>
      <c r="H11" s="22">
        <v>53495008.229999997</v>
      </c>
      <c r="I11" s="23">
        <v>663839892.21000004</v>
      </c>
    </row>
    <row r="12" spans="1:10" ht="15">
      <c r="A12" s="21" t="s">
        <v>15</v>
      </c>
      <c r="B12" s="22">
        <f t="shared" ref="B12:I12" si="0">B13+B14+B15</f>
        <v>443745.84</v>
      </c>
      <c r="C12" s="22">
        <f t="shared" si="0"/>
        <v>0</v>
      </c>
      <c r="D12" s="22">
        <f t="shared" si="0"/>
        <v>19933445.189999998</v>
      </c>
      <c r="E12" s="22">
        <f t="shared" si="0"/>
        <v>1229253.04</v>
      </c>
      <c r="F12" s="22">
        <f t="shared" si="0"/>
        <v>0</v>
      </c>
      <c r="G12" s="22">
        <f t="shared" si="0"/>
        <v>7856661.25</v>
      </c>
      <c r="H12" s="22">
        <f t="shared" si="0"/>
        <v>32107097.27</v>
      </c>
      <c r="I12" s="22">
        <f t="shared" si="0"/>
        <v>61570202.590000004</v>
      </c>
    </row>
    <row r="13" spans="1:10" ht="15">
      <c r="A13" s="24" t="s">
        <v>16</v>
      </c>
      <c r="B13" s="25">
        <v>443745.84</v>
      </c>
      <c r="C13" s="25">
        <v>0</v>
      </c>
      <c r="D13" s="25">
        <v>789408.2</v>
      </c>
      <c r="E13" s="25">
        <v>125633.1</v>
      </c>
      <c r="F13" s="26"/>
      <c r="G13" s="25">
        <v>807011.27</v>
      </c>
      <c r="H13" s="25">
        <v>32107097.27</v>
      </c>
      <c r="I13" s="22">
        <f>B13+C13+D13+E13+C13+F13+G13+H13</f>
        <v>34272895.68</v>
      </c>
    </row>
    <row r="14" spans="1:10" ht="15">
      <c r="A14" s="24" t="s">
        <v>17</v>
      </c>
      <c r="B14" s="25"/>
      <c r="C14" s="25"/>
      <c r="D14" s="25">
        <v>19144036.989999998</v>
      </c>
      <c r="E14" s="25">
        <f>1229253.04-125633.1</f>
        <v>1103619.94</v>
      </c>
      <c r="F14" s="26"/>
      <c r="G14" s="25">
        <v>7049649.9800000004</v>
      </c>
      <c r="H14" s="26"/>
      <c r="I14" s="22">
        <f>B14+C14+D14+E14+F14+G14+H14</f>
        <v>27297306.91</v>
      </c>
    </row>
    <row r="15" spans="1:10" ht="15">
      <c r="A15" s="24" t="s">
        <v>18</v>
      </c>
      <c r="B15" s="25"/>
      <c r="C15" s="26"/>
      <c r="D15" s="25"/>
      <c r="E15" s="25"/>
      <c r="F15" s="25"/>
      <c r="G15" s="25"/>
      <c r="H15" s="25"/>
      <c r="I15" s="22">
        <f>B15+C15+D15+E15+F15+G15+H15</f>
        <v>0</v>
      </c>
    </row>
    <row r="16" spans="1:10" ht="15">
      <c r="A16" s="21" t="s">
        <v>19</v>
      </c>
      <c r="B16" s="22">
        <f t="shared" ref="B16:H16" si="1">B17+B18</f>
        <v>1974975.52</v>
      </c>
      <c r="C16" s="22">
        <f t="shared" si="1"/>
        <v>1959349.86</v>
      </c>
      <c r="D16" s="22">
        <f t="shared" si="1"/>
        <v>0</v>
      </c>
      <c r="E16" s="22">
        <f t="shared" si="1"/>
        <v>0</v>
      </c>
      <c r="F16" s="22">
        <f t="shared" si="1"/>
        <v>0</v>
      </c>
      <c r="G16" s="22">
        <f t="shared" si="1"/>
        <v>671037.97</v>
      </c>
      <c r="H16" s="22">
        <f t="shared" si="1"/>
        <v>36136758.520000003</v>
      </c>
      <c r="I16" s="22">
        <f>B16+D16+E16+F16+G16+H16</f>
        <v>38782772.010000005</v>
      </c>
    </row>
    <row r="17" spans="1:9" ht="15">
      <c r="A17" s="24" t="s">
        <v>20</v>
      </c>
      <c r="B17" s="26"/>
      <c r="C17" s="26"/>
      <c r="D17" s="26"/>
      <c r="E17" s="25"/>
      <c r="F17" s="25"/>
      <c r="G17" s="25">
        <f>396208.36+274829.61</f>
        <v>671037.97</v>
      </c>
      <c r="H17" s="26"/>
      <c r="I17" s="22">
        <f>B17+C17+D17+E17+F17+G17+H17</f>
        <v>671037.97</v>
      </c>
    </row>
    <row r="18" spans="1:9" ht="15">
      <c r="A18" s="24" t="s">
        <v>17</v>
      </c>
      <c r="B18" s="25">
        <v>1974975.52</v>
      </c>
      <c r="C18" s="25">
        <v>1959349.86</v>
      </c>
      <c r="D18" s="25"/>
      <c r="E18" s="25"/>
      <c r="F18" s="26"/>
      <c r="G18" s="25"/>
      <c r="H18" s="25">
        <v>36136758.520000003</v>
      </c>
      <c r="I18" s="22">
        <f>B18+D18+E18+F18+G18+H18</f>
        <v>38111734.040000007</v>
      </c>
    </row>
    <row r="19" spans="1:9" ht="15">
      <c r="A19" s="21" t="s">
        <v>21</v>
      </c>
      <c r="B19" s="22">
        <f>B11+B12-B16</f>
        <v>355097712.46999997</v>
      </c>
      <c r="C19" s="22">
        <f t="shared" ref="C19:H19" si="2">C11+C12-C16</f>
        <v>9639240.5300000012</v>
      </c>
      <c r="D19" s="22">
        <f t="shared" si="2"/>
        <v>247376700.78</v>
      </c>
      <c r="E19" s="22">
        <f t="shared" si="2"/>
        <v>11171626.789999999</v>
      </c>
      <c r="F19" s="22">
        <f t="shared" si="2"/>
        <v>167558.78</v>
      </c>
      <c r="G19" s="22">
        <f t="shared" si="2"/>
        <v>23348376.990000002</v>
      </c>
      <c r="H19" s="22">
        <f t="shared" si="2"/>
        <v>49465346.979999997</v>
      </c>
      <c r="I19" s="22">
        <f>I11+I12-I16</f>
        <v>686627322.79000008</v>
      </c>
    </row>
    <row r="20" spans="1:9" ht="9.75" customHeight="1">
      <c r="A20" s="477" t="s">
        <v>22</v>
      </c>
      <c r="B20" s="479"/>
      <c r="C20" s="479"/>
      <c r="D20" s="479"/>
      <c r="E20" s="479"/>
      <c r="F20" s="479"/>
      <c r="G20" s="479"/>
      <c r="H20" s="479"/>
      <c r="I20" s="480"/>
    </row>
    <row r="21" spans="1:9" ht="15">
      <c r="A21" s="21" t="s">
        <v>23</v>
      </c>
      <c r="B21" s="22">
        <v>2863328.81</v>
      </c>
      <c r="C21" s="22">
        <v>0</v>
      </c>
      <c r="D21" s="22">
        <v>73804995.459999993</v>
      </c>
      <c r="E21" s="22">
        <v>8473889.4499999993</v>
      </c>
      <c r="F21" s="22">
        <v>138457.29</v>
      </c>
      <c r="G21" s="22">
        <v>9147169.4499999993</v>
      </c>
      <c r="H21" s="22">
        <v>0</v>
      </c>
      <c r="I21" s="23">
        <v>94427840.459999993</v>
      </c>
    </row>
    <row r="22" spans="1:9" ht="15">
      <c r="A22" s="21" t="s">
        <v>15</v>
      </c>
      <c r="B22" s="22">
        <f>B23+B24+B25</f>
        <v>299968.63</v>
      </c>
      <c r="C22" s="22">
        <f>C23+C24+C25</f>
        <v>0</v>
      </c>
      <c r="D22" s="22">
        <f>D23+D24+D25</f>
        <v>8747569.8499999996</v>
      </c>
      <c r="E22" s="22">
        <f>E23+E24+E25</f>
        <v>412957.14</v>
      </c>
      <c r="F22" s="22">
        <v>16675.759999999998</v>
      </c>
      <c r="G22" s="22">
        <f>G23+G24</f>
        <v>2812598.17</v>
      </c>
      <c r="H22" s="22">
        <v>0</v>
      </c>
      <c r="I22" s="23">
        <f>B22+D22+E22+F22+G22+H22</f>
        <v>12289769.550000001</v>
      </c>
    </row>
    <row r="23" spans="1:9" ht="15">
      <c r="A23" s="24" t="s">
        <v>24</v>
      </c>
      <c r="B23" s="25">
        <v>299968.63</v>
      </c>
      <c r="C23" s="25">
        <v>0</v>
      </c>
      <c r="D23" s="25">
        <f>3084882.17-789408.2+5662687.68-326633.24</f>
        <v>7631528.4099999992</v>
      </c>
      <c r="E23" s="25">
        <f>41619.3+371337.84-125633.1</f>
        <v>287324.04000000004</v>
      </c>
      <c r="F23" s="25">
        <v>16675.759999999998</v>
      </c>
      <c r="G23" s="25">
        <f>2005586.9</f>
        <v>2005586.9</v>
      </c>
      <c r="H23" s="26">
        <v>0</v>
      </c>
      <c r="I23" s="23">
        <f>B23+D23+E23+F23+G23+H23</f>
        <v>10241083.739999998</v>
      </c>
    </row>
    <row r="24" spans="1:9" ht="15">
      <c r="A24" s="24" t="s">
        <v>17</v>
      </c>
      <c r="B24" s="26"/>
      <c r="C24" s="26"/>
      <c r="D24" s="25">
        <f>789408.2+292686.77+16451.47+17495</f>
        <v>1116041.44</v>
      </c>
      <c r="E24" s="25">
        <v>125633.1</v>
      </c>
      <c r="F24" s="26"/>
      <c r="G24" s="25">
        <v>807011.27</v>
      </c>
      <c r="H24" s="26"/>
      <c r="I24" s="27">
        <f>B24+D24+E24+F24+G24+H24</f>
        <v>2048685.81</v>
      </c>
    </row>
    <row r="25" spans="1:9" ht="15">
      <c r="A25" s="24" t="s">
        <v>18</v>
      </c>
      <c r="B25" s="26"/>
      <c r="C25" s="26"/>
      <c r="D25" s="26"/>
      <c r="E25" s="26"/>
      <c r="F25" s="26"/>
      <c r="G25" s="26"/>
      <c r="H25" s="26"/>
      <c r="I25" s="27"/>
    </row>
    <row r="26" spans="1:9" ht="15">
      <c r="A26" s="21" t="s">
        <v>19</v>
      </c>
      <c r="B26" s="22">
        <f>B27+B28</f>
        <v>0</v>
      </c>
      <c r="C26" s="22">
        <f t="shared" ref="C26:H26" si="3">C27+C28</f>
        <v>0</v>
      </c>
      <c r="D26" s="22">
        <f t="shared" si="3"/>
        <v>0</v>
      </c>
      <c r="E26" s="22">
        <f t="shared" si="3"/>
        <v>0</v>
      </c>
      <c r="F26" s="22">
        <f t="shared" si="3"/>
        <v>0</v>
      </c>
      <c r="G26" s="22">
        <f t="shared" si="3"/>
        <v>671037.97</v>
      </c>
      <c r="H26" s="22">
        <f t="shared" si="3"/>
        <v>0</v>
      </c>
      <c r="I26" s="22">
        <f>B26+D26+E26+F26+G26+H26</f>
        <v>671037.97</v>
      </c>
    </row>
    <row r="27" spans="1:9" ht="15">
      <c r="A27" s="24" t="s">
        <v>20</v>
      </c>
      <c r="B27" s="26">
        <v>0</v>
      </c>
      <c r="C27" s="26">
        <v>0</v>
      </c>
      <c r="D27" s="26">
        <v>0</v>
      </c>
      <c r="E27" s="25">
        <v>0</v>
      </c>
      <c r="F27" s="25">
        <v>0</v>
      </c>
      <c r="G27" s="25">
        <v>396208.36</v>
      </c>
      <c r="H27" s="26">
        <v>0</v>
      </c>
      <c r="I27" s="22">
        <f>B27+D27+E27+F27+G27+H27</f>
        <v>396208.36</v>
      </c>
    </row>
    <row r="28" spans="1:9" ht="15">
      <c r="A28" s="24" t="s">
        <v>17</v>
      </c>
      <c r="B28" s="26">
        <v>0</v>
      </c>
      <c r="C28" s="26">
        <v>0</v>
      </c>
      <c r="D28" s="25">
        <v>0</v>
      </c>
      <c r="E28" s="25">
        <v>0</v>
      </c>
      <c r="F28" s="26">
        <v>0</v>
      </c>
      <c r="G28" s="25">
        <v>274829.61</v>
      </c>
      <c r="H28" s="25">
        <v>0</v>
      </c>
      <c r="I28" s="22">
        <f>B28+D28+E28+F28+G28+H28</f>
        <v>274829.61</v>
      </c>
    </row>
    <row r="29" spans="1:9" ht="15">
      <c r="A29" s="21" t="s">
        <v>21</v>
      </c>
      <c r="B29" s="22">
        <f t="shared" ref="B29:H29" si="4">B21+B22-B26</f>
        <v>3163297.44</v>
      </c>
      <c r="C29" s="22">
        <f t="shared" si="4"/>
        <v>0</v>
      </c>
      <c r="D29" s="22">
        <f t="shared" si="4"/>
        <v>82552565.309999987</v>
      </c>
      <c r="E29" s="22">
        <f t="shared" si="4"/>
        <v>8886846.5899999999</v>
      </c>
      <c r="F29" s="22">
        <f t="shared" si="4"/>
        <v>155133.05000000002</v>
      </c>
      <c r="G29" s="22">
        <f t="shared" si="4"/>
        <v>11288729.649999999</v>
      </c>
      <c r="H29" s="22">
        <f t="shared" si="4"/>
        <v>0</v>
      </c>
      <c r="I29" s="22">
        <f>B29+D29+E29+F29+G29+H29</f>
        <v>106046572.03999999</v>
      </c>
    </row>
    <row r="30" spans="1:9" ht="15">
      <c r="A30" s="477" t="s">
        <v>25</v>
      </c>
      <c r="B30" s="479"/>
      <c r="C30" s="479"/>
      <c r="D30" s="479"/>
      <c r="E30" s="479"/>
      <c r="F30" s="479"/>
      <c r="G30" s="479"/>
      <c r="H30" s="479"/>
      <c r="I30" s="480"/>
    </row>
    <row r="31" spans="1:9" ht="15">
      <c r="A31" s="21" t="s">
        <v>23</v>
      </c>
      <c r="B31" s="22">
        <v>1401665.72</v>
      </c>
      <c r="C31" s="22">
        <v>1401665.72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3">
        <f>B31</f>
        <v>1401665.72</v>
      </c>
    </row>
    <row r="32" spans="1:9" ht="15">
      <c r="A32" s="24" t="s">
        <v>26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6">
        <v>0</v>
      </c>
      <c r="I32" s="27">
        <v>0</v>
      </c>
    </row>
    <row r="33" spans="1:10" ht="15">
      <c r="A33" s="24" t="s">
        <v>27</v>
      </c>
      <c r="B33" s="28">
        <v>1401665.72</v>
      </c>
      <c r="C33" s="28">
        <v>1401665.72</v>
      </c>
      <c r="D33" s="28">
        <v>0</v>
      </c>
      <c r="E33" s="28">
        <v>0</v>
      </c>
      <c r="F33" s="28">
        <v>0</v>
      </c>
      <c r="G33" s="28">
        <v>0</v>
      </c>
      <c r="H33" s="29">
        <v>0</v>
      </c>
      <c r="I33" s="27">
        <v>0</v>
      </c>
    </row>
    <row r="34" spans="1:10" ht="15">
      <c r="A34" s="357" t="s">
        <v>21</v>
      </c>
      <c r="B34" s="30">
        <f>B31-B33</f>
        <v>0</v>
      </c>
      <c r="C34" s="30">
        <f>C31-C33</f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1">
        <f>B34+D34+E34+F34+G34+H34</f>
        <v>0</v>
      </c>
    </row>
    <row r="35" spans="1:10" ht="15">
      <c r="A35" s="477" t="s">
        <v>28</v>
      </c>
      <c r="B35" s="478"/>
      <c r="C35" s="478"/>
      <c r="D35" s="478"/>
      <c r="E35" s="478"/>
      <c r="F35" s="478"/>
      <c r="G35" s="478"/>
      <c r="H35" s="478"/>
      <c r="I35" s="480"/>
    </row>
    <row r="36" spans="1:10" ht="15">
      <c r="A36" s="32" t="s">
        <v>23</v>
      </c>
      <c r="B36" s="33">
        <f t="shared" ref="B36:H36" si="5">B11-B21-B31</f>
        <v>352363947.61999995</v>
      </c>
      <c r="C36" s="33">
        <f>C11-C21-C31</f>
        <v>10196924.67</v>
      </c>
      <c r="D36" s="33">
        <f t="shared" si="5"/>
        <v>153638260.13</v>
      </c>
      <c r="E36" s="33">
        <f t="shared" si="5"/>
        <v>1468484.3000000007</v>
      </c>
      <c r="F36" s="33">
        <f t="shared" si="5"/>
        <v>29101.489999999991</v>
      </c>
      <c r="G36" s="33">
        <f>G11-G21-G31</f>
        <v>7015584.2600000016</v>
      </c>
      <c r="H36" s="33">
        <f t="shared" si="5"/>
        <v>53495008.229999997</v>
      </c>
      <c r="I36" s="34">
        <f>I11-I21-I31</f>
        <v>568010386.02999997</v>
      </c>
    </row>
    <row r="37" spans="1:10" ht="15.75" thickBot="1">
      <c r="A37" s="35" t="s">
        <v>21</v>
      </c>
      <c r="B37" s="36">
        <f>B19-B29-B34</f>
        <v>351934415.02999997</v>
      </c>
      <c r="C37" s="36">
        <f t="shared" ref="C37:D37" si="6">C19-C29-C34</f>
        <v>9639240.5300000012</v>
      </c>
      <c r="D37" s="36">
        <f t="shared" si="6"/>
        <v>164824135.47000003</v>
      </c>
      <c r="E37" s="36">
        <f>E19-E29-E34</f>
        <v>2284780.1999999993</v>
      </c>
      <c r="F37" s="36">
        <f>F19-F29-F34</f>
        <v>12425.729999999981</v>
      </c>
      <c r="G37" s="36">
        <f>G19-G29-G34</f>
        <v>12059647.340000004</v>
      </c>
      <c r="H37" s="36">
        <f>H19-H29-H34</f>
        <v>49465346.979999997</v>
      </c>
      <c r="I37" s="36">
        <f>I19-I29-I34</f>
        <v>580580750.75000012</v>
      </c>
    </row>
    <row r="38" spans="1:10">
      <c r="A38" s="10"/>
      <c r="B38" s="11"/>
      <c r="C38" s="11"/>
      <c r="D38" s="11"/>
      <c r="E38" s="11"/>
      <c r="F38" s="11"/>
      <c r="G38" s="11"/>
      <c r="H38" s="11"/>
      <c r="I38" s="11"/>
    </row>
    <row r="39" spans="1:10" ht="15">
      <c r="A39" s="37" t="s">
        <v>29</v>
      </c>
      <c r="B39" s="37"/>
      <c r="C39" s="90"/>
      <c r="D39" s="90"/>
      <c r="E39" s="381"/>
      <c r="F39" s="381"/>
      <c r="G39" s="381"/>
      <c r="H39" s="381"/>
      <c r="I39" s="381"/>
      <c r="J39" s="381"/>
    </row>
    <row r="40" spans="1:10" ht="15.75" thickBot="1">
      <c r="A40" s="91"/>
      <c r="B40" s="91"/>
      <c r="C40" s="381"/>
      <c r="D40" s="381"/>
      <c r="E40" s="381"/>
      <c r="F40" s="381"/>
      <c r="G40" s="381"/>
      <c r="H40" s="381"/>
      <c r="I40" s="381"/>
      <c r="J40" s="381"/>
    </row>
    <row r="41" spans="1:10" ht="21.75" customHeight="1">
      <c r="A41" s="504" t="s">
        <v>30</v>
      </c>
      <c r="B41" s="505"/>
      <c r="C41" s="510" t="s">
        <v>31</v>
      </c>
      <c r="D41" s="381"/>
      <c r="E41" s="381"/>
      <c r="F41" s="381"/>
      <c r="G41" s="381"/>
      <c r="H41" s="381"/>
      <c r="I41" s="381"/>
      <c r="J41" s="381"/>
    </row>
    <row r="42" spans="1:10" ht="13.5" customHeight="1">
      <c r="A42" s="506"/>
      <c r="B42" s="507"/>
      <c r="C42" s="511"/>
      <c r="D42" s="381"/>
      <c r="E42" s="381"/>
      <c r="F42" s="381"/>
      <c r="G42" s="381"/>
      <c r="H42" s="381"/>
      <c r="I42" s="381"/>
      <c r="J42" s="381"/>
    </row>
    <row r="43" spans="1:10" ht="29.25" customHeight="1">
      <c r="A43" s="508"/>
      <c r="B43" s="509"/>
      <c r="C43" s="512"/>
      <c r="D43" s="381"/>
      <c r="E43" s="381"/>
      <c r="F43" s="381"/>
      <c r="G43" s="381"/>
      <c r="H43" s="381"/>
      <c r="I43" s="381"/>
      <c r="J43" s="381"/>
    </row>
    <row r="44" spans="1:10" ht="15">
      <c r="A44" s="513" t="s">
        <v>13</v>
      </c>
      <c r="B44" s="514"/>
      <c r="C44" s="515"/>
      <c r="D44" s="381"/>
      <c r="E44" s="381"/>
      <c r="F44" s="381"/>
      <c r="G44" s="381"/>
      <c r="H44" s="381"/>
      <c r="I44" s="381"/>
      <c r="J44" s="381"/>
    </row>
    <row r="45" spans="1:10" ht="15">
      <c r="A45" s="516" t="s">
        <v>14</v>
      </c>
      <c r="B45" s="517"/>
      <c r="C45" s="92">
        <v>1792971.85</v>
      </c>
      <c r="D45" s="381"/>
      <c r="E45" s="381"/>
      <c r="F45" s="381"/>
      <c r="G45" s="381"/>
      <c r="H45" s="381"/>
      <c r="I45" s="381"/>
      <c r="J45" s="381"/>
    </row>
    <row r="46" spans="1:10" ht="15">
      <c r="A46" s="500" t="s">
        <v>15</v>
      </c>
      <c r="B46" s="501"/>
      <c r="C46" s="342">
        <f>C47+C48</f>
        <v>933.64</v>
      </c>
      <c r="D46" s="381"/>
      <c r="E46" s="381"/>
      <c r="F46" s="381"/>
      <c r="G46" s="381"/>
      <c r="H46" s="381"/>
      <c r="I46" s="381"/>
      <c r="J46" s="381"/>
    </row>
    <row r="47" spans="1:10" ht="15">
      <c r="A47" s="502" t="s">
        <v>16</v>
      </c>
      <c r="B47" s="503"/>
      <c r="C47" s="343">
        <v>933.64</v>
      </c>
      <c r="D47" s="381"/>
      <c r="E47" s="381"/>
      <c r="F47" s="381"/>
      <c r="G47" s="381"/>
      <c r="H47" s="381"/>
      <c r="I47" s="381"/>
      <c r="J47" s="381"/>
    </row>
    <row r="48" spans="1:10" ht="15">
      <c r="A48" s="502" t="s">
        <v>17</v>
      </c>
      <c r="B48" s="503"/>
      <c r="C48" s="344">
        <v>0</v>
      </c>
      <c r="D48" s="381"/>
      <c r="E48" s="381"/>
      <c r="F48" s="381"/>
      <c r="G48" s="381"/>
      <c r="H48" s="381"/>
      <c r="I48" s="381"/>
      <c r="J48" s="381"/>
    </row>
    <row r="49" spans="1:10" ht="15">
      <c r="A49" s="500" t="s">
        <v>19</v>
      </c>
      <c r="B49" s="501"/>
      <c r="C49" s="345">
        <v>0</v>
      </c>
      <c r="D49" s="381"/>
      <c r="E49" s="381"/>
      <c r="F49" s="381"/>
      <c r="G49" s="381"/>
      <c r="H49" s="381"/>
      <c r="I49" s="381"/>
      <c r="J49" s="381"/>
    </row>
    <row r="50" spans="1:10" ht="15">
      <c r="A50" s="502" t="s">
        <v>20</v>
      </c>
      <c r="B50" s="503"/>
      <c r="C50" s="344">
        <v>0</v>
      </c>
      <c r="D50" s="381"/>
      <c r="E50" s="381"/>
      <c r="F50" s="381"/>
      <c r="G50" s="381"/>
      <c r="H50" s="381"/>
      <c r="I50" s="381"/>
      <c r="J50" s="381"/>
    </row>
    <row r="51" spans="1:10" ht="15">
      <c r="A51" s="502" t="s">
        <v>17</v>
      </c>
      <c r="B51" s="503"/>
      <c r="C51" s="344">
        <v>0</v>
      </c>
      <c r="D51" s="381"/>
      <c r="E51" s="381"/>
      <c r="F51" s="381"/>
      <c r="G51" s="381"/>
      <c r="H51" s="381"/>
      <c r="I51" s="381"/>
      <c r="J51" s="381"/>
    </row>
    <row r="52" spans="1:10" ht="15">
      <c r="A52" s="500" t="s">
        <v>32</v>
      </c>
      <c r="B52" s="501"/>
      <c r="C52" s="342">
        <f>C45+C46-C49</f>
        <v>1793905.49</v>
      </c>
      <c r="D52" s="381"/>
      <c r="E52" s="381"/>
      <c r="F52" s="381"/>
      <c r="G52" s="381"/>
      <c r="H52" s="381"/>
      <c r="I52" s="381"/>
      <c r="J52" s="381"/>
    </row>
    <row r="53" spans="1:10" ht="15">
      <c r="A53" s="513" t="s">
        <v>22</v>
      </c>
      <c r="B53" s="514"/>
      <c r="C53" s="515"/>
      <c r="D53" s="381"/>
      <c r="E53" s="381"/>
      <c r="F53" s="381"/>
      <c r="G53" s="381"/>
      <c r="H53" s="381"/>
      <c r="I53" s="381"/>
      <c r="J53" s="381"/>
    </row>
    <row r="54" spans="1:10" ht="15">
      <c r="A54" s="516" t="s">
        <v>23</v>
      </c>
      <c r="B54" s="517"/>
      <c r="C54" s="92">
        <v>1792971.85</v>
      </c>
      <c r="D54" s="381"/>
      <c r="E54" s="381"/>
      <c r="F54" s="381"/>
      <c r="G54" s="381"/>
      <c r="H54" s="381"/>
      <c r="I54" s="381"/>
      <c r="J54" s="381"/>
    </row>
    <row r="55" spans="1:10" ht="15">
      <c r="A55" s="518" t="s">
        <v>15</v>
      </c>
      <c r="B55" s="519"/>
      <c r="C55" s="342">
        <f>C57</f>
        <v>933.64</v>
      </c>
      <c r="D55" s="381"/>
      <c r="E55" s="381"/>
      <c r="F55" s="381"/>
      <c r="G55" s="381"/>
      <c r="H55" s="381"/>
      <c r="I55" s="381"/>
      <c r="J55" s="381"/>
    </row>
    <row r="56" spans="1:10" ht="15">
      <c r="A56" s="520" t="s">
        <v>24</v>
      </c>
      <c r="B56" s="521"/>
      <c r="C56" s="344">
        <v>0</v>
      </c>
      <c r="D56" s="381"/>
      <c r="E56" s="381"/>
      <c r="F56" s="381"/>
      <c r="G56" s="381"/>
      <c r="H56" s="381"/>
      <c r="I56" s="381"/>
      <c r="J56" s="381"/>
    </row>
    <row r="57" spans="1:10" ht="15">
      <c r="A57" s="520" t="s">
        <v>17</v>
      </c>
      <c r="B57" s="521"/>
      <c r="C57" s="343">
        <v>933.64</v>
      </c>
      <c r="D57" s="381"/>
      <c r="E57" s="381"/>
      <c r="F57" s="381"/>
      <c r="G57" s="381"/>
      <c r="H57" s="381"/>
      <c r="I57" s="381"/>
      <c r="J57" s="381"/>
    </row>
    <row r="58" spans="1:10" ht="15">
      <c r="A58" s="518" t="s">
        <v>19</v>
      </c>
      <c r="B58" s="519"/>
      <c r="C58" s="345">
        <v>0</v>
      </c>
      <c r="D58" s="381"/>
      <c r="E58" s="381"/>
      <c r="F58" s="381"/>
      <c r="G58" s="381"/>
      <c r="H58" s="381"/>
      <c r="I58" s="381"/>
      <c r="J58" s="381"/>
    </row>
    <row r="59" spans="1:10" ht="15">
      <c r="A59" s="520" t="s">
        <v>20</v>
      </c>
      <c r="B59" s="521"/>
      <c r="C59" s="346">
        <v>0</v>
      </c>
      <c r="D59" s="381"/>
      <c r="E59" s="381"/>
      <c r="F59" s="381"/>
      <c r="G59" s="381"/>
      <c r="H59" s="381"/>
      <c r="I59" s="381"/>
      <c r="J59" s="381"/>
    </row>
    <row r="60" spans="1:10" ht="15">
      <c r="A60" s="522" t="s">
        <v>17</v>
      </c>
      <c r="B60" s="523"/>
      <c r="C60" s="346">
        <v>0</v>
      </c>
      <c r="D60" s="381"/>
      <c r="E60" s="381"/>
      <c r="F60" s="381"/>
      <c r="G60" s="381"/>
      <c r="H60" s="381"/>
      <c r="I60" s="381"/>
      <c r="J60" s="381"/>
    </row>
    <row r="61" spans="1:10" ht="15">
      <c r="A61" s="524" t="s">
        <v>21</v>
      </c>
      <c r="B61" s="525"/>
      <c r="C61" s="342">
        <f>C54+C55</f>
        <v>1793905.49</v>
      </c>
      <c r="D61" s="381"/>
      <c r="E61" s="381"/>
      <c r="F61" s="381"/>
      <c r="G61" s="381"/>
      <c r="H61" s="381"/>
      <c r="I61" s="381"/>
      <c r="J61" s="381"/>
    </row>
    <row r="62" spans="1:10" ht="15">
      <c r="A62" s="526" t="s">
        <v>25</v>
      </c>
      <c r="B62" s="527"/>
      <c r="C62" s="528"/>
      <c r="D62" s="381"/>
      <c r="E62" s="381"/>
      <c r="F62" s="381"/>
      <c r="G62" s="381"/>
      <c r="H62" s="381"/>
      <c r="I62" s="381"/>
      <c r="J62" s="381"/>
    </row>
    <row r="63" spans="1:10" ht="15">
      <c r="A63" s="518" t="s">
        <v>23</v>
      </c>
      <c r="B63" s="519"/>
      <c r="C63" s="94"/>
      <c r="D63" s="381"/>
      <c r="E63" s="381"/>
      <c r="F63" s="381"/>
      <c r="G63" s="381"/>
      <c r="H63" s="381"/>
      <c r="I63" s="381"/>
      <c r="J63" s="381"/>
    </row>
    <row r="64" spans="1:10" ht="15">
      <c r="A64" s="520" t="s">
        <v>26</v>
      </c>
      <c r="B64" s="521"/>
      <c r="C64" s="93"/>
      <c r="D64" s="381"/>
      <c r="E64" s="381"/>
      <c r="F64" s="381"/>
      <c r="G64" s="381"/>
      <c r="H64" s="381"/>
      <c r="I64" s="381"/>
      <c r="J64" s="381"/>
    </row>
    <row r="65" spans="1:10" ht="15">
      <c r="A65" s="520" t="s">
        <v>27</v>
      </c>
      <c r="B65" s="521"/>
      <c r="C65" s="93"/>
      <c r="D65" s="381"/>
      <c r="E65" s="381"/>
      <c r="F65" s="381"/>
      <c r="G65" s="381"/>
      <c r="H65" s="381"/>
      <c r="I65" s="381"/>
      <c r="J65" s="381"/>
    </row>
    <row r="66" spans="1:10" ht="15">
      <c r="A66" s="518" t="s">
        <v>32</v>
      </c>
      <c r="B66" s="519"/>
      <c r="C66" s="94">
        <f>C63+C64-C65</f>
        <v>0</v>
      </c>
      <c r="D66" s="381"/>
      <c r="E66" s="381"/>
      <c r="F66" s="381"/>
      <c r="G66" s="381"/>
      <c r="H66" s="381"/>
      <c r="I66" s="381"/>
      <c r="J66" s="381"/>
    </row>
    <row r="67" spans="1:10" ht="15">
      <c r="A67" s="540" t="s">
        <v>28</v>
      </c>
      <c r="B67" s="541"/>
      <c r="C67" s="528"/>
      <c r="D67" s="381"/>
      <c r="E67" s="381"/>
      <c r="F67" s="381"/>
      <c r="G67" s="381"/>
      <c r="H67" s="381"/>
      <c r="I67" s="381"/>
      <c r="J67" s="381"/>
    </row>
    <row r="68" spans="1:10" ht="15">
      <c r="A68" s="518" t="s">
        <v>23</v>
      </c>
      <c r="B68" s="519"/>
      <c r="C68" s="94">
        <f>C45-C54-C63</f>
        <v>0</v>
      </c>
      <c r="D68" s="381"/>
      <c r="E68" s="381"/>
      <c r="F68" s="381"/>
      <c r="G68" s="381"/>
      <c r="H68" s="381"/>
      <c r="I68" s="381"/>
      <c r="J68" s="381"/>
    </row>
    <row r="69" spans="1:10" ht="15.75" thickBot="1">
      <c r="A69" s="542" t="s">
        <v>21</v>
      </c>
      <c r="B69" s="543"/>
      <c r="C69" s="347">
        <f>C52-C61-C66</f>
        <v>0</v>
      </c>
      <c r="D69" s="381"/>
      <c r="E69" s="381"/>
      <c r="F69" s="381"/>
      <c r="G69" s="381"/>
      <c r="H69" s="381"/>
      <c r="I69" s="381"/>
      <c r="J69" s="381"/>
    </row>
    <row r="70" spans="1:10" ht="15">
      <c r="A70" s="381"/>
      <c r="B70" s="381"/>
      <c r="C70" s="381"/>
      <c r="D70" s="381"/>
      <c r="E70" s="381"/>
      <c r="F70" s="381"/>
      <c r="G70" s="381"/>
      <c r="H70" s="381"/>
      <c r="I70" s="381"/>
      <c r="J70" s="381"/>
    </row>
    <row r="71" spans="1:10" ht="15">
      <c r="A71" s="381"/>
      <c r="B71" s="381"/>
      <c r="C71" s="381"/>
      <c r="D71" s="381"/>
      <c r="E71" s="381"/>
      <c r="F71" s="381"/>
      <c r="G71" s="381"/>
      <c r="H71" s="381"/>
      <c r="I71" s="381"/>
      <c r="J71" s="381"/>
    </row>
    <row r="72" spans="1:10" ht="15">
      <c r="A72" s="381"/>
      <c r="B72" s="381"/>
      <c r="C72" s="381"/>
      <c r="D72" s="381"/>
      <c r="E72" s="381"/>
      <c r="F72" s="381"/>
      <c r="G72" s="381"/>
      <c r="H72" s="381"/>
      <c r="I72" s="381"/>
      <c r="J72" s="381"/>
    </row>
    <row r="73" spans="1:10" ht="15">
      <c r="A73" s="381"/>
      <c r="B73" s="381"/>
      <c r="C73" s="381"/>
      <c r="D73" s="381"/>
      <c r="E73" s="381"/>
      <c r="F73" s="381"/>
      <c r="G73" s="381"/>
      <c r="H73" s="381"/>
      <c r="I73" s="381"/>
      <c r="J73" s="381"/>
    </row>
    <row r="74" spans="1:10" ht="15">
      <c r="A74" s="381"/>
      <c r="B74" s="381"/>
      <c r="C74" s="381"/>
      <c r="D74" s="381"/>
      <c r="E74" s="381"/>
      <c r="F74" s="381"/>
      <c r="G74" s="381"/>
      <c r="H74" s="381"/>
      <c r="I74" s="381"/>
      <c r="J74" s="381"/>
    </row>
    <row r="75" spans="1:10" ht="15">
      <c r="A75" s="381"/>
      <c r="B75" s="381"/>
      <c r="C75" s="381"/>
      <c r="D75" s="381"/>
      <c r="E75" s="381"/>
      <c r="F75" s="381"/>
      <c r="G75" s="381"/>
      <c r="H75" s="381"/>
      <c r="I75" s="381"/>
      <c r="J75" s="381"/>
    </row>
    <row r="76" spans="1:10" ht="15">
      <c r="A76" s="381"/>
      <c r="B76" s="381"/>
      <c r="C76" s="381"/>
      <c r="D76" s="381"/>
      <c r="E76" s="381"/>
      <c r="F76" s="381"/>
      <c r="G76" s="381"/>
      <c r="H76" s="381"/>
      <c r="I76" s="381"/>
      <c r="J76" s="381"/>
    </row>
    <row r="77" spans="1:10" ht="15">
      <c r="A77" s="529" t="s">
        <v>33</v>
      </c>
      <c r="B77" s="530"/>
      <c r="C77" s="530"/>
      <c r="D77" s="530"/>
      <c r="E77" s="530"/>
      <c r="F77" s="381"/>
      <c r="G77" s="381"/>
      <c r="H77" s="381"/>
      <c r="I77" s="381"/>
      <c r="J77" s="381"/>
    </row>
    <row r="78" spans="1:10" ht="15.75" thickBot="1">
      <c r="A78" s="95"/>
      <c r="B78" s="96"/>
      <c r="C78" s="96"/>
      <c r="D78" s="96"/>
      <c r="E78" s="96"/>
      <c r="F78" s="381"/>
      <c r="G78" s="381"/>
      <c r="H78" s="381"/>
      <c r="I78" s="381"/>
      <c r="J78" s="381"/>
    </row>
    <row r="79" spans="1:10" ht="210.75" thickBot="1">
      <c r="A79" s="97" t="s">
        <v>34</v>
      </c>
      <c r="B79" s="98" t="s">
        <v>35</v>
      </c>
      <c r="C79" s="98" t="s">
        <v>36</v>
      </c>
      <c r="D79" s="98" t="s">
        <v>37</v>
      </c>
      <c r="E79" s="99" t="s">
        <v>38</v>
      </c>
      <c r="F79" s="381"/>
      <c r="G79" s="381"/>
      <c r="H79" s="381"/>
      <c r="I79" s="381"/>
      <c r="J79" s="381"/>
    </row>
    <row r="80" spans="1:10" ht="15.75" thickBot="1">
      <c r="A80" s="100" t="s">
        <v>13</v>
      </c>
      <c r="B80" s="101"/>
      <c r="C80" s="101"/>
      <c r="D80" s="101"/>
      <c r="E80" s="102"/>
      <c r="F80" s="381"/>
      <c r="G80" s="381"/>
      <c r="H80" s="381"/>
      <c r="I80" s="381"/>
      <c r="J80" s="381"/>
    </row>
    <row r="81" spans="1:10" ht="30">
      <c r="A81" s="103" t="s">
        <v>39</v>
      </c>
      <c r="B81" s="104"/>
      <c r="C81" s="104"/>
      <c r="D81" s="104"/>
      <c r="E81" s="105">
        <f>B81+C81+D81</f>
        <v>0</v>
      </c>
      <c r="F81" s="381"/>
      <c r="G81" s="381"/>
      <c r="H81" s="381"/>
      <c r="I81" s="381"/>
      <c r="J81" s="381"/>
    </row>
    <row r="82" spans="1:10" ht="15">
      <c r="A82" s="106" t="s">
        <v>26</v>
      </c>
      <c r="B82" s="107">
        <f>SUM(B83:B84)</f>
        <v>0</v>
      </c>
      <c r="C82" s="107">
        <f>SUM(C83:C84)</f>
        <v>0</v>
      </c>
      <c r="D82" s="107">
        <f>SUM(D83:D84)</f>
        <v>0</v>
      </c>
      <c r="E82" s="108">
        <f>SUM(E83:E84)</f>
        <v>0</v>
      </c>
      <c r="F82" s="381"/>
      <c r="G82" s="381"/>
      <c r="H82" s="381"/>
      <c r="I82" s="381"/>
      <c r="J82" s="381"/>
    </row>
    <row r="83" spans="1:10" ht="15">
      <c r="A83" s="109" t="s">
        <v>40</v>
      </c>
      <c r="B83" s="110"/>
      <c r="C83" s="110"/>
      <c r="D83" s="110"/>
      <c r="E83" s="111">
        <f>B83+C83+D83</f>
        <v>0</v>
      </c>
      <c r="F83" s="381"/>
      <c r="G83" s="381"/>
      <c r="H83" s="381"/>
      <c r="I83" s="381"/>
      <c r="J83" s="381"/>
    </row>
    <row r="84" spans="1:10" ht="15">
      <c r="A84" s="109" t="s">
        <v>41</v>
      </c>
      <c r="B84" s="110"/>
      <c r="C84" s="110"/>
      <c r="D84" s="110"/>
      <c r="E84" s="111">
        <f>B84+C84+D84</f>
        <v>0</v>
      </c>
      <c r="F84" s="381"/>
      <c r="G84" s="381"/>
      <c r="H84" s="381"/>
      <c r="I84" s="381"/>
      <c r="J84" s="381"/>
    </row>
    <row r="85" spans="1:10" ht="15">
      <c r="A85" s="106" t="s">
        <v>27</v>
      </c>
      <c r="B85" s="107">
        <f>SUM(B86:B88)</f>
        <v>0</v>
      </c>
      <c r="C85" s="107">
        <f>SUM(C86:C88)</f>
        <v>0</v>
      </c>
      <c r="D85" s="107">
        <f>SUM(D86:D88)</f>
        <v>0</v>
      </c>
      <c r="E85" s="108">
        <f>SUM(E86:E88)</f>
        <v>0</v>
      </c>
      <c r="F85" s="381"/>
      <c r="G85" s="381"/>
      <c r="H85" s="381"/>
      <c r="I85" s="381"/>
      <c r="J85" s="381"/>
    </row>
    <row r="86" spans="1:10" ht="15">
      <c r="A86" s="109" t="s">
        <v>42</v>
      </c>
      <c r="B86" s="110"/>
      <c r="C86" s="110"/>
      <c r="D86" s="110"/>
      <c r="E86" s="111">
        <f>B86+C86+D86</f>
        <v>0</v>
      </c>
      <c r="F86" s="381"/>
      <c r="G86" s="381"/>
      <c r="H86" s="381"/>
      <c r="I86" s="381"/>
      <c r="J86" s="381"/>
    </row>
    <row r="87" spans="1:10" ht="15">
      <c r="A87" s="109" t="s">
        <v>43</v>
      </c>
      <c r="B87" s="110"/>
      <c r="C87" s="110"/>
      <c r="D87" s="110"/>
      <c r="E87" s="111">
        <f>B87+C87+D87</f>
        <v>0</v>
      </c>
      <c r="F87" s="381"/>
      <c r="G87" s="381"/>
      <c r="H87" s="381"/>
      <c r="I87" s="381"/>
      <c r="J87" s="381"/>
    </row>
    <row r="88" spans="1:10" ht="15">
      <c r="A88" s="112" t="s">
        <v>44</v>
      </c>
      <c r="B88" s="110"/>
      <c r="C88" s="110"/>
      <c r="D88" s="110"/>
      <c r="E88" s="111">
        <f>B88+C88+D88</f>
        <v>0</v>
      </c>
      <c r="F88" s="381"/>
      <c r="G88" s="381"/>
      <c r="H88" s="381"/>
      <c r="I88" s="381"/>
      <c r="J88" s="381"/>
    </row>
    <row r="89" spans="1:10" ht="30.75" thickBot="1">
      <c r="A89" s="113" t="s">
        <v>45</v>
      </c>
      <c r="B89" s="114">
        <f>B81+B82-B85</f>
        <v>0</v>
      </c>
      <c r="C89" s="114">
        <f>C81+C82-C85</f>
        <v>0</v>
      </c>
      <c r="D89" s="114">
        <f>D81+D82-D85</f>
        <v>0</v>
      </c>
      <c r="E89" s="115">
        <f>E81+E82-E85</f>
        <v>0</v>
      </c>
      <c r="F89" s="381"/>
      <c r="G89" s="381"/>
      <c r="H89" s="381"/>
      <c r="I89" s="381"/>
      <c r="J89" s="381"/>
    </row>
    <row r="90" spans="1:10" ht="15.75" thickBot="1">
      <c r="A90" s="116" t="s">
        <v>46</v>
      </c>
      <c r="B90" s="117"/>
      <c r="C90" s="117"/>
      <c r="D90" s="117"/>
      <c r="E90" s="118"/>
      <c r="F90" s="381"/>
      <c r="G90" s="381"/>
      <c r="H90" s="381"/>
      <c r="I90" s="381"/>
      <c r="J90" s="381"/>
    </row>
    <row r="91" spans="1:10" ht="30">
      <c r="A91" s="103" t="s">
        <v>47</v>
      </c>
      <c r="B91" s="104"/>
      <c r="C91" s="104"/>
      <c r="D91" s="104"/>
      <c r="E91" s="105">
        <f>B91+C91+D91</f>
        <v>0</v>
      </c>
      <c r="F91" s="381"/>
      <c r="G91" s="381"/>
      <c r="H91" s="381"/>
      <c r="I91" s="381"/>
      <c r="J91" s="381"/>
    </row>
    <row r="92" spans="1:10" ht="15">
      <c r="A92" s="106" t="s">
        <v>26</v>
      </c>
      <c r="B92" s="119"/>
      <c r="C92" s="119"/>
      <c r="D92" s="119"/>
      <c r="E92" s="108">
        <f>SUM(B92:D92)</f>
        <v>0</v>
      </c>
      <c r="F92" s="381"/>
      <c r="G92" s="381"/>
      <c r="H92" s="381"/>
      <c r="I92" s="381"/>
      <c r="J92" s="381"/>
    </row>
    <row r="93" spans="1:10" ht="15">
      <c r="A93" s="106" t="s">
        <v>27</v>
      </c>
      <c r="B93" s="119"/>
      <c r="C93" s="119"/>
      <c r="D93" s="119"/>
      <c r="E93" s="108">
        <f>SUM(B93:D93)</f>
        <v>0</v>
      </c>
      <c r="F93" s="381"/>
      <c r="G93" s="381"/>
      <c r="H93" s="381"/>
      <c r="I93" s="381"/>
      <c r="J93" s="381"/>
    </row>
    <row r="94" spans="1:10" ht="15.75" thickBot="1">
      <c r="A94" s="113" t="s">
        <v>581</v>
      </c>
      <c r="B94" s="114">
        <f>B91+B92-B93</f>
        <v>0</v>
      </c>
      <c r="C94" s="114">
        <f>C91+C92-C93</f>
        <v>0</v>
      </c>
      <c r="D94" s="114">
        <f>D91+D92-D93</f>
        <v>0</v>
      </c>
      <c r="E94" s="115">
        <f>E91+E92-E93</f>
        <v>0</v>
      </c>
      <c r="F94" s="381"/>
      <c r="G94" s="381"/>
      <c r="H94" s="381"/>
      <c r="I94" s="381"/>
      <c r="J94" s="381"/>
    </row>
    <row r="95" spans="1:10" ht="15">
      <c r="A95" s="116" t="s">
        <v>28</v>
      </c>
      <c r="B95" s="117"/>
      <c r="C95" s="117"/>
      <c r="D95" s="117"/>
      <c r="E95" s="118"/>
      <c r="F95" s="381"/>
      <c r="G95" s="381"/>
      <c r="H95" s="381"/>
      <c r="I95" s="381"/>
      <c r="J95" s="381"/>
    </row>
    <row r="96" spans="1:10" ht="15">
      <c r="A96" s="106" t="s">
        <v>50</v>
      </c>
      <c r="B96" s="107">
        <v>0</v>
      </c>
      <c r="C96" s="107">
        <v>0</v>
      </c>
      <c r="D96" s="107">
        <v>0</v>
      </c>
      <c r="E96" s="108">
        <f>SUM(B96:D96)</f>
        <v>0</v>
      </c>
      <c r="F96" s="381"/>
      <c r="G96" s="381"/>
      <c r="H96" s="381"/>
      <c r="I96" s="381"/>
      <c r="J96" s="381"/>
    </row>
    <row r="97" spans="1:10" ht="15.75" thickBot="1">
      <c r="A97" s="413" t="s">
        <v>51</v>
      </c>
      <c r="B97" s="414">
        <f>B94+B95-B96</f>
        <v>0</v>
      </c>
      <c r="C97" s="414">
        <f>C94+C95-C96</f>
        <v>0</v>
      </c>
      <c r="D97" s="414">
        <f>D94+D95-D96</f>
        <v>0</v>
      </c>
      <c r="E97" s="415">
        <f>E94+E95-E96</f>
        <v>0</v>
      </c>
      <c r="F97" s="381"/>
      <c r="G97" s="381"/>
      <c r="H97" s="381"/>
      <c r="I97" s="381"/>
      <c r="J97" s="381"/>
    </row>
    <row r="98" spans="1:10" ht="15">
      <c r="A98" s="381"/>
      <c r="B98" s="381"/>
      <c r="C98" s="381"/>
      <c r="D98" s="381"/>
      <c r="E98" s="381"/>
      <c r="F98" s="381"/>
      <c r="G98" s="381"/>
      <c r="H98" s="381"/>
      <c r="I98" s="381"/>
      <c r="J98" s="381"/>
    </row>
    <row r="99" spans="1:10" ht="15">
      <c r="A99" s="381"/>
      <c r="B99" s="381"/>
      <c r="C99" s="381"/>
      <c r="D99" s="381"/>
      <c r="E99" s="381"/>
      <c r="F99" s="381"/>
      <c r="G99" s="381"/>
      <c r="H99" s="381"/>
      <c r="I99" s="381"/>
      <c r="J99" s="381"/>
    </row>
    <row r="100" spans="1:10" ht="15">
      <c r="A100" s="381"/>
      <c r="B100" s="381"/>
      <c r="C100" s="381"/>
      <c r="D100" s="381"/>
      <c r="E100" s="381"/>
      <c r="F100" s="381"/>
      <c r="G100" s="381"/>
      <c r="H100" s="381"/>
      <c r="I100" s="381"/>
      <c r="J100" s="381"/>
    </row>
    <row r="101" spans="1:10" ht="15">
      <c r="A101" s="381"/>
      <c r="B101" s="381"/>
      <c r="C101" s="381"/>
      <c r="D101" s="381"/>
      <c r="E101" s="381"/>
      <c r="F101" s="381"/>
      <c r="G101" s="381"/>
      <c r="H101" s="381"/>
      <c r="I101" s="381"/>
      <c r="J101" s="381"/>
    </row>
    <row r="102" spans="1:10" ht="48" customHeight="1">
      <c r="A102" s="484" t="s">
        <v>48</v>
      </c>
      <c r="B102" s="531"/>
      <c r="C102" s="531"/>
      <c r="D102" s="381"/>
      <c r="E102" s="381"/>
      <c r="F102" s="381"/>
      <c r="G102" s="381"/>
      <c r="H102" s="381"/>
      <c r="I102" s="381"/>
      <c r="J102" s="381"/>
    </row>
    <row r="103" spans="1:10" ht="15.75" thickBot="1">
      <c r="A103" s="532"/>
      <c r="B103" s="533"/>
      <c r="C103" s="533"/>
      <c r="D103" s="381"/>
      <c r="E103" s="381"/>
      <c r="F103" s="381"/>
      <c r="G103" s="381"/>
      <c r="H103" s="381"/>
      <c r="I103" s="381"/>
      <c r="J103" s="381"/>
    </row>
    <row r="104" spans="1:10" ht="30">
      <c r="A104" s="120" t="s">
        <v>49</v>
      </c>
      <c r="B104" s="121" t="s">
        <v>50</v>
      </c>
      <c r="C104" s="121" t="s">
        <v>51</v>
      </c>
      <c r="D104" s="122" t="s">
        <v>52</v>
      </c>
      <c r="E104" s="381"/>
      <c r="F104" s="381"/>
      <c r="G104" s="381"/>
      <c r="H104" s="381"/>
      <c r="I104" s="381"/>
      <c r="J104" s="381"/>
    </row>
    <row r="105" spans="1:10" ht="15">
      <c r="A105" s="123" t="s">
        <v>53</v>
      </c>
      <c r="B105" s="124">
        <v>0</v>
      </c>
      <c r="C105" s="124">
        <v>0</v>
      </c>
      <c r="D105" s="348" t="s">
        <v>481</v>
      </c>
      <c r="E105" s="381"/>
      <c r="F105" s="381"/>
      <c r="G105" s="381"/>
      <c r="H105" s="381"/>
      <c r="I105" s="381"/>
      <c r="J105" s="381"/>
    </row>
    <row r="106" spans="1:10" ht="15">
      <c r="A106" s="125" t="s">
        <v>54</v>
      </c>
      <c r="B106" s="126"/>
      <c r="C106" s="126"/>
      <c r="D106" s="127"/>
      <c r="E106" s="381"/>
      <c r="F106" s="381"/>
      <c r="G106" s="381"/>
      <c r="H106" s="381"/>
      <c r="I106" s="381"/>
      <c r="J106" s="381"/>
    </row>
    <row r="107" spans="1:10" ht="15.75" thickBot="1">
      <c r="A107" s="128" t="s">
        <v>55</v>
      </c>
      <c r="B107" s="129">
        <v>0</v>
      </c>
      <c r="C107" s="130">
        <v>0</v>
      </c>
      <c r="D107" s="349" t="s">
        <v>481</v>
      </c>
      <c r="E107" s="381"/>
      <c r="F107" s="381"/>
      <c r="G107" s="381"/>
      <c r="H107" s="381"/>
      <c r="I107" s="381"/>
      <c r="J107" s="381"/>
    </row>
    <row r="108" spans="1:10" ht="15">
      <c r="A108" s="381"/>
      <c r="B108" s="381"/>
      <c r="C108" s="381"/>
      <c r="D108" s="381"/>
      <c r="E108" s="381"/>
      <c r="F108" s="381"/>
      <c r="G108" s="381"/>
      <c r="H108" s="381"/>
      <c r="I108" s="381"/>
      <c r="J108" s="381"/>
    </row>
    <row r="109" spans="1:10" ht="15">
      <c r="A109" s="381"/>
      <c r="B109" s="381"/>
      <c r="C109" s="381"/>
      <c r="D109" s="381"/>
      <c r="E109" s="381"/>
      <c r="F109" s="381"/>
      <c r="G109" s="381"/>
      <c r="H109" s="381"/>
      <c r="I109" s="381"/>
      <c r="J109" s="381"/>
    </row>
    <row r="110" spans="1:10" ht="15">
      <c r="A110" s="484" t="s">
        <v>56</v>
      </c>
      <c r="B110" s="531"/>
      <c r="C110" s="531"/>
      <c r="D110" s="534"/>
      <c r="E110" s="534"/>
      <c r="F110" s="534"/>
      <c r="G110" s="534"/>
      <c r="H110" s="381"/>
      <c r="I110" s="381"/>
      <c r="J110" s="381"/>
    </row>
    <row r="111" spans="1:10" ht="15.75" thickBot="1">
      <c r="A111" s="532"/>
      <c r="B111" s="533"/>
      <c r="C111" s="533"/>
      <c r="D111" s="381"/>
      <c r="E111" s="381"/>
      <c r="F111" s="381"/>
      <c r="G111" s="381"/>
      <c r="H111" s="381"/>
      <c r="I111" s="381"/>
      <c r="J111" s="381"/>
    </row>
    <row r="112" spans="1:10" ht="13.5" customHeight="1">
      <c r="A112" s="535"/>
      <c r="B112" s="537" t="s">
        <v>57</v>
      </c>
      <c r="C112" s="538"/>
      <c r="D112" s="538"/>
      <c r="E112" s="538"/>
      <c r="F112" s="539"/>
      <c r="G112" s="537" t="s">
        <v>58</v>
      </c>
      <c r="H112" s="538"/>
      <c r="I112" s="539"/>
      <c r="J112" s="381"/>
    </row>
    <row r="113" spans="1:10" ht="60">
      <c r="A113" s="536"/>
      <c r="B113" s="131" t="s">
        <v>59</v>
      </c>
      <c r="C113" s="132" t="s">
        <v>60</v>
      </c>
      <c r="D113" s="132" t="s">
        <v>61</v>
      </c>
      <c r="E113" s="132" t="s">
        <v>62</v>
      </c>
      <c r="F113" s="372" t="s">
        <v>63</v>
      </c>
      <c r="G113" s="133" t="s">
        <v>64</v>
      </c>
      <c r="H113" s="134" t="s">
        <v>65</v>
      </c>
      <c r="I113" s="135" t="s">
        <v>66</v>
      </c>
      <c r="J113" s="381"/>
    </row>
    <row r="114" spans="1:10" ht="15">
      <c r="A114" s="136" t="s">
        <v>50</v>
      </c>
      <c r="B114" s="137">
        <v>0</v>
      </c>
      <c r="C114" s="138">
        <v>1401665.72</v>
      </c>
      <c r="D114" s="138"/>
      <c r="E114" s="139"/>
      <c r="F114" s="140"/>
      <c r="G114" s="141"/>
      <c r="H114" s="138"/>
      <c r="I114" s="142"/>
      <c r="J114" s="381"/>
    </row>
    <row r="115" spans="1:10" ht="60">
      <c r="A115" s="143" t="s">
        <v>67</v>
      </c>
      <c r="B115" s="144">
        <v>0</v>
      </c>
      <c r="C115" s="145">
        <v>0</v>
      </c>
      <c r="D115" s="146">
        <v>0</v>
      </c>
      <c r="E115" s="147">
        <v>0</v>
      </c>
      <c r="F115" s="148">
        <v>0</v>
      </c>
      <c r="G115" s="149">
        <v>0</v>
      </c>
      <c r="H115" s="150">
        <v>0</v>
      </c>
      <c r="I115" s="151">
        <v>0</v>
      </c>
      <c r="J115" s="381"/>
    </row>
    <row r="116" spans="1:10" ht="75.75" thickBot="1">
      <c r="A116" s="152" t="s">
        <v>68</v>
      </c>
      <c r="B116" s="153">
        <v>0</v>
      </c>
      <c r="C116" s="166">
        <v>1401665.72</v>
      </c>
      <c r="D116" s="145">
        <v>0</v>
      </c>
      <c r="E116" s="147">
        <v>0</v>
      </c>
      <c r="F116" s="155">
        <v>0</v>
      </c>
      <c r="G116" s="156">
        <v>0</v>
      </c>
      <c r="H116" s="154">
        <v>0</v>
      </c>
      <c r="I116" s="157">
        <v>0</v>
      </c>
      <c r="J116" s="381"/>
    </row>
    <row r="117" spans="1:10" ht="15.75" thickBot="1">
      <c r="A117" s="158" t="s">
        <v>51</v>
      </c>
      <c r="B117" s="159">
        <f t="shared" ref="B117:I117" si="7">B114+B115-B116</f>
        <v>0</v>
      </c>
      <c r="C117" s="160">
        <f t="shared" si="7"/>
        <v>0</v>
      </c>
      <c r="D117" s="160">
        <v>0</v>
      </c>
      <c r="E117" s="161">
        <f t="shared" si="7"/>
        <v>0</v>
      </c>
      <c r="F117" s="162">
        <f t="shared" si="7"/>
        <v>0</v>
      </c>
      <c r="G117" s="163">
        <f t="shared" si="7"/>
        <v>0</v>
      </c>
      <c r="H117" s="161">
        <f t="shared" si="7"/>
        <v>0</v>
      </c>
      <c r="I117" s="162">
        <f t="shared" si="7"/>
        <v>0</v>
      </c>
      <c r="J117" s="381"/>
    </row>
    <row r="118" spans="1:10" ht="15">
      <c r="A118" s="381"/>
      <c r="B118" s="381"/>
      <c r="C118" s="381"/>
      <c r="D118" s="381"/>
      <c r="E118" s="381"/>
      <c r="F118" s="381"/>
      <c r="G118" s="381"/>
      <c r="H118" s="381"/>
      <c r="I118" s="381"/>
      <c r="J118" s="381"/>
    </row>
    <row r="119" spans="1:10" ht="15">
      <c r="A119" s="381"/>
      <c r="B119" s="381"/>
      <c r="C119" s="381"/>
      <c r="D119" s="381"/>
      <c r="E119" s="381"/>
      <c r="F119" s="381"/>
      <c r="G119" s="381"/>
      <c r="H119" s="381"/>
      <c r="I119" s="381"/>
      <c r="J119" s="381"/>
    </row>
    <row r="120" spans="1:10" ht="15" customHeight="1">
      <c r="A120" s="484" t="s">
        <v>69</v>
      </c>
      <c r="B120" s="531"/>
      <c r="C120" s="531"/>
      <c r="D120" s="381"/>
      <c r="E120" s="381"/>
      <c r="F120" s="381"/>
      <c r="G120" s="381"/>
      <c r="H120" s="381"/>
      <c r="I120" s="381"/>
      <c r="J120" s="381"/>
    </row>
    <row r="121" spans="1:10" ht="15.75" thickBot="1">
      <c r="A121" s="532"/>
      <c r="B121" s="533"/>
      <c r="C121" s="533"/>
      <c r="D121" s="381"/>
      <c r="E121" s="381"/>
      <c r="F121" s="381"/>
      <c r="G121" s="381"/>
      <c r="H121" s="381"/>
      <c r="I121" s="381"/>
      <c r="J121" s="381"/>
    </row>
    <row r="122" spans="1:10" ht="30">
      <c r="A122" s="164" t="s">
        <v>49</v>
      </c>
      <c r="B122" s="121" t="s">
        <v>50</v>
      </c>
      <c r="C122" s="122" t="s">
        <v>51</v>
      </c>
      <c r="D122" s="381"/>
      <c r="E122" s="381"/>
      <c r="F122" s="381"/>
      <c r="G122" s="381"/>
      <c r="H122" s="381"/>
      <c r="I122" s="381"/>
      <c r="J122" s="381"/>
    </row>
    <row r="123" spans="1:10" ht="45.75" thickBot="1">
      <c r="A123" s="165" t="s">
        <v>70</v>
      </c>
      <c r="B123" s="166">
        <v>9135416.4100000001</v>
      </c>
      <c r="C123" s="350">
        <f>11998745.22-3163297.44</f>
        <v>8835447.7800000012</v>
      </c>
      <c r="D123" s="381"/>
      <c r="E123" s="381"/>
      <c r="F123" s="381"/>
      <c r="G123" s="381"/>
      <c r="H123" s="381"/>
      <c r="I123" s="381"/>
      <c r="J123" s="381"/>
    </row>
    <row r="124" spans="1:10" ht="15">
      <c r="A124" s="381"/>
      <c r="B124" s="381"/>
      <c r="C124" s="381"/>
      <c r="D124" s="381"/>
      <c r="E124" s="381"/>
      <c r="F124" s="381"/>
      <c r="G124" s="381"/>
      <c r="H124" s="381"/>
      <c r="I124" s="381"/>
      <c r="J124" s="381"/>
    </row>
    <row r="125" spans="1:10" ht="15">
      <c r="A125" s="381"/>
      <c r="B125" s="381"/>
      <c r="C125" s="381"/>
      <c r="D125" s="381"/>
      <c r="E125" s="381"/>
      <c r="F125" s="381"/>
      <c r="G125" s="381"/>
      <c r="H125" s="381"/>
      <c r="I125" s="381"/>
      <c r="J125" s="381"/>
    </row>
    <row r="126" spans="1:10" ht="15">
      <c r="A126" s="381"/>
      <c r="B126" s="381"/>
      <c r="C126" s="381"/>
      <c r="D126" s="381"/>
      <c r="E126" s="381"/>
      <c r="F126" s="381"/>
      <c r="G126" s="381"/>
      <c r="H126" s="381"/>
      <c r="I126" s="381"/>
      <c r="J126" s="381"/>
    </row>
    <row r="127" spans="1:10" ht="50.25" customHeight="1">
      <c r="A127" s="484" t="s">
        <v>71</v>
      </c>
      <c r="B127" s="531"/>
      <c r="C127" s="531"/>
      <c r="D127" s="534"/>
      <c r="E127" s="381"/>
      <c r="F127" s="381"/>
      <c r="G127" s="381"/>
      <c r="H127" s="381"/>
      <c r="I127" s="381"/>
      <c r="J127" s="381"/>
    </row>
    <row r="128" spans="1:10" ht="15.75" thickBot="1">
      <c r="A128" s="532"/>
      <c r="B128" s="533"/>
      <c r="C128" s="533"/>
      <c r="D128" s="381"/>
      <c r="E128" s="381"/>
      <c r="F128" s="381"/>
      <c r="G128" s="381"/>
      <c r="H128" s="381"/>
      <c r="I128" s="381"/>
      <c r="J128" s="381"/>
    </row>
    <row r="129" spans="1:10" ht="30">
      <c r="A129" s="550" t="s">
        <v>34</v>
      </c>
      <c r="B129" s="551"/>
      <c r="C129" s="121" t="s">
        <v>50</v>
      </c>
      <c r="D129" s="122" t="s">
        <v>51</v>
      </c>
      <c r="E129" s="381"/>
      <c r="F129" s="381"/>
      <c r="G129" s="381"/>
      <c r="H129" s="381"/>
      <c r="I129" s="381"/>
      <c r="J129" s="381"/>
    </row>
    <row r="130" spans="1:10" ht="81.75" customHeight="1">
      <c r="A130" s="552" t="s">
        <v>72</v>
      </c>
      <c r="B130" s="553"/>
      <c r="C130" s="124">
        <f>SUM(C132:C136)</f>
        <v>0</v>
      </c>
      <c r="D130" s="167">
        <f>SUM(D132:D136)</f>
        <v>0</v>
      </c>
      <c r="E130" s="381"/>
      <c r="F130" s="381"/>
      <c r="G130" s="381"/>
      <c r="H130" s="381"/>
      <c r="I130" s="381"/>
      <c r="J130" s="381"/>
    </row>
    <row r="131" spans="1:10" ht="15">
      <c r="A131" s="544" t="s">
        <v>54</v>
      </c>
      <c r="B131" s="545"/>
      <c r="C131" s="168"/>
      <c r="D131" s="169"/>
      <c r="E131" s="381"/>
      <c r="F131" s="381"/>
      <c r="G131" s="381"/>
      <c r="H131" s="381"/>
      <c r="I131" s="381"/>
      <c r="J131" s="381"/>
    </row>
    <row r="132" spans="1:10" ht="15">
      <c r="A132" s="546" t="s">
        <v>5</v>
      </c>
      <c r="B132" s="547"/>
      <c r="C132" s="170">
        <v>0</v>
      </c>
      <c r="D132" s="171">
        <v>0</v>
      </c>
      <c r="E132" s="381"/>
      <c r="F132" s="381"/>
      <c r="G132" s="381"/>
      <c r="H132" s="381"/>
      <c r="I132" s="381"/>
      <c r="J132" s="381"/>
    </row>
    <row r="133" spans="1:10" ht="15">
      <c r="A133" s="548" t="s">
        <v>7</v>
      </c>
      <c r="B133" s="549"/>
      <c r="C133" s="170">
        <v>0</v>
      </c>
      <c r="D133" s="171">
        <v>0</v>
      </c>
      <c r="E133" s="381"/>
      <c r="F133" s="381"/>
      <c r="G133" s="381"/>
      <c r="H133" s="381"/>
      <c r="I133" s="381"/>
      <c r="J133" s="381"/>
    </row>
    <row r="134" spans="1:10" ht="15">
      <c r="A134" s="548" t="s">
        <v>8</v>
      </c>
      <c r="B134" s="549"/>
      <c r="C134" s="170">
        <v>0</v>
      </c>
      <c r="D134" s="171">
        <v>0</v>
      </c>
      <c r="E134" s="381"/>
      <c r="F134" s="381"/>
      <c r="G134" s="381"/>
      <c r="H134" s="381"/>
      <c r="I134" s="381"/>
      <c r="J134" s="381"/>
    </row>
    <row r="135" spans="1:10" ht="15">
      <c r="A135" s="548" t="s">
        <v>9</v>
      </c>
      <c r="B135" s="549"/>
      <c r="C135" s="170">
        <v>0</v>
      </c>
      <c r="D135" s="171">
        <v>0</v>
      </c>
      <c r="E135" s="381"/>
      <c r="F135" s="381"/>
      <c r="G135" s="381"/>
      <c r="H135" s="381"/>
      <c r="I135" s="381"/>
      <c r="J135" s="381"/>
    </row>
    <row r="136" spans="1:10" ht="15">
      <c r="A136" s="548" t="s">
        <v>10</v>
      </c>
      <c r="B136" s="549"/>
      <c r="C136" s="170">
        <v>0</v>
      </c>
      <c r="D136" s="171">
        <v>0</v>
      </c>
      <c r="E136" s="381"/>
      <c r="F136" s="381"/>
      <c r="G136" s="381"/>
      <c r="H136" s="381"/>
      <c r="I136" s="381"/>
      <c r="J136" s="381"/>
    </row>
    <row r="137" spans="1:10" ht="15">
      <c r="A137" s="381"/>
      <c r="B137" s="381"/>
      <c r="C137" s="381"/>
      <c r="D137" s="381"/>
      <c r="E137" s="381"/>
      <c r="F137" s="381"/>
      <c r="G137" s="381"/>
      <c r="H137" s="381"/>
      <c r="I137" s="381"/>
      <c r="J137" s="381"/>
    </row>
    <row r="138" spans="1:10" ht="15">
      <c r="A138" s="381"/>
      <c r="B138" s="381"/>
      <c r="C138" s="381"/>
      <c r="D138" s="381"/>
      <c r="E138" s="381"/>
      <c r="F138" s="381"/>
      <c r="G138" s="381"/>
      <c r="H138" s="381"/>
      <c r="I138" s="381"/>
      <c r="J138" s="381"/>
    </row>
    <row r="139" spans="1:10" ht="15">
      <c r="A139" s="381"/>
      <c r="B139" s="381"/>
      <c r="C139" s="381"/>
      <c r="D139" s="381"/>
      <c r="E139" s="381"/>
      <c r="F139" s="381"/>
      <c r="G139" s="381"/>
      <c r="H139" s="381"/>
      <c r="I139" s="381"/>
      <c r="J139" s="381"/>
    </row>
    <row r="140" spans="1:10" ht="15">
      <c r="A140" s="381"/>
      <c r="B140" s="381"/>
      <c r="C140" s="381"/>
      <c r="D140" s="381"/>
      <c r="E140" s="381"/>
      <c r="F140" s="381"/>
      <c r="G140" s="381"/>
      <c r="H140" s="381"/>
      <c r="I140" s="381"/>
      <c r="J140" s="381"/>
    </row>
    <row r="141" spans="1:10" ht="15.75" thickBot="1">
      <c r="A141" s="566" t="s">
        <v>73</v>
      </c>
      <c r="B141" s="567"/>
      <c r="C141" s="567"/>
      <c r="D141" s="567"/>
      <c r="E141" s="567"/>
      <c r="F141" s="567"/>
      <c r="G141" s="567"/>
      <c r="H141" s="567"/>
      <c r="I141" s="567"/>
      <c r="J141" s="381"/>
    </row>
    <row r="142" spans="1:10" ht="15.75" thickBot="1">
      <c r="A142" s="568" t="s">
        <v>51</v>
      </c>
      <c r="B142" s="569"/>
      <c r="C142" s="172"/>
      <c r="D142" s="172"/>
      <c r="E142" s="172" t="s">
        <v>74</v>
      </c>
      <c r="F142" s="173"/>
      <c r="G142" s="173"/>
      <c r="H142" s="173"/>
      <c r="I142" s="173"/>
      <c r="J142" s="381"/>
    </row>
    <row r="143" spans="1:10" ht="107.25" customHeight="1" thickBot="1">
      <c r="A143" s="570" t="s">
        <v>75</v>
      </c>
      <c r="B143" s="571"/>
      <c r="C143" s="174" t="s">
        <v>76</v>
      </c>
      <c r="D143" s="175" t="s">
        <v>77</v>
      </c>
      <c r="E143" s="174" t="s">
        <v>78</v>
      </c>
      <c r="F143" s="176" t="s">
        <v>79</v>
      </c>
      <c r="G143" s="174" t="s">
        <v>80</v>
      </c>
      <c r="H143" s="174" t="s">
        <v>482</v>
      </c>
      <c r="I143" s="368" t="s">
        <v>483</v>
      </c>
      <c r="J143" s="381"/>
    </row>
    <row r="144" spans="1:10" ht="15.75" thickBot="1">
      <c r="A144" s="179"/>
      <c r="B144" s="180"/>
      <c r="C144" s="181">
        <v>0</v>
      </c>
      <c r="D144" s="182"/>
      <c r="E144" s="183">
        <v>0</v>
      </c>
      <c r="F144" s="182">
        <v>0</v>
      </c>
      <c r="G144" s="183">
        <v>0</v>
      </c>
      <c r="H144" s="183">
        <v>0</v>
      </c>
      <c r="I144" s="184">
        <v>0</v>
      </c>
      <c r="J144" s="381"/>
    </row>
    <row r="145" spans="1:10" ht="15.75" thickBot="1">
      <c r="A145" s="572" t="s">
        <v>84</v>
      </c>
      <c r="B145" s="573"/>
      <c r="C145" s="185">
        <v>0</v>
      </c>
      <c r="D145" s="186" t="s">
        <v>85</v>
      </c>
      <c r="E145" s="185">
        <v>0</v>
      </c>
      <c r="F145" s="185">
        <v>0</v>
      </c>
      <c r="G145" s="185">
        <v>0</v>
      </c>
      <c r="H145" s="185">
        <v>0</v>
      </c>
      <c r="I145" s="374">
        <v>0</v>
      </c>
      <c r="J145" s="381"/>
    </row>
    <row r="146" spans="1:10" ht="15">
      <c r="A146" s="381"/>
      <c r="B146" s="381"/>
      <c r="C146" s="381"/>
      <c r="D146" s="381"/>
      <c r="E146" s="381"/>
      <c r="F146" s="381"/>
      <c r="G146" s="381"/>
      <c r="H146" s="381"/>
      <c r="I146" s="381"/>
      <c r="J146" s="381"/>
    </row>
    <row r="147" spans="1:10" ht="15">
      <c r="A147" s="381"/>
      <c r="B147" s="381"/>
      <c r="C147" s="381"/>
      <c r="D147" s="381"/>
      <c r="E147" s="381"/>
      <c r="F147" s="381"/>
      <c r="G147" s="381"/>
      <c r="H147" s="381"/>
      <c r="I147" s="381"/>
      <c r="J147" s="381"/>
    </row>
    <row r="148" spans="1:10" ht="15">
      <c r="A148" s="574" t="s">
        <v>86</v>
      </c>
      <c r="B148" s="575"/>
      <c r="C148" s="575"/>
      <c r="D148" s="575"/>
      <c r="E148" s="575"/>
      <c r="F148" s="575"/>
      <c r="G148" s="575"/>
      <c r="H148" s="575"/>
      <c r="I148" s="575"/>
      <c r="J148" s="381"/>
    </row>
    <row r="149" spans="1:10" ht="15.75" thickBot="1">
      <c r="A149" s="187"/>
      <c r="B149" s="187"/>
      <c r="C149" s="187"/>
      <c r="D149" s="187"/>
      <c r="E149" s="187"/>
      <c r="F149" s="187"/>
      <c r="G149" s="187"/>
      <c r="H149" s="187"/>
      <c r="I149" s="187"/>
      <c r="J149" s="381"/>
    </row>
    <row r="150" spans="1:10" ht="15.75" thickBot="1">
      <c r="A150" s="576" t="s">
        <v>87</v>
      </c>
      <c r="B150" s="577"/>
      <c r="C150" s="577"/>
      <c r="D150" s="578"/>
      <c r="E150" s="582" t="s">
        <v>50</v>
      </c>
      <c r="F150" s="584" t="s">
        <v>88</v>
      </c>
      <c r="G150" s="585"/>
      <c r="H150" s="586"/>
      <c r="I150" s="587" t="s">
        <v>51</v>
      </c>
      <c r="J150" s="381"/>
    </row>
    <row r="151" spans="1:10" ht="30.75" thickBot="1">
      <c r="A151" s="579"/>
      <c r="B151" s="580"/>
      <c r="C151" s="580"/>
      <c r="D151" s="581"/>
      <c r="E151" s="583"/>
      <c r="F151" s="188" t="s">
        <v>26</v>
      </c>
      <c r="G151" s="189" t="s">
        <v>89</v>
      </c>
      <c r="H151" s="188" t="s">
        <v>90</v>
      </c>
      <c r="I151" s="588"/>
      <c r="J151" s="381"/>
    </row>
    <row r="152" spans="1:10" ht="15" customHeight="1">
      <c r="A152" s="190">
        <v>1</v>
      </c>
      <c r="B152" s="554" t="s">
        <v>61</v>
      </c>
      <c r="C152" s="555"/>
      <c r="D152" s="556"/>
      <c r="E152" s="371">
        <v>0</v>
      </c>
      <c r="F152" s="191">
        <v>0</v>
      </c>
      <c r="G152" s="191">
        <v>0</v>
      </c>
      <c r="H152" s="191">
        <v>0</v>
      </c>
      <c r="I152" s="192">
        <f>E152+F152-G152-H152</f>
        <v>0</v>
      </c>
      <c r="J152" s="381"/>
    </row>
    <row r="153" spans="1:10" ht="15" customHeight="1">
      <c r="A153" s="193"/>
      <c r="B153" s="557" t="s">
        <v>91</v>
      </c>
      <c r="C153" s="558"/>
      <c r="D153" s="559"/>
      <c r="E153" s="194">
        <v>0</v>
      </c>
      <c r="F153" s="195">
        <v>0</v>
      </c>
      <c r="G153" s="195">
        <v>0</v>
      </c>
      <c r="H153" s="195">
        <v>0</v>
      </c>
      <c r="I153" s="196">
        <f>E153+F153-G153-H153</f>
        <v>0</v>
      </c>
      <c r="J153" s="381"/>
    </row>
    <row r="154" spans="1:10" ht="15" customHeight="1">
      <c r="A154" s="197" t="s">
        <v>92</v>
      </c>
      <c r="B154" s="557" t="s">
        <v>93</v>
      </c>
      <c r="C154" s="558"/>
      <c r="D154" s="559"/>
      <c r="E154" s="198">
        <v>38756884.100000001</v>
      </c>
      <c r="F154" s="87">
        <v>227808.88</v>
      </c>
      <c r="G154" s="87">
        <v>0</v>
      </c>
      <c r="H154" s="87">
        <v>1966265.82</v>
      </c>
      <c r="I154" s="199">
        <f>E154+F154-G154-H154</f>
        <v>37018427.160000004</v>
      </c>
      <c r="J154" s="381"/>
    </row>
    <row r="155" spans="1:10" ht="15" customHeight="1">
      <c r="A155" s="197"/>
      <c r="B155" s="557" t="s">
        <v>91</v>
      </c>
      <c r="C155" s="558"/>
      <c r="D155" s="559"/>
      <c r="E155" s="200"/>
      <c r="F155" s="87">
        <v>0</v>
      </c>
      <c r="G155" s="87">
        <v>0</v>
      </c>
      <c r="H155" s="87">
        <v>0</v>
      </c>
      <c r="I155" s="87">
        <f>E155+F155-G155-H155</f>
        <v>0</v>
      </c>
      <c r="J155" s="381"/>
    </row>
    <row r="156" spans="1:10" ht="15.75" customHeight="1" thickBot="1">
      <c r="A156" s="201" t="s">
        <v>94</v>
      </c>
      <c r="B156" s="560" t="s">
        <v>95</v>
      </c>
      <c r="C156" s="561"/>
      <c r="D156" s="562"/>
      <c r="E156" s="198">
        <v>27790006.34</v>
      </c>
      <c r="F156" s="87">
        <v>54212475.82</v>
      </c>
      <c r="G156" s="87">
        <v>0</v>
      </c>
      <c r="H156" s="87">
        <v>39447651.880000003</v>
      </c>
      <c r="I156" s="195">
        <f>E156+F156-G156-H156</f>
        <v>42554830.279999994</v>
      </c>
      <c r="J156" s="381"/>
    </row>
    <row r="157" spans="1:10" ht="15.75" thickBot="1">
      <c r="A157" s="563" t="s">
        <v>96</v>
      </c>
      <c r="B157" s="564"/>
      <c r="C157" s="564"/>
      <c r="D157" s="565"/>
      <c r="E157" s="377">
        <f>E152+E154+E156</f>
        <v>66546890.439999998</v>
      </c>
      <c r="F157" s="377">
        <f>F152+F154+F156</f>
        <v>54440284.700000003</v>
      </c>
      <c r="G157" s="377">
        <f>G152+G154+G156</f>
        <v>0</v>
      </c>
      <c r="H157" s="377">
        <f>H152+H154+H156</f>
        <v>41413917.700000003</v>
      </c>
      <c r="I157" s="202">
        <f>I152+I154+I156</f>
        <v>79573257.439999998</v>
      </c>
      <c r="J157" s="381"/>
    </row>
    <row r="158" spans="1:10" ht="15">
      <c r="A158" s="91"/>
      <c r="B158" s="91"/>
      <c r="C158" s="91"/>
      <c r="D158" s="91"/>
      <c r="E158" s="91"/>
      <c r="F158" s="91"/>
      <c r="G158" s="91"/>
      <c r="H158" s="91"/>
      <c r="I158" s="91"/>
      <c r="J158" s="381"/>
    </row>
    <row r="159" spans="1:10" ht="15">
      <c r="A159" s="91" t="s">
        <v>471</v>
      </c>
      <c r="B159" s="91"/>
      <c r="C159" s="91"/>
      <c r="D159" s="91"/>
      <c r="E159" s="91"/>
      <c r="F159" s="91"/>
      <c r="G159" s="91"/>
      <c r="H159" s="91"/>
      <c r="I159" s="91"/>
      <c r="J159" s="381"/>
    </row>
    <row r="160" spans="1:10" ht="15">
      <c r="A160" s="91" t="s">
        <v>472</v>
      </c>
      <c r="B160" s="91"/>
      <c r="C160" s="91"/>
      <c r="D160" s="91"/>
      <c r="E160" s="91"/>
      <c r="F160" s="91"/>
      <c r="G160" s="91"/>
      <c r="H160" s="91"/>
      <c r="I160" s="91"/>
      <c r="J160" s="381"/>
    </row>
    <row r="161" spans="1:10" ht="15">
      <c r="A161" s="381"/>
      <c r="B161" s="381"/>
      <c r="C161" s="381"/>
      <c r="D161" s="381"/>
      <c r="E161" s="381"/>
      <c r="F161" s="381"/>
      <c r="G161" s="381"/>
      <c r="H161" s="381"/>
      <c r="I161" s="381"/>
      <c r="J161" s="381"/>
    </row>
    <row r="162" spans="1:10" ht="15">
      <c r="A162" s="596" t="s">
        <v>97</v>
      </c>
      <c r="B162" s="596"/>
      <c r="C162" s="596"/>
      <c r="D162" s="596"/>
      <c r="E162" s="596"/>
      <c r="F162" s="596"/>
      <c r="G162" s="596"/>
      <c r="H162" s="381"/>
      <c r="I162" s="381"/>
      <c r="J162" s="381"/>
    </row>
    <row r="163" spans="1:10" ht="15.75" thickBot="1">
      <c r="A163" s="203"/>
      <c r="B163" s="204"/>
      <c r="C163" s="205"/>
      <c r="D163" s="205"/>
      <c r="E163" s="205"/>
      <c r="F163" s="205"/>
      <c r="G163" s="205"/>
      <c r="H163" s="381"/>
      <c r="I163" s="381"/>
      <c r="J163" s="381"/>
    </row>
    <row r="164" spans="1:10" ht="30.75" thickBot="1">
      <c r="A164" s="597" t="s">
        <v>98</v>
      </c>
      <c r="B164" s="598"/>
      <c r="C164" s="206" t="s">
        <v>99</v>
      </c>
      <c r="D164" s="207" t="s">
        <v>100</v>
      </c>
      <c r="E164" s="359" t="s">
        <v>101</v>
      </c>
      <c r="F164" s="207" t="s">
        <v>102</v>
      </c>
      <c r="G164" s="362" t="s">
        <v>103</v>
      </c>
      <c r="H164" s="381"/>
      <c r="I164" s="381"/>
      <c r="J164" s="381"/>
    </row>
    <row r="165" spans="1:10" ht="26.25" customHeight="1">
      <c r="A165" s="599" t="s">
        <v>104</v>
      </c>
      <c r="B165" s="600"/>
      <c r="C165" s="38">
        <v>0</v>
      </c>
      <c r="D165" s="39">
        <v>0</v>
      </c>
      <c r="E165" s="39">
        <v>0</v>
      </c>
      <c r="F165" s="39">
        <v>0</v>
      </c>
      <c r="G165" s="40">
        <f t="shared" ref="G165:G173" si="8">C165+D165-E165-F165</f>
        <v>0</v>
      </c>
      <c r="H165" s="381"/>
      <c r="I165" s="381"/>
      <c r="J165" s="381"/>
    </row>
    <row r="166" spans="1:10" ht="25.5" customHeight="1">
      <c r="A166" s="589" t="s">
        <v>105</v>
      </c>
      <c r="B166" s="590"/>
      <c r="C166" s="39">
        <v>0</v>
      </c>
      <c r="D166" s="39">
        <v>0</v>
      </c>
      <c r="E166" s="39">
        <v>0</v>
      </c>
      <c r="F166" s="39">
        <v>0</v>
      </c>
      <c r="G166" s="41">
        <f t="shared" si="8"/>
        <v>0</v>
      </c>
      <c r="H166" s="381"/>
      <c r="I166" s="381"/>
      <c r="J166" s="381"/>
    </row>
    <row r="167" spans="1:10" ht="15">
      <c r="A167" s="589" t="s">
        <v>106</v>
      </c>
      <c r="B167" s="590"/>
      <c r="C167" s="39">
        <v>0</v>
      </c>
      <c r="D167" s="39">
        <v>0</v>
      </c>
      <c r="E167" s="39">
        <v>0</v>
      </c>
      <c r="F167" s="39">
        <v>0</v>
      </c>
      <c r="G167" s="41">
        <f t="shared" si="8"/>
        <v>0</v>
      </c>
      <c r="H167" s="381"/>
      <c r="I167" s="381"/>
      <c r="J167" s="381"/>
    </row>
    <row r="168" spans="1:10" ht="15">
      <c r="A168" s="589" t="s">
        <v>107</v>
      </c>
      <c r="B168" s="590"/>
      <c r="C168" s="39">
        <v>180000</v>
      </c>
      <c r="D168" s="39">
        <v>0</v>
      </c>
      <c r="E168" s="39">
        <v>0</v>
      </c>
      <c r="F168" s="39">
        <v>0</v>
      </c>
      <c r="G168" s="41">
        <f t="shared" si="8"/>
        <v>180000</v>
      </c>
      <c r="H168" s="381"/>
      <c r="I168" s="381"/>
      <c r="J168" s="381"/>
    </row>
    <row r="169" spans="1:10" ht="38.25" customHeight="1">
      <c r="A169" s="589" t="s">
        <v>473</v>
      </c>
      <c r="B169" s="590"/>
      <c r="C169" s="39">
        <v>0</v>
      </c>
      <c r="D169" s="39">
        <v>0</v>
      </c>
      <c r="E169" s="39">
        <v>0</v>
      </c>
      <c r="F169" s="39">
        <v>0</v>
      </c>
      <c r="G169" s="41">
        <f t="shared" si="8"/>
        <v>0</v>
      </c>
      <c r="H169" s="381"/>
      <c r="I169" s="381"/>
      <c r="J169" s="381"/>
    </row>
    <row r="170" spans="1:10" ht="25.5" customHeight="1">
      <c r="A170" s="591" t="s">
        <v>108</v>
      </c>
      <c r="B170" s="590"/>
      <c r="C170" s="39">
        <v>0</v>
      </c>
      <c r="D170" s="39">
        <v>0</v>
      </c>
      <c r="E170" s="39">
        <v>0</v>
      </c>
      <c r="F170" s="39">
        <v>0</v>
      </c>
      <c r="G170" s="41">
        <f t="shared" si="8"/>
        <v>0</v>
      </c>
      <c r="H170" s="381"/>
      <c r="I170" s="381"/>
      <c r="J170" s="381"/>
    </row>
    <row r="171" spans="1:10" ht="15">
      <c r="A171" s="591" t="s">
        <v>109</v>
      </c>
      <c r="B171" s="590"/>
      <c r="C171" s="39">
        <v>0</v>
      </c>
      <c r="D171" s="39">
        <v>0</v>
      </c>
      <c r="E171" s="39">
        <v>0</v>
      </c>
      <c r="F171" s="39">
        <v>0</v>
      </c>
      <c r="G171" s="41">
        <f t="shared" si="8"/>
        <v>0</v>
      </c>
      <c r="H171" s="381"/>
      <c r="I171" s="381"/>
      <c r="J171" s="381"/>
    </row>
    <row r="172" spans="1:10" ht="24.75" customHeight="1">
      <c r="A172" s="591" t="s">
        <v>474</v>
      </c>
      <c r="B172" s="590"/>
      <c r="C172" s="39">
        <v>0</v>
      </c>
      <c r="D172" s="42">
        <v>0</v>
      </c>
      <c r="E172" s="39">
        <v>0</v>
      </c>
      <c r="F172" s="39">
        <v>0</v>
      </c>
      <c r="G172" s="41">
        <f t="shared" si="8"/>
        <v>0</v>
      </c>
      <c r="H172" s="381"/>
      <c r="I172" s="381"/>
      <c r="J172" s="381"/>
    </row>
    <row r="173" spans="1:10" ht="27.75" customHeight="1" thickBot="1">
      <c r="A173" s="592" t="s">
        <v>110</v>
      </c>
      <c r="B173" s="593"/>
      <c r="C173" s="43">
        <v>1067.07</v>
      </c>
      <c r="D173" s="43">
        <v>0</v>
      </c>
      <c r="E173" s="42">
        <v>0</v>
      </c>
      <c r="F173" s="42">
        <v>0</v>
      </c>
      <c r="G173" s="44">
        <f t="shared" si="8"/>
        <v>1067.07</v>
      </c>
      <c r="H173" s="381"/>
      <c r="I173" s="381"/>
      <c r="J173" s="381"/>
    </row>
    <row r="174" spans="1:10" ht="15.75" thickBot="1">
      <c r="A174" s="594" t="s">
        <v>467</v>
      </c>
      <c r="B174" s="595"/>
      <c r="C174" s="45">
        <v>5424704.8799999999</v>
      </c>
      <c r="D174" s="45">
        <v>215796.2</v>
      </c>
      <c r="E174" s="45">
        <v>13851.2</v>
      </c>
      <c r="F174" s="45">
        <v>17970.48</v>
      </c>
      <c r="G174" s="46">
        <v>5608679.4000000004</v>
      </c>
      <c r="H174" s="381"/>
      <c r="I174" s="381"/>
      <c r="J174" s="381"/>
    </row>
    <row r="175" spans="1:10" ht="15.75" thickBot="1">
      <c r="A175" s="603" t="s">
        <v>112</v>
      </c>
      <c r="B175" s="609"/>
      <c r="C175" s="47">
        <f>C174+C168+C173</f>
        <v>5605771.9500000002</v>
      </c>
      <c r="D175" s="47">
        <f>SUM(D165:D174)</f>
        <v>215796.2</v>
      </c>
      <c r="E175" s="47">
        <f>SUM(E165:E174)</f>
        <v>13851.2</v>
      </c>
      <c r="F175" s="47">
        <f>SUM(F165:F174)</f>
        <v>17970.48</v>
      </c>
      <c r="G175" s="48">
        <f>SUM(G165:G174)</f>
        <v>5789746.4700000007</v>
      </c>
      <c r="H175" s="381"/>
      <c r="I175" s="381"/>
      <c r="J175" s="381"/>
    </row>
    <row r="176" spans="1:10" ht="15">
      <c r="A176" s="91"/>
      <c r="B176" s="91"/>
      <c r="C176" s="91"/>
      <c r="D176" s="91"/>
      <c r="E176" s="91"/>
      <c r="F176" s="91"/>
      <c r="G176" s="91"/>
      <c r="H176" s="381"/>
      <c r="I176" s="381"/>
      <c r="J176" s="381"/>
    </row>
    <row r="177" spans="1:10" ht="15">
      <c r="A177" s="208"/>
      <c r="B177" s="208"/>
      <c r="C177" s="208"/>
      <c r="D177" s="208"/>
      <c r="E177" s="208"/>
      <c r="F177" s="208"/>
      <c r="G177" s="208"/>
      <c r="H177" s="381"/>
      <c r="I177" s="381"/>
      <c r="J177" s="381"/>
    </row>
    <row r="178" spans="1:10" ht="15">
      <c r="A178" s="610" t="s">
        <v>113</v>
      </c>
      <c r="B178" s="610"/>
      <c r="C178" s="610"/>
      <c r="D178" s="611"/>
      <c r="E178" s="612"/>
      <c r="F178" s="381"/>
      <c r="G178" s="381"/>
      <c r="H178" s="381"/>
      <c r="I178" s="381"/>
      <c r="J178" s="381"/>
    </row>
    <row r="179" spans="1:10" ht="15.75" thickBot="1">
      <c r="A179" s="49"/>
      <c r="B179" s="49"/>
      <c r="C179" s="49"/>
      <c r="D179" s="381"/>
      <c r="E179" s="381"/>
      <c r="F179" s="381"/>
      <c r="G179" s="381"/>
      <c r="H179" s="381"/>
      <c r="I179" s="381"/>
      <c r="J179" s="381"/>
    </row>
    <row r="180" spans="1:10" ht="30.75" thickBot="1">
      <c r="A180" s="603" t="s">
        <v>34</v>
      </c>
      <c r="B180" s="604"/>
      <c r="C180" s="209" t="s">
        <v>50</v>
      </c>
      <c r="D180" s="210" t="s">
        <v>51</v>
      </c>
      <c r="E180" s="381"/>
      <c r="F180" s="381"/>
      <c r="G180" s="381"/>
      <c r="H180" s="381"/>
      <c r="I180" s="381"/>
      <c r="J180" s="381"/>
    </row>
    <row r="181" spans="1:10" ht="15.75" thickBot="1">
      <c r="A181" s="603" t="s">
        <v>114</v>
      </c>
      <c r="B181" s="604"/>
      <c r="C181" s="211">
        <f>SUM(C182:C184)</f>
        <v>0</v>
      </c>
      <c r="D181" s="211">
        <f>SUM(D182:D184)</f>
        <v>0</v>
      </c>
      <c r="E181" s="381"/>
      <c r="F181" s="381"/>
      <c r="G181" s="381"/>
      <c r="H181" s="381"/>
      <c r="I181" s="381"/>
      <c r="J181" s="381"/>
    </row>
    <row r="182" spans="1:10" ht="15">
      <c r="A182" s="605" t="s">
        <v>115</v>
      </c>
      <c r="B182" s="606"/>
      <c r="C182" s="212">
        <v>0</v>
      </c>
      <c r="D182" s="213">
        <v>0</v>
      </c>
      <c r="E182" s="381"/>
      <c r="F182" s="381"/>
      <c r="G182" s="381"/>
      <c r="H182" s="381"/>
      <c r="I182" s="381"/>
      <c r="J182" s="381"/>
    </row>
    <row r="183" spans="1:10" ht="15">
      <c r="A183" s="607" t="s">
        <v>116</v>
      </c>
      <c r="B183" s="608"/>
      <c r="C183" s="212">
        <v>0</v>
      </c>
      <c r="D183" s="213">
        <v>0</v>
      </c>
      <c r="E183" s="381"/>
      <c r="F183" s="381"/>
      <c r="G183" s="381"/>
      <c r="H183" s="381"/>
      <c r="I183" s="381"/>
      <c r="J183" s="381"/>
    </row>
    <row r="184" spans="1:10" ht="15.75" thickBot="1">
      <c r="A184" s="601" t="s">
        <v>117</v>
      </c>
      <c r="B184" s="602"/>
      <c r="C184" s="212">
        <v>0</v>
      </c>
      <c r="D184" s="213">
        <v>0</v>
      </c>
      <c r="E184" s="381"/>
      <c r="F184" s="381"/>
      <c r="G184" s="381"/>
      <c r="H184" s="381"/>
      <c r="I184" s="381"/>
      <c r="J184" s="381"/>
    </row>
    <row r="185" spans="1:10" ht="26.25" customHeight="1" thickBot="1">
      <c r="A185" s="603" t="s">
        <v>118</v>
      </c>
      <c r="B185" s="604"/>
      <c r="C185" s="214">
        <f>SUM(C186:C188)</f>
        <v>0</v>
      </c>
      <c r="D185" s="211">
        <f>SUM(D186:D188)</f>
        <v>0</v>
      </c>
      <c r="E185" s="381"/>
      <c r="F185" s="381"/>
      <c r="G185" s="381"/>
      <c r="H185" s="381"/>
      <c r="I185" s="381"/>
      <c r="J185" s="381"/>
    </row>
    <row r="186" spans="1:10" ht="25.5" customHeight="1">
      <c r="A186" s="605" t="s">
        <v>115</v>
      </c>
      <c r="B186" s="606"/>
      <c r="C186" s="212">
        <v>0</v>
      </c>
      <c r="D186" s="213">
        <v>0</v>
      </c>
      <c r="E186" s="381"/>
      <c r="F186" s="381"/>
      <c r="G186" s="381"/>
      <c r="H186" s="381"/>
      <c r="I186" s="381"/>
      <c r="J186" s="381"/>
    </row>
    <row r="187" spans="1:10" ht="15">
      <c r="A187" s="607" t="s">
        <v>116</v>
      </c>
      <c r="B187" s="608"/>
      <c r="C187" s="212">
        <v>0</v>
      </c>
      <c r="D187" s="213">
        <v>0</v>
      </c>
      <c r="E187" s="381"/>
      <c r="F187" s="381"/>
      <c r="G187" s="381"/>
      <c r="H187" s="381"/>
      <c r="I187" s="381"/>
      <c r="J187" s="381"/>
    </row>
    <row r="188" spans="1:10" ht="15.75" thickBot="1">
      <c r="A188" s="601" t="s">
        <v>117</v>
      </c>
      <c r="B188" s="602"/>
      <c r="C188" s="212">
        <v>0</v>
      </c>
      <c r="D188" s="213">
        <v>0</v>
      </c>
      <c r="E188" s="381"/>
      <c r="F188" s="381"/>
      <c r="G188" s="381"/>
      <c r="H188" s="381"/>
      <c r="I188" s="381"/>
      <c r="J188" s="381"/>
    </row>
    <row r="189" spans="1:10" ht="26.25" customHeight="1" thickBot="1">
      <c r="A189" s="603" t="s">
        <v>119</v>
      </c>
      <c r="B189" s="604"/>
      <c r="C189" s="215">
        <f>SUM(C190:C192)</f>
        <v>0</v>
      </c>
      <c r="D189" s="63">
        <f>SUM(D190:D192)</f>
        <v>0</v>
      </c>
      <c r="E189" s="381"/>
      <c r="F189" s="381"/>
      <c r="G189" s="381"/>
      <c r="H189" s="381"/>
      <c r="I189" s="381"/>
      <c r="J189" s="381"/>
    </row>
    <row r="190" spans="1:10" ht="25.5" customHeight="1">
      <c r="A190" s="605" t="s">
        <v>115</v>
      </c>
      <c r="B190" s="606"/>
      <c r="C190" s="212">
        <v>0</v>
      </c>
      <c r="D190" s="213">
        <v>0</v>
      </c>
      <c r="E190" s="381"/>
      <c r="F190" s="381"/>
      <c r="G190" s="381"/>
      <c r="H190" s="381"/>
      <c r="I190" s="381"/>
      <c r="J190" s="381"/>
    </row>
    <row r="191" spans="1:10" ht="15">
      <c r="A191" s="607" t="s">
        <v>116</v>
      </c>
      <c r="B191" s="608"/>
      <c r="C191" s="212">
        <v>0</v>
      </c>
      <c r="D191" s="213">
        <v>0</v>
      </c>
      <c r="E191" s="381"/>
      <c r="F191" s="381"/>
      <c r="G191" s="381"/>
      <c r="H191" s="381"/>
      <c r="I191" s="381"/>
      <c r="J191" s="381"/>
    </row>
    <row r="192" spans="1:10" ht="15.75" thickBot="1">
      <c r="A192" s="601" t="s">
        <v>117</v>
      </c>
      <c r="B192" s="602"/>
      <c r="C192" s="212">
        <v>0</v>
      </c>
      <c r="D192" s="213">
        <v>0</v>
      </c>
      <c r="E192" s="381"/>
      <c r="F192" s="381"/>
      <c r="G192" s="381"/>
      <c r="H192" s="381"/>
      <c r="I192" s="381"/>
      <c r="J192" s="381"/>
    </row>
    <row r="193" spans="1:10" ht="15.75" thickBot="1">
      <c r="A193" s="603" t="s">
        <v>120</v>
      </c>
      <c r="B193" s="604"/>
      <c r="C193" s="216">
        <f>C185+C189+C181</f>
        <v>0</v>
      </c>
      <c r="D193" s="216">
        <f>D185+D189+D181</f>
        <v>0</v>
      </c>
      <c r="E193" s="381"/>
      <c r="F193" s="381"/>
      <c r="G193" s="381"/>
      <c r="H193" s="381"/>
      <c r="I193" s="381"/>
      <c r="J193" s="381"/>
    </row>
    <row r="194" spans="1:10" ht="15">
      <c r="A194" s="381"/>
      <c r="B194" s="381"/>
      <c r="C194" s="381"/>
      <c r="D194" s="381"/>
      <c r="E194" s="381"/>
      <c r="F194" s="381"/>
      <c r="G194" s="381"/>
      <c r="H194" s="381"/>
      <c r="I194" s="381"/>
      <c r="J194" s="381"/>
    </row>
    <row r="195" spans="1:10" ht="15">
      <c r="A195" s="381"/>
      <c r="B195" s="381"/>
      <c r="C195" s="381"/>
      <c r="D195" s="381"/>
      <c r="E195" s="381"/>
      <c r="F195" s="381"/>
      <c r="G195" s="381"/>
      <c r="H195" s="381"/>
      <c r="I195" s="381"/>
      <c r="J195" s="381"/>
    </row>
    <row r="196" spans="1:10" ht="60.75" customHeight="1">
      <c r="A196" s="610" t="s">
        <v>121</v>
      </c>
      <c r="B196" s="610"/>
      <c r="C196" s="610"/>
      <c r="D196" s="612"/>
      <c r="E196" s="381"/>
      <c r="F196" s="381"/>
      <c r="G196" s="381"/>
      <c r="H196" s="381"/>
      <c r="I196" s="381"/>
      <c r="J196" s="381"/>
    </row>
    <row r="197" spans="1:10" ht="15.75" thickBot="1">
      <c r="A197" s="173"/>
      <c r="B197" s="173"/>
      <c r="C197" s="173"/>
      <c r="D197" s="381"/>
      <c r="E197" s="381"/>
      <c r="F197" s="381"/>
      <c r="G197" s="381"/>
      <c r="H197" s="381"/>
      <c r="I197" s="381"/>
      <c r="J197" s="381"/>
    </row>
    <row r="198" spans="1:10" ht="30.75" thickBot="1">
      <c r="A198" s="622" t="s">
        <v>122</v>
      </c>
      <c r="B198" s="623"/>
      <c r="C198" s="176" t="s">
        <v>99</v>
      </c>
      <c r="D198" s="217" t="s">
        <v>103</v>
      </c>
      <c r="E198" s="381"/>
      <c r="F198" s="381"/>
      <c r="G198" s="381"/>
      <c r="H198" s="381"/>
      <c r="I198" s="381"/>
      <c r="J198" s="381"/>
    </row>
    <row r="199" spans="1:10" ht="25.5" customHeight="1">
      <c r="A199" s="613" t="s">
        <v>123</v>
      </c>
      <c r="B199" s="614"/>
      <c r="C199" s="218">
        <v>0</v>
      </c>
      <c r="D199" s="219">
        <v>0</v>
      </c>
      <c r="E199" s="381"/>
      <c r="F199" s="381"/>
      <c r="G199" s="381"/>
      <c r="H199" s="381"/>
      <c r="I199" s="381"/>
      <c r="J199" s="381"/>
    </row>
    <row r="200" spans="1:10" ht="26.25" customHeight="1" thickBot="1">
      <c r="A200" s="615" t="s">
        <v>124</v>
      </c>
      <c r="B200" s="616"/>
      <c r="C200" s="220">
        <v>0</v>
      </c>
      <c r="D200" s="221">
        <v>0</v>
      </c>
      <c r="E200" s="381"/>
      <c r="F200" s="381"/>
      <c r="G200" s="381"/>
      <c r="H200" s="381"/>
      <c r="I200" s="381"/>
      <c r="J200" s="381"/>
    </row>
    <row r="201" spans="1:10" ht="15.75" thickBot="1">
      <c r="A201" s="617" t="s">
        <v>112</v>
      </c>
      <c r="B201" s="618"/>
      <c r="C201" s="222">
        <f>SUM(C199:C200)</f>
        <v>0</v>
      </c>
      <c r="D201" s="223">
        <f>SUM(D199:D200)</f>
        <v>0</v>
      </c>
      <c r="E201" s="381"/>
      <c r="F201" s="381"/>
      <c r="G201" s="381"/>
      <c r="H201" s="381"/>
      <c r="I201" s="381"/>
      <c r="J201" s="381"/>
    </row>
    <row r="202" spans="1:10" ht="15">
      <c r="A202" s="381"/>
      <c r="B202" s="381"/>
      <c r="C202" s="381"/>
      <c r="D202" s="381"/>
      <c r="E202" s="381"/>
      <c r="F202" s="381"/>
      <c r="G202" s="381"/>
      <c r="H202" s="381"/>
      <c r="I202" s="381"/>
      <c r="J202" s="381"/>
    </row>
    <row r="203" spans="1:10" ht="15">
      <c r="A203" s="381"/>
      <c r="B203" s="381"/>
      <c r="C203" s="381"/>
      <c r="D203" s="381"/>
      <c r="E203" s="381"/>
      <c r="F203" s="381"/>
      <c r="G203" s="381"/>
      <c r="H203" s="381"/>
      <c r="I203" s="381"/>
      <c r="J203" s="381"/>
    </row>
    <row r="204" spans="1:10" ht="15">
      <c r="A204" s="381"/>
      <c r="B204" s="381"/>
      <c r="C204" s="381"/>
      <c r="D204" s="381"/>
      <c r="E204" s="381"/>
      <c r="F204" s="381"/>
      <c r="G204" s="381"/>
      <c r="H204" s="381"/>
      <c r="I204" s="381"/>
      <c r="J204" s="381"/>
    </row>
    <row r="205" spans="1:10" ht="15">
      <c r="A205" s="381"/>
      <c r="B205" s="381"/>
      <c r="C205" s="381"/>
      <c r="D205" s="381"/>
      <c r="E205" s="381"/>
      <c r="F205" s="381"/>
      <c r="G205" s="381"/>
      <c r="H205" s="381"/>
      <c r="I205" s="381"/>
      <c r="J205" s="381"/>
    </row>
    <row r="206" spans="1:10" ht="15">
      <c r="A206" s="381"/>
      <c r="B206" s="381"/>
      <c r="C206" s="381"/>
      <c r="D206" s="381"/>
      <c r="E206" s="381"/>
      <c r="F206" s="381"/>
      <c r="G206" s="381"/>
      <c r="H206" s="381"/>
      <c r="I206" s="381"/>
      <c r="J206" s="381"/>
    </row>
    <row r="207" spans="1:10" ht="15">
      <c r="A207" s="619" t="s">
        <v>125</v>
      </c>
      <c r="B207" s="619"/>
      <c r="C207" s="619"/>
      <c r="D207" s="619"/>
      <c r="E207" s="619"/>
      <c r="F207" s="381"/>
      <c r="G207" s="381"/>
      <c r="H207" s="381"/>
      <c r="I207" s="381"/>
      <c r="J207" s="381"/>
    </row>
    <row r="208" spans="1:10" ht="15.75" thickBot="1">
      <c r="A208" s="224"/>
      <c r="B208" s="224"/>
      <c r="C208" s="224"/>
      <c r="D208" s="224"/>
      <c r="E208" s="224"/>
      <c r="F208" s="381"/>
      <c r="G208" s="381"/>
      <c r="H208" s="381"/>
      <c r="I208" s="381"/>
      <c r="J208" s="381"/>
    </row>
    <row r="209" spans="1:10" ht="15.75" thickBot="1">
      <c r="A209" s="185" t="s">
        <v>126</v>
      </c>
      <c r="B209" s="620" t="s">
        <v>127</v>
      </c>
      <c r="C209" s="621"/>
      <c r="D209" s="620" t="s">
        <v>128</v>
      </c>
      <c r="E209" s="621"/>
      <c r="F209" s="381"/>
      <c r="G209" s="381"/>
      <c r="H209" s="381"/>
      <c r="I209" s="381"/>
      <c r="J209" s="381"/>
    </row>
    <row r="210" spans="1:10" ht="15.75" thickBot="1">
      <c r="A210" s="225"/>
      <c r="B210" s="226" t="s">
        <v>129</v>
      </c>
      <c r="C210" s="227" t="s">
        <v>130</v>
      </c>
      <c r="D210" s="228" t="s">
        <v>131</v>
      </c>
      <c r="E210" s="227" t="s">
        <v>132</v>
      </c>
      <c r="F210" s="381"/>
      <c r="G210" s="381"/>
      <c r="H210" s="381"/>
      <c r="I210" s="381"/>
      <c r="J210" s="381"/>
    </row>
    <row r="211" spans="1:10" ht="15.75" thickBot="1">
      <c r="A211" s="229" t="s">
        <v>133</v>
      </c>
      <c r="B211" s="620"/>
      <c r="C211" s="630"/>
      <c r="D211" s="630"/>
      <c r="E211" s="631"/>
      <c r="F211" s="381"/>
      <c r="G211" s="381"/>
      <c r="H211" s="381"/>
      <c r="I211" s="381"/>
      <c r="J211" s="381"/>
    </row>
    <row r="212" spans="1:10" ht="15">
      <c r="A212" s="230" t="s">
        <v>134</v>
      </c>
      <c r="B212" s="231">
        <v>0</v>
      </c>
      <c r="C212" s="231">
        <v>0</v>
      </c>
      <c r="D212" s="232">
        <v>0</v>
      </c>
      <c r="E212" s="231">
        <v>0</v>
      </c>
      <c r="F212" s="381"/>
      <c r="G212" s="381"/>
      <c r="H212" s="381"/>
      <c r="I212" s="381"/>
      <c r="J212" s="381"/>
    </row>
    <row r="213" spans="1:10" ht="45">
      <c r="A213" s="230" t="s">
        <v>135</v>
      </c>
      <c r="B213" s="231">
        <v>0</v>
      </c>
      <c r="C213" s="231">
        <v>0</v>
      </c>
      <c r="D213" s="232">
        <v>0</v>
      </c>
      <c r="E213" s="231">
        <v>0</v>
      </c>
      <c r="F213" s="381"/>
      <c r="G213" s="381"/>
      <c r="H213" s="381"/>
      <c r="I213" s="381"/>
      <c r="J213" s="381"/>
    </row>
    <row r="214" spans="1:10" ht="15">
      <c r="A214" s="230" t="s">
        <v>136</v>
      </c>
      <c r="B214" s="231">
        <v>0</v>
      </c>
      <c r="C214" s="231">
        <v>0</v>
      </c>
      <c r="D214" s="232">
        <v>0</v>
      </c>
      <c r="E214" s="231">
        <v>0</v>
      </c>
      <c r="F214" s="381"/>
      <c r="G214" s="381"/>
      <c r="H214" s="381"/>
      <c r="I214" s="381"/>
      <c r="J214" s="381"/>
    </row>
    <row r="215" spans="1:10" ht="15">
      <c r="A215" s="230" t="s">
        <v>137</v>
      </c>
      <c r="B215" s="233">
        <v>0</v>
      </c>
      <c r="C215" s="233">
        <f>SUM(C216:C217)</f>
        <v>0</v>
      </c>
      <c r="D215" s="233">
        <v>0</v>
      </c>
      <c r="E215" s="233">
        <f>SUM(E216:E217)</f>
        <v>0</v>
      </c>
      <c r="F215" s="381"/>
      <c r="G215" s="381"/>
      <c r="H215" s="381"/>
      <c r="I215" s="381"/>
      <c r="J215" s="381"/>
    </row>
    <row r="216" spans="1:10" ht="15">
      <c r="A216" s="234" t="s">
        <v>83</v>
      </c>
      <c r="B216" s="233">
        <f>SUM(B217:B218)</f>
        <v>0</v>
      </c>
      <c r="C216" s="233">
        <v>0</v>
      </c>
      <c r="D216" s="233">
        <f>SUM(D217:D218)</f>
        <v>0</v>
      </c>
      <c r="E216" s="233">
        <v>0</v>
      </c>
      <c r="F216" s="381"/>
      <c r="G216" s="381"/>
      <c r="H216" s="381"/>
      <c r="I216" s="381"/>
      <c r="J216" s="381"/>
    </row>
    <row r="217" spans="1:10" ht="15.75" thickBot="1">
      <c r="A217" s="235" t="s">
        <v>83</v>
      </c>
      <c r="B217" s="233">
        <f>SUM(B218:B219)</f>
        <v>0</v>
      </c>
      <c r="C217" s="236">
        <v>0</v>
      </c>
      <c r="D217" s="233">
        <f>SUM(D218:D219)</f>
        <v>0</v>
      </c>
      <c r="E217" s="236">
        <v>0</v>
      </c>
      <c r="F217" s="381"/>
      <c r="G217" s="381"/>
      <c r="H217" s="381"/>
      <c r="I217" s="381"/>
      <c r="J217" s="381"/>
    </row>
    <row r="218" spans="1:10" ht="15.75" thickBot="1">
      <c r="A218" s="365" t="s">
        <v>112</v>
      </c>
      <c r="B218" s="237">
        <f>SUM(B212:B215)</f>
        <v>0</v>
      </c>
      <c r="C218" s="237">
        <f>SUM(C212:C217)</f>
        <v>0</v>
      </c>
      <c r="D218" s="237">
        <f>SUM(D212:D215)</f>
        <v>0</v>
      </c>
      <c r="E218" s="237">
        <f>SUM(E212:E215)</f>
        <v>0</v>
      </c>
      <c r="F218" s="381"/>
      <c r="G218" s="381"/>
      <c r="H218" s="381"/>
      <c r="I218" s="381"/>
      <c r="J218" s="381"/>
    </row>
    <row r="219" spans="1:10" ht="16.5" customHeight="1" thickBot="1">
      <c r="A219" s="229" t="s">
        <v>138</v>
      </c>
      <c r="B219" s="620"/>
      <c r="C219" s="630"/>
      <c r="D219" s="630"/>
      <c r="E219" s="631"/>
      <c r="F219" s="381"/>
      <c r="G219" s="381"/>
      <c r="H219" s="381"/>
      <c r="I219" s="381"/>
      <c r="J219" s="381"/>
    </row>
    <row r="220" spans="1:10" ht="23.25" customHeight="1">
      <c r="A220" s="230" t="s">
        <v>134</v>
      </c>
      <c r="B220" s="231">
        <v>0</v>
      </c>
      <c r="C220" s="231">
        <v>0</v>
      </c>
      <c r="D220" s="232">
        <v>0</v>
      </c>
      <c r="E220" s="231">
        <v>0</v>
      </c>
      <c r="F220" s="381"/>
      <c r="G220" s="381"/>
      <c r="H220" s="381"/>
      <c r="I220" s="381"/>
      <c r="J220" s="381"/>
    </row>
    <row r="221" spans="1:10" ht="45">
      <c r="A221" s="230" t="s">
        <v>135</v>
      </c>
      <c r="B221" s="231">
        <v>0</v>
      </c>
      <c r="C221" s="231">
        <v>0</v>
      </c>
      <c r="D221" s="232">
        <v>0</v>
      </c>
      <c r="E221" s="231">
        <v>0</v>
      </c>
      <c r="F221" s="381"/>
      <c r="G221" s="381"/>
      <c r="H221" s="381"/>
      <c r="I221" s="381"/>
      <c r="J221" s="381"/>
    </row>
    <row r="222" spans="1:10" ht="15">
      <c r="A222" s="230" t="s">
        <v>136</v>
      </c>
      <c r="B222" s="231">
        <v>0</v>
      </c>
      <c r="C222" s="231">
        <v>0</v>
      </c>
      <c r="D222" s="232">
        <v>0</v>
      </c>
      <c r="E222" s="231">
        <v>0</v>
      </c>
      <c r="F222" s="381"/>
      <c r="G222" s="381"/>
      <c r="H222" s="381"/>
      <c r="I222" s="381"/>
      <c r="J222" s="381"/>
    </row>
    <row r="223" spans="1:10" ht="15">
      <c r="A223" s="230" t="s">
        <v>137</v>
      </c>
      <c r="B223" s="233">
        <f>SUM(B224:B225)</f>
        <v>0</v>
      </c>
      <c r="C223" s="233">
        <f>SUM(C224:C225)</f>
        <v>0</v>
      </c>
      <c r="D223" s="233">
        <f>SUM(D224:D225)</f>
        <v>0</v>
      </c>
      <c r="E223" s="233">
        <f>SUM(E224:E225)</f>
        <v>0</v>
      </c>
      <c r="F223" s="381"/>
      <c r="G223" s="381"/>
      <c r="H223" s="381"/>
      <c r="I223" s="381"/>
      <c r="J223" s="381"/>
    </row>
    <row r="224" spans="1:10" ht="15">
      <c r="A224" s="234" t="s">
        <v>83</v>
      </c>
      <c r="B224" s="233">
        <v>0</v>
      </c>
      <c r="C224" s="233">
        <v>0</v>
      </c>
      <c r="D224" s="238">
        <v>0</v>
      </c>
      <c r="E224" s="233">
        <v>0</v>
      </c>
      <c r="F224" s="381"/>
      <c r="G224" s="381"/>
      <c r="H224" s="381"/>
      <c r="I224" s="381"/>
      <c r="J224" s="381"/>
    </row>
    <row r="225" spans="1:10" ht="15.75" thickBot="1">
      <c r="A225" s="235" t="s">
        <v>83</v>
      </c>
      <c r="B225" s="236">
        <v>0</v>
      </c>
      <c r="C225" s="236">
        <v>0</v>
      </c>
      <c r="D225" s="224">
        <v>0</v>
      </c>
      <c r="E225" s="236">
        <v>0</v>
      </c>
      <c r="F225" s="381"/>
      <c r="G225" s="381"/>
      <c r="H225" s="381"/>
      <c r="I225" s="381"/>
      <c r="J225" s="381"/>
    </row>
    <row r="226" spans="1:10" ht="15.75" thickBot="1">
      <c r="A226" s="239" t="s">
        <v>112</v>
      </c>
      <c r="B226" s="237">
        <f>SUM(B220:B225)</f>
        <v>0</v>
      </c>
      <c r="C226" s="237">
        <f>SUM(C220:C225)</f>
        <v>0</v>
      </c>
      <c r="D226" s="237">
        <f>SUM(D220:D223)</f>
        <v>0</v>
      </c>
      <c r="E226" s="237">
        <f>SUM(E220:E225)</f>
        <v>0</v>
      </c>
      <c r="F226" s="381"/>
      <c r="G226" s="381"/>
      <c r="H226" s="381"/>
      <c r="I226" s="381"/>
      <c r="J226" s="381"/>
    </row>
    <row r="227" spans="1:10" ht="15">
      <c r="A227" s="381"/>
      <c r="B227" s="381"/>
      <c r="C227" s="381"/>
      <c r="D227" s="381"/>
      <c r="E227" s="381"/>
      <c r="F227" s="381"/>
      <c r="G227" s="381"/>
      <c r="H227" s="381"/>
      <c r="I227" s="381"/>
      <c r="J227" s="381"/>
    </row>
    <row r="228" spans="1:10" ht="15">
      <c r="A228" s="381"/>
      <c r="B228" s="381"/>
      <c r="C228" s="381"/>
      <c r="D228" s="381"/>
      <c r="E228" s="381"/>
      <c r="F228" s="381"/>
      <c r="G228" s="381"/>
      <c r="H228" s="381"/>
      <c r="I228" s="381"/>
      <c r="J228" s="381"/>
    </row>
    <row r="229" spans="1:10" ht="15">
      <c r="A229" s="381"/>
      <c r="B229" s="381"/>
      <c r="C229" s="381"/>
      <c r="D229" s="381"/>
      <c r="E229" s="381"/>
      <c r="F229" s="381"/>
      <c r="G229" s="381"/>
      <c r="H229" s="381"/>
      <c r="I229" s="381"/>
      <c r="J229" s="381"/>
    </row>
    <row r="230" spans="1:10" ht="29.25" customHeight="1">
      <c r="A230" s="632" t="s">
        <v>139</v>
      </c>
      <c r="B230" s="632"/>
      <c r="C230" s="632"/>
      <c r="D230" s="612"/>
      <c r="E230" s="240"/>
      <c r="F230" s="381"/>
      <c r="G230" s="241"/>
      <c r="H230" s="381"/>
      <c r="I230" s="381"/>
      <c r="J230" s="381"/>
    </row>
    <row r="231" spans="1:10" ht="15.75" thickBot="1">
      <c r="A231" s="242"/>
      <c r="B231" s="381"/>
      <c r="C231" s="381"/>
      <c r="D231" s="381"/>
      <c r="E231" s="381"/>
      <c r="F231" s="381"/>
      <c r="G231" s="241"/>
      <c r="H231" s="381"/>
      <c r="I231" s="381"/>
      <c r="J231" s="381"/>
    </row>
    <row r="232" spans="1:10" ht="90.75" thickBot="1">
      <c r="A232" s="570" t="s">
        <v>140</v>
      </c>
      <c r="B232" s="571"/>
      <c r="C232" s="176" t="s">
        <v>99</v>
      </c>
      <c r="D232" s="217" t="s">
        <v>51</v>
      </c>
      <c r="E232" s="217" t="s">
        <v>141</v>
      </c>
      <c r="F232" s="381"/>
      <c r="G232" s="50"/>
      <c r="H232" s="381"/>
      <c r="I232" s="381"/>
      <c r="J232" s="381"/>
    </row>
    <row r="233" spans="1:10" ht="25.5" customHeight="1" thickBot="1">
      <c r="A233" s="633" t="s">
        <v>142</v>
      </c>
      <c r="B233" s="634"/>
      <c r="C233" s="243">
        <v>0</v>
      </c>
      <c r="D233" s="244">
        <v>0</v>
      </c>
      <c r="E233" s="244"/>
      <c r="F233" s="381"/>
      <c r="G233" s="50"/>
      <c r="H233" s="381"/>
      <c r="I233" s="381"/>
      <c r="J233" s="381"/>
    </row>
    <row r="234" spans="1:10" ht="18" customHeight="1" thickBot="1">
      <c r="A234" s="628" t="s">
        <v>475</v>
      </c>
      <c r="B234" s="629"/>
      <c r="C234" s="243">
        <v>0</v>
      </c>
      <c r="D234" s="244">
        <v>0</v>
      </c>
      <c r="E234" s="62"/>
      <c r="F234" s="381"/>
      <c r="G234" s="50"/>
      <c r="H234" s="381"/>
      <c r="I234" s="381"/>
      <c r="J234" s="381"/>
    </row>
    <row r="235" spans="1:10" ht="25.5" customHeight="1" thickBot="1">
      <c r="A235" s="624" t="s">
        <v>143</v>
      </c>
      <c r="B235" s="625"/>
      <c r="C235" s="243">
        <v>0</v>
      </c>
      <c r="D235" s="244">
        <v>0</v>
      </c>
      <c r="E235" s="245"/>
      <c r="F235" s="381"/>
      <c r="G235" s="51"/>
      <c r="H235" s="381"/>
      <c r="I235" s="381"/>
      <c r="J235" s="381"/>
    </row>
    <row r="236" spans="1:10" ht="15.75" thickBot="1">
      <c r="A236" s="626" t="s">
        <v>144</v>
      </c>
      <c r="B236" s="627"/>
      <c r="C236" s="243">
        <v>0</v>
      </c>
      <c r="D236" s="244">
        <v>0</v>
      </c>
      <c r="E236" s="62"/>
      <c r="F236" s="381"/>
      <c r="G236" s="50"/>
      <c r="H236" s="381"/>
      <c r="I236" s="381"/>
      <c r="J236" s="381"/>
    </row>
    <row r="237" spans="1:10" ht="15.75" thickBot="1">
      <c r="A237" s="628" t="s">
        <v>145</v>
      </c>
      <c r="B237" s="629"/>
      <c r="C237" s="243">
        <v>0</v>
      </c>
      <c r="D237" s="244">
        <v>0</v>
      </c>
      <c r="E237" s="246"/>
      <c r="F237" s="381"/>
      <c r="G237" s="50"/>
      <c r="H237" s="381"/>
      <c r="I237" s="381"/>
      <c r="J237" s="381"/>
    </row>
    <row r="238" spans="1:10" ht="15.75" thickBot="1">
      <c r="A238" s="628" t="s">
        <v>146</v>
      </c>
      <c r="B238" s="629"/>
      <c r="C238" s="243">
        <v>0</v>
      </c>
      <c r="D238" s="244">
        <v>0</v>
      </c>
      <c r="E238" s="246"/>
      <c r="F238" s="381"/>
      <c r="G238" s="50"/>
      <c r="H238" s="381"/>
      <c r="I238" s="381"/>
      <c r="J238" s="381"/>
    </row>
    <row r="239" spans="1:10" ht="15.75" thickBot="1">
      <c r="A239" s="628" t="s">
        <v>147</v>
      </c>
      <c r="B239" s="629"/>
      <c r="C239" s="243">
        <v>0</v>
      </c>
      <c r="D239" s="244">
        <v>0</v>
      </c>
      <c r="E239" s="246"/>
      <c r="F239" s="381"/>
      <c r="G239" s="50"/>
      <c r="H239" s="381"/>
      <c r="I239" s="381"/>
      <c r="J239" s="381"/>
    </row>
    <row r="240" spans="1:10" ht="15.75" thickBot="1">
      <c r="A240" s="628" t="s">
        <v>148</v>
      </c>
      <c r="B240" s="629"/>
      <c r="C240" s="243">
        <v>0</v>
      </c>
      <c r="D240" s="244">
        <v>0</v>
      </c>
      <c r="E240" s="62"/>
      <c r="F240" s="381"/>
      <c r="G240" s="381"/>
      <c r="H240" s="381"/>
      <c r="I240" s="381"/>
      <c r="J240" s="381"/>
    </row>
    <row r="241" spans="1:10" ht="15.75" thickBot="1">
      <c r="A241" s="638" t="s">
        <v>484</v>
      </c>
      <c r="B241" s="639"/>
      <c r="C241" s="243">
        <v>0</v>
      </c>
      <c r="D241" s="244">
        <v>0</v>
      </c>
      <c r="E241" s="247"/>
      <c r="F241" s="381"/>
      <c r="G241" s="381"/>
      <c r="H241" s="381"/>
      <c r="I241" s="381"/>
      <c r="J241" s="381"/>
    </row>
    <row r="242" spans="1:10" ht="15.75" thickBot="1">
      <c r="A242" s="640" t="s">
        <v>96</v>
      </c>
      <c r="B242" s="641"/>
      <c r="C242" s="248">
        <f>C233+C234+C236+C240+C237+C238+C239+C241</f>
        <v>0</v>
      </c>
      <c r="D242" s="248">
        <f>D233+D234+D236+D240+D237+D238+D239+D241</f>
        <v>0</v>
      </c>
      <c r="E242" s="249"/>
      <c r="F242" s="381"/>
      <c r="G242" s="381"/>
      <c r="H242" s="381"/>
      <c r="I242" s="381"/>
      <c r="J242" s="381"/>
    </row>
    <row r="243" spans="1:10" ht="15">
      <c r="A243" s="642" t="s">
        <v>149</v>
      </c>
      <c r="B243" s="642"/>
      <c r="C243" s="642"/>
      <c r="D243" s="642"/>
      <c r="E243" s="381"/>
      <c r="F243" s="381"/>
      <c r="G243" s="381"/>
      <c r="H243" s="381"/>
      <c r="I243" s="381"/>
      <c r="J243" s="381"/>
    </row>
    <row r="244" spans="1:10" ht="15.75" thickBot="1">
      <c r="A244" s="203"/>
      <c r="B244" s="204"/>
      <c r="C244" s="205"/>
      <c r="D244" s="205"/>
      <c r="E244" s="381"/>
      <c r="F244" s="381"/>
      <c r="G244" s="381"/>
      <c r="H244" s="381"/>
      <c r="I244" s="381"/>
      <c r="J244" s="381"/>
    </row>
    <row r="245" spans="1:10" ht="30.75" thickBot="1">
      <c r="A245" s="643" t="s">
        <v>98</v>
      </c>
      <c r="B245" s="644"/>
      <c r="C245" s="206" t="s">
        <v>99</v>
      </c>
      <c r="D245" s="362" t="s">
        <v>103</v>
      </c>
      <c r="E245" s="381"/>
      <c r="F245" s="381"/>
      <c r="G245" s="381"/>
      <c r="H245" s="381"/>
      <c r="I245" s="381"/>
      <c r="J245" s="381"/>
    </row>
    <row r="246" spans="1:10" ht="32.25" customHeight="1" thickBot="1">
      <c r="A246" s="635" t="s">
        <v>150</v>
      </c>
      <c r="B246" s="636"/>
      <c r="C246" s="250">
        <v>0</v>
      </c>
      <c r="D246" s="251">
        <v>0</v>
      </c>
      <c r="E246" s="381"/>
      <c r="F246" s="381"/>
      <c r="G246" s="381"/>
      <c r="H246" s="381"/>
      <c r="I246" s="381"/>
      <c r="J246" s="381"/>
    </row>
    <row r="247" spans="1:10" ht="15.75" thickBot="1">
      <c r="A247" s="635" t="s">
        <v>151</v>
      </c>
      <c r="B247" s="636"/>
      <c r="C247" s="250">
        <v>0</v>
      </c>
      <c r="D247" s="251">
        <v>0</v>
      </c>
      <c r="E247" s="381"/>
      <c r="F247" s="381"/>
      <c r="G247" s="381"/>
      <c r="H247" s="381"/>
      <c r="I247" s="381"/>
      <c r="J247" s="381"/>
    </row>
    <row r="248" spans="1:10" ht="15.75" thickBot="1">
      <c r="A248" s="635" t="s">
        <v>152</v>
      </c>
      <c r="B248" s="636"/>
      <c r="C248" s="250">
        <v>0</v>
      </c>
      <c r="D248" s="251">
        <v>0</v>
      </c>
      <c r="E248" s="381"/>
      <c r="F248" s="381"/>
      <c r="G248" s="381"/>
      <c r="H248" s="381"/>
      <c r="I248" s="381"/>
      <c r="J248" s="381"/>
    </row>
    <row r="249" spans="1:10" ht="48.75" customHeight="1" thickBot="1">
      <c r="A249" s="635" t="s">
        <v>476</v>
      </c>
      <c r="B249" s="636"/>
      <c r="C249" s="250">
        <v>0</v>
      </c>
      <c r="D249" s="251">
        <v>0</v>
      </c>
      <c r="E249" s="381"/>
      <c r="F249" s="381"/>
      <c r="G249" s="381"/>
      <c r="H249" s="381"/>
      <c r="I249" s="381"/>
      <c r="J249" s="381"/>
    </row>
    <row r="250" spans="1:10" ht="27" customHeight="1" thickBot="1">
      <c r="A250" s="635" t="s">
        <v>153</v>
      </c>
      <c r="B250" s="636"/>
      <c r="C250" s="250">
        <v>0</v>
      </c>
      <c r="D250" s="251">
        <v>0</v>
      </c>
      <c r="E250" s="381"/>
      <c r="F250" s="381"/>
      <c r="G250" s="381"/>
      <c r="H250" s="381"/>
      <c r="I250" s="381"/>
      <c r="J250" s="381"/>
    </row>
    <row r="251" spans="1:10" ht="15.75" thickBot="1">
      <c r="A251" s="637" t="s">
        <v>154</v>
      </c>
      <c r="B251" s="636"/>
      <c r="C251" s="250">
        <v>0</v>
      </c>
      <c r="D251" s="251">
        <v>0</v>
      </c>
      <c r="E251" s="381"/>
      <c r="F251" s="381"/>
      <c r="G251" s="381"/>
      <c r="H251" s="381"/>
      <c r="I251" s="381"/>
      <c r="J251" s="381"/>
    </row>
    <row r="252" spans="1:10" ht="29.25" customHeight="1" thickBot="1">
      <c r="A252" s="637" t="s">
        <v>477</v>
      </c>
      <c r="B252" s="636"/>
      <c r="C252" s="250">
        <v>0</v>
      </c>
      <c r="D252" s="251">
        <v>0</v>
      </c>
      <c r="E252" s="381"/>
      <c r="F252" s="381"/>
      <c r="G252" s="381"/>
      <c r="H252" s="381"/>
      <c r="I252" s="381"/>
      <c r="J252" s="381"/>
    </row>
    <row r="253" spans="1:10" ht="25.5" customHeight="1" thickBot="1">
      <c r="A253" s="637" t="s">
        <v>155</v>
      </c>
      <c r="B253" s="636"/>
      <c r="C253" s="252">
        <v>0</v>
      </c>
      <c r="D253" s="253">
        <v>0</v>
      </c>
      <c r="E253" s="381"/>
      <c r="F253" s="381"/>
      <c r="G253" s="381"/>
      <c r="H253" s="381"/>
      <c r="I253" s="381"/>
      <c r="J253" s="381"/>
    </row>
    <row r="254" spans="1:10" ht="15.75" thickBot="1">
      <c r="A254" s="637" t="s">
        <v>468</v>
      </c>
      <c r="B254" s="652"/>
      <c r="C254" s="254">
        <f>SUM(C246:C253)</f>
        <v>0</v>
      </c>
      <c r="D254" s="255">
        <f>SUM(D246:D253)</f>
        <v>0</v>
      </c>
      <c r="E254" s="381"/>
      <c r="F254" s="381"/>
      <c r="G254" s="381"/>
      <c r="H254" s="381"/>
      <c r="I254" s="381"/>
      <c r="J254" s="381"/>
    </row>
    <row r="255" spans="1:10" ht="15.75" thickBot="1">
      <c r="A255" s="603" t="s">
        <v>112</v>
      </c>
      <c r="B255" s="636"/>
      <c r="C255" s="63">
        <f>SUM(C246:C254)</f>
        <v>0</v>
      </c>
      <c r="D255" s="63">
        <f>SUM(D246:D254)</f>
        <v>0</v>
      </c>
      <c r="E255" s="381"/>
      <c r="F255" s="381"/>
      <c r="G255" s="381"/>
      <c r="H255" s="381"/>
      <c r="I255" s="381"/>
      <c r="J255" s="381"/>
    </row>
    <row r="256" spans="1:10" ht="15">
      <c r="A256" s="91"/>
      <c r="B256" s="91"/>
      <c r="C256" s="91"/>
      <c r="D256" s="91"/>
      <c r="E256" s="381"/>
      <c r="F256" s="381"/>
      <c r="G256" s="381"/>
      <c r="H256" s="381"/>
      <c r="I256" s="381"/>
      <c r="J256" s="381"/>
    </row>
    <row r="257" spans="1:10" ht="15">
      <c r="A257" s="91"/>
      <c r="B257" s="91"/>
      <c r="C257" s="91"/>
      <c r="D257" s="91"/>
      <c r="E257" s="381"/>
      <c r="F257" s="381"/>
      <c r="G257" s="381"/>
      <c r="H257" s="381"/>
      <c r="I257" s="381"/>
      <c r="J257" s="381"/>
    </row>
    <row r="258" spans="1:10" ht="15">
      <c r="A258" s="653"/>
      <c r="B258" s="654"/>
      <c r="C258" s="654"/>
      <c r="D258" s="91"/>
      <c r="E258" s="381"/>
      <c r="F258" s="381"/>
      <c r="G258" s="381"/>
      <c r="H258" s="381"/>
      <c r="I258" s="381"/>
      <c r="J258" s="381"/>
    </row>
    <row r="259" spans="1:10" ht="15">
      <c r="A259" s="381"/>
      <c r="B259" s="381"/>
      <c r="C259" s="381"/>
      <c r="D259" s="381"/>
      <c r="E259" s="381"/>
      <c r="F259" s="381"/>
      <c r="G259" s="381"/>
      <c r="H259" s="381"/>
      <c r="I259" s="381"/>
      <c r="J259" s="381"/>
    </row>
    <row r="260" spans="1:10" ht="15">
      <c r="A260" s="381"/>
      <c r="B260" s="381"/>
      <c r="C260" s="381"/>
      <c r="D260" s="381"/>
      <c r="E260" s="381"/>
      <c r="F260" s="381"/>
      <c r="G260" s="381"/>
      <c r="H260" s="381"/>
      <c r="I260" s="381"/>
      <c r="J260" s="381"/>
    </row>
    <row r="261" spans="1:10" ht="15">
      <c r="A261" s="574" t="s">
        <v>156</v>
      </c>
      <c r="B261" s="574"/>
      <c r="C261" s="574"/>
      <c r="D261" s="381"/>
      <c r="E261" s="381"/>
      <c r="F261" s="381"/>
      <c r="G261" s="381"/>
      <c r="H261" s="381"/>
      <c r="I261" s="381"/>
      <c r="J261" s="381"/>
    </row>
    <row r="262" spans="1:10" ht="15.75" thickBot="1">
      <c r="A262" s="256"/>
      <c r="B262" s="205"/>
      <c r="C262" s="205"/>
      <c r="D262" s="381"/>
      <c r="E262" s="381"/>
      <c r="F262" s="381"/>
      <c r="G262" s="381"/>
      <c r="H262" s="381"/>
      <c r="I262" s="381"/>
      <c r="J262" s="381"/>
    </row>
    <row r="263" spans="1:10" ht="14.25" customHeight="1" thickBot="1">
      <c r="A263" s="603" t="s">
        <v>157</v>
      </c>
      <c r="B263" s="604"/>
      <c r="C263" s="257" t="s">
        <v>50</v>
      </c>
      <c r="D263" s="362" t="s">
        <v>51</v>
      </c>
      <c r="E263" s="381"/>
      <c r="F263" s="381"/>
      <c r="G263" s="647"/>
      <c r="H263" s="647"/>
      <c r="I263" s="381"/>
      <c r="J263" s="381"/>
    </row>
    <row r="264" spans="1:10" ht="15.75" thickBot="1">
      <c r="A264" s="645" t="s">
        <v>158</v>
      </c>
      <c r="B264" s="646"/>
      <c r="C264" s="248">
        <f>SUM(C265:C274)</f>
        <v>0</v>
      </c>
      <c r="D264" s="258">
        <f>SUM(D265:D274)</f>
        <v>0</v>
      </c>
      <c r="E264" s="381"/>
      <c r="F264" s="381"/>
      <c r="G264" s="647"/>
      <c r="H264" s="647"/>
      <c r="I264" s="381"/>
      <c r="J264" s="381"/>
    </row>
    <row r="265" spans="1:10" ht="55.5" customHeight="1">
      <c r="A265" s="554" t="s">
        <v>159</v>
      </c>
      <c r="B265" s="556"/>
      <c r="C265" s="259">
        <v>0</v>
      </c>
      <c r="D265" s="260">
        <v>0</v>
      </c>
      <c r="E265" s="381"/>
      <c r="F265" s="381"/>
      <c r="G265" s="647"/>
      <c r="H265" s="647"/>
      <c r="I265" s="381"/>
      <c r="J265" s="381"/>
    </row>
    <row r="266" spans="1:10" ht="15">
      <c r="A266" s="648" t="s">
        <v>160</v>
      </c>
      <c r="B266" s="649"/>
      <c r="C266" s="259">
        <v>0</v>
      </c>
      <c r="D266" s="260">
        <v>0</v>
      </c>
      <c r="E266" s="381"/>
      <c r="F266" s="381"/>
      <c r="G266" s="381"/>
      <c r="H266" s="381"/>
      <c r="I266" s="381"/>
      <c r="J266" s="381"/>
    </row>
    <row r="267" spans="1:10" ht="15">
      <c r="A267" s="650" t="s">
        <v>161</v>
      </c>
      <c r="B267" s="651"/>
      <c r="C267" s="259">
        <v>0</v>
      </c>
      <c r="D267" s="260">
        <v>0</v>
      </c>
      <c r="E267" s="381"/>
      <c r="F267" s="381"/>
      <c r="G267" s="381"/>
      <c r="H267" s="381"/>
      <c r="I267" s="381"/>
      <c r="J267" s="381"/>
    </row>
    <row r="268" spans="1:10" ht="28.5" customHeight="1">
      <c r="A268" s="657" t="s">
        <v>162</v>
      </c>
      <c r="B268" s="658"/>
      <c r="C268" s="259">
        <v>0</v>
      </c>
      <c r="D268" s="260">
        <v>0</v>
      </c>
      <c r="E268" s="381"/>
      <c r="F268" s="381"/>
      <c r="G268" s="381"/>
      <c r="H268" s="381"/>
      <c r="I268" s="381"/>
      <c r="J268" s="381"/>
    </row>
    <row r="269" spans="1:10" ht="32.25" customHeight="1">
      <c r="A269" s="657" t="s">
        <v>163</v>
      </c>
      <c r="B269" s="658"/>
      <c r="C269" s="259">
        <v>0</v>
      </c>
      <c r="D269" s="260">
        <v>0</v>
      </c>
      <c r="E269" s="381"/>
      <c r="F269" s="381"/>
      <c r="G269" s="381"/>
      <c r="H269" s="381"/>
      <c r="I269" s="381"/>
      <c r="J269" s="381"/>
    </row>
    <row r="270" spans="1:10" ht="15">
      <c r="A270" s="659" t="s">
        <v>164</v>
      </c>
      <c r="B270" s="660"/>
      <c r="C270" s="259">
        <v>0</v>
      </c>
      <c r="D270" s="260">
        <v>0</v>
      </c>
      <c r="E270" s="381"/>
      <c r="F270" s="381"/>
      <c r="G270" s="381"/>
      <c r="H270" s="381"/>
      <c r="I270" s="381"/>
      <c r="J270" s="381"/>
    </row>
    <row r="271" spans="1:10" ht="15">
      <c r="A271" s="659" t="s">
        <v>165</v>
      </c>
      <c r="B271" s="660"/>
      <c r="C271" s="259">
        <v>0</v>
      </c>
      <c r="D271" s="260">
        <v>0</v>
      </c>
      <c r="E271" s="381"/>
      <c r="F271" s="381"/>
      <c r="G271" s="381"/>
      <c r="H271" s="381"/>
      <c r="I271" s="381"/>
      <c r="J271" s="381"/>
    </row>
    <row r="272" spans="1:10" ht="15">
      <c r="A272" s="650" t="s">
        <v>166</v>
      </c>
      <c r="B272" s="651"/>
      <c r="C272" s="259">
        <v>0</v>
      </c>
      <c r="D272" s="260">
        <v>0</v>
      </c>
      <c r="E272" s="381"/>
      <c r="F272" s="381"/>
      <c r="G272" s="381"/>
      <c r="H272" s="381"/>
      <c r="I272" s="381"/>
      <c r="J272" s="381"/>
    </row>
    <row r="273" spans="1:10" ht="15">
      <c r="A273" s="659" t="s">
        <v>167</v>
      </c>
      <c r="B273" s="660"/>
      <c r="C273" s="259">
        <v>0</v>
      </c>
      <c r="D273" s="260">
        <v>0</v>
      </c>
      <c r="E273" s="381"/>
      <c r="F273" s="381"/>
      <c r="G273" s="381"/>
      <c r="H273" s="381"/>
      <c r="I273" s="381"/>
      <c r="J273" s="381"/>
    </row>
    <row r="274" spans="1:10" ht="15.75" thickBot="1">
      <c r="A274" s="655" t="s">
        <v>17</v>
      </c>
      <c r="B274" s="656"/>
      <c r="C274" s="259">
        <v>0</v>
      </c>
      <c r="D274" s="260">
        <v>0</v>
      </c>
      <c r="E274" s="381"/>
      <c r="F274" s="381"/>
      <c r="G274" s="381"/>
      <c r="H274" s="381"/>
      <c r="I274" s="381"/>
      <c r="J274" s="381"/>
    </row>
    <row r="275" spans="1:10" ht="15.75" thickBot="1">
      <c r="A275" s="645" t="s">
        <v>168</v>
      </c>
      <c r="B275" s="646"/>
      <c r="C275" s="248">
        <f>SUM(C276:C285)</f>
        <v>1191.5899999999999</v>
      </c>
      <c r="D275" s="258">
        <f>SUM(D276:D285)</f>
        <v>1620.69</v>
      </c>
      <c r="E275" s="381"/>
      <c r="F275" s="381"/>
      <c r="G275" s="381"/>
      <c r="H275" s="381"/>
      <c r="I275" s="381"/>
      <c r="J275" s="381"/>
    </row>
    <row r="276" spans="1:10" ht="59.25" customHeight="1">
      <c r="A276" s="554" t="s">
        <v>159</v>
      </c>
      <c r="B276" s="556"/>
      <c r="C276" s="259">
        <v>0</v>
      </c>
      <c r="D276" s="260">
        <v>0</v>
      </c>
      <c r="E276" s="381"/>
      <c r="F276" s="381"/>
      <c r="G276" s="381"/>
      <c r="H276" s="381"/>
      <c r="I276" s="381"/>
      <c r="J276" s="381"/>
    </row>
    <row r="277" spans="1:10" ht="15">
      <c r="A277" s="648" t="s">
        <v>160</v>
      </c>
      <c r="B277" s="649"/>
      <c r="C277" s="259">
        <v>0</v>
      </c>
      <c r="D277" s="260">
        <v>0</v>
      </c>
      <c r="E277" s="381"/>
      <c r="F277" s="381"/>
      <c r="G277" s="381"/>
      <c r="H277" s="381"/>
      <c r="I277" s="381"/>
      <c r="J277" s="381"/>
    </row>
    <row r="278" spans="1:10" ht="15">
      <c r="A278" s="650" t="s">
        <v>161</v>
      </c>
      <c r="B278" s="651"/>
      <c r="C278" s="259">
        <v>0</v>
      </c>
      <c r="D278" s="260">
        <v>0</v>
      </c>
      <c r="E278" s="381"/>
      <c r="F278" s="381"/>
      <c r="G278" s="381"/>
      <c r="H278" s="381"/>
      <c r="I278" s="381"/>
      <c r="J278" s="381"/>
    </row>
    <row r="279" spans="1:10" ht="27.75" customHeight="1">
      <c r="A279" s="657" t="s">
        <v>162</v>
      </c>
      <c r="B279" s="658"/>
      <c r="C279" s="259">
        <v>0</v>
      </c>
      <c r="D279" s="260">
        <v>0</v>
      </c>
      <c r="E279" s="381"/>
      <c r="F279" s="381"/>
      <c r="G279" s="381"/>
      <c r="H279" s="381"/>
      <c r="I279" s="381"/>
      <c r="J279" s="381"/>
    </row>
    <row r="280" spans="1:10" ht="24.75" customHeight="1">
      <c r="A280" s="657" t="s">
        <v>163</v>
      </c>
      <c r="B280" s="658"/>
      <c r="C280" s="259">
        <v>0</v>
      </c>
      <c r="D280" s="260">
        <v>0</v>
      </c>
      <c r="E280" s="381"/>
      <c r="F280" s="381"/>
      <c r="G280" s="381"/>
      <c r="H280" s="381"/>
      <c r="I280" s="381"/>
      <c r="J280" s="381"/>
    </row>
    <row r="281" spans="1:10" ht="15">
      <c r="A281" s="657" t="s">
        <v>164</v>
      </c>
      <c r="B281" s="658"/>
      <c r="C281" s="259">
        <v>715.75</v>
      </c>
      <c r="D281" s="260">
        <v>280.85000000000002</v>
      </c>
      <c r="E281" s="381"/>
      <c r="F281" s="381"/>
      <c r="G281" s="381"/>
      <c r="H281" s="381"/>
      <c r="I281" s="381"/>
      <c r="J281" s="381"/>
    </row>
    <row r="282" spans="1:10" ht="15">
      <c r="A282" s="659" t="s">
        <v>165</v>
      </c>
      <c r="B282" s="660"/>
      <c r="C282" s="259">
        <v>0</v>
      </c>
      <c r="D282" s="260">
        <v>0</v>
      </c>
      <c r="E282" s="381"/>
      <c r="F282" s="381"/>
      <c r="G282" s="381"/>
      <c r="H282" s="381"/>
      <c r="I282" s="381"/>
      <c r="J282" s="381"/>
    </row>
    <row r="283" spans="1:10" ht="15">
      <c r="A283" s="659" t="s">
        <v>169</v>
      </c>
      <c r="B283" s="660"/>
      <c r="C283" s="259">
        <v>475.84</v>
      </c>
      <c r="D283" s="260">
        <v>1339.84</v>
      </c>
      <c r="E283" s="381"/>
      <c r="F283" s="381"/>
      <c r="G283" s="381"/>
      <c r="H283" s="381"/>
      <c r="I283" s="381"/>
      <c r="J283" s="381"/>
    </row>
    <row r="284" spans="1:10" ht="15">
      <c r="A284" s="659" t="s">
        <v>167</v>
      </c>
      <c r="B284" s="660"/>
      <c r="C284" s="259">
        <v>0</v>
      </c>
      <c r="D284" s="260">
        <v>0</v>
      </c>
      <c r="E284" s="381"/>
      <c r="F284" s="381"/>
      <c r="G284" s="381"/>
      <c r="H284" s="381"/>
      <c r="I284" s="381"/>
      <c r="J284" s="381"/>
    </row>
    <row r="285" spans="1:10" ht="63.75" customHeight="1" thickBot="1">
      <c r="A285" s="669" t="s">
        <v>170</v>
      </c>
      <c r="B285" s="670"/>
      <c r="C285" s="259">
        <v>0</v>
      </c>
      <c r="D285" s="260">
        <v>0</v>
      </c>
      <c r="E285" s="381"/>
      <c r="F285" s="381"/>
      <c r="G285" s="381"/>
      <c r="H285" s="381"/>
      <c r="I285" s="381"/>
      <c r="J285" s="381"/>
    </row>
    <row r="286" spans="1:10" ht="15.75" thickBot="1">
      <c r="A286" s="661" t="s">
        <v>12</v>
      </c>
      <c r="B286" s="662"/>
      <c r="C286" s="378">
        <f>C264+C275</f>
        <v>1191.5899999999999</v>
      </c>
      <c r="D286" s="202">
        <f>D264+D275</f>
        <v>1620.69</v>
      </c>
      <c r="E286" s="381"/>
      <c r="F286" s="381"/>
      <c r="G286" s="381"/>
      <c r="H286" s="381"/>
      <c r="I286" s="381"/>
      <c r="J286" s="381"/>
    </row>
    <row r="287" spans="1:10" ht="15">
      <c r="A287" s="381"/>
      <c r="B287" s="381"/>
      <c r="C287" s="381"/>
      <c r="D287" s="381"/>
      <c r="E287" s="381"/>
      <c r="F287" s="381"/>
      <c r="G287" s="381"/>
      <c r="H287" s="381"/>
      <c r="I287" s="381"/>
      <c r="J287" s="381"/>
    </row>
    <row r="288" spans="1:10" ht="15">
      <c r="A288" s="381"/>
      <c r="B288" s="381"/>
      <c r="C288" s="381"/>
      <c r="D288" s="381"/>
      <c r="E288" s="381"/>
      <c r="F288" s="381"/>
      <c r="G288" s="381"/>
      <c r="H288" s="381"/>
      <c r="I288" s="381"/>
      <c r="J288" s="381"/>
    </row>
    <row r="289" spans="1:10" ht="15">
      <c r="A289" s="381"/>
      <c r="B289" s="381"/>
      <c r="C289" s="381"/>
      <c r="D289" s="381"/>
      <c r="E289" s="381"/>
      <c r="F289" s="381"/>
      <c r="G289" s="381"/>
      <c r="H289" s="381"/>
      <c r="I289" s="381"/>
      <c r="J289" s="381"/>
    </row>
    <row r="290" spans="1:10" ht="15">
      <c r="A290" s="381"/>
      <c r="B290" s="381"/>
      <c r="C290" s="381"/>
      <c r="D290" s="381"/>
      <c r="E290" s="381"/>
      <c r="F290" s="381"/>
      <c r="G290" s="381"/>
      <c r="H290" s="381"/>
      <c r="I290" s="381"/>
      <c r="J290" s="381"/>
    </row>
    <row r="291" spans="1:10" ht="15">
      <c r="A291" s="642" t="s">
        <v>171</v>
      </c>
      <c r="B291" s="642"/>
      <c r="C291" s="642"/>
      <c r="D291" s="534"/>
      <c r="E291" s="534"/>
      <c r="F291" s="381"/>
      <c r="G291" s="381"/>
      <c r="H291" s="381"/>
      <c r="I291" s="381"/>
      <c r="J291" s="381"/>
    </row>
    <row r="292" spans="1:10" ht="15.75" thickBot="1">
      <c r="A292" s="205"/>
      <c r="B292" s="205"/>
      <c r="C292" s="205"/>
      <c r="D292" s="91"/>
      <c r="E292" s="381"/>
      <c r="F292" s="381"/>
      <c r="G292" s="381"/>
      <c r="H292" s="381"/>
      <c r="I292" s="381"/>
      <c r="J292" s="381"/>
    </row>
    <row r="293" spans="1:10" ht="30.75" thickBot="1">
      <c r="A293" s="663" t="s">
        <v>172</v>
      </c>
      <c r="B293" s="664"/>
      <c r="C293" s="367" t="s">
        <v>50</v>
      </c>
      <c r="D293" s="210" t="s">
        <v>103</v>
      </c>
      <c r="E293" s="381"/>
      <c r="F293" s="381"/>
      <c r="G293" s="381"/>
      <c r="H293" s="381"/>
      <c r="I293" s="381"/>
      <c r="J293" s="381"/>
    </row>
    <row r="294" spans="1:10" ht="15">
      <c r="A294" s="665" t="s">
        <v>173</v>
      </c>
      <c r="B294" s="666"/>
      <c r="C294" s="54">
        <f>SUM(C295:C301)</f>
        <v>4824318.9000000004</v>
      </c>
      <c r="D294" s="54">
        <f>SUM(D295:D301)</f>
        <v>4999764.45</v>
      </c>
      <c r="E294" s="381"/>
      <c r="F294" s="381"/>
      <c r="G294" s="381"/>
      <c r="H294" s="381"/>
      <c r="I294" s="381"/>
      <c r="J294" s="381"/>
    </row>
    <row r="295" spans="1:10" ht="15">
      <c r="A295" s="667" t="s">
        <v>174</v>
      </c>
      <c r="B295" s="668"/>
      <c r="C295" s="52">
        <v>4262198.9000000004</v>
      </c>
      <c r="D295" s="52">
        <v>4511959.57</v>
      </c>
      <c r="E295" s="381"/>
      <c r="F295" s="381"/>
      <c r="G295" s="381"/>
      <c r="H295" s="381"/>
      <c r="I295" s="381"/>
      <c r="J295" s="381"/>
    </row>
    <row r="296" spans="1:10" ht="15">
      <c r="A296" s="667" t="s">
        <v>175</v>
      </c>
      <c r="B296" s="668"/>
      <c r="C296" s="53">
        <v>0</v>
      </c>
      <c r="D296" s="52">
        <v>0</v>
      </c>
      <c r="E296" s="381"/>
      <c r="F296" s="381"/>
      <c r="G296" s="381"/>
      <c r="H296" s="381"/>
      <c r="I296" s="381"/>
      <c r="J296" s="381"/>
    </row>
    <row r="297" spans="1:10" ht="27.75" customHeight="1">
      <c r="A297" s="676" t="s">
        <v>176</v>
      </c>
      <c r="B297" s="677"/>
      <c r="C297" s="53">
        <v>0</v>
      </c>
      <c r="D297" s="52">
        <v>0</v>
      </c>
      <c r="E297" s="381"/>
      <c r="F297" s="381"/>
      <c r="G297" s="381"/>
      <c r="H297" s="381"/>
      <c r="I297" s="381"/>
      <c r="J297" s="381"/>
    </row>
    <row r="298" spans="1:10" ht="15">
      <c r="A298" s="676" t="s">
        <v>177</v>
      </c>
      <c r="B298" s="677"/>
      <c r="C298" s="53">
        <v>0</v>
      </c>
      <c r="D298" s="52">
        <v>0</v>
      </c>
      <c r="E298" s="381"/>
      <c r="F298" s="381"/>
      <c r="G298" s="381"/>
      <c r="H298" s="381"/>
      <c r="I298" s="381"/>
      <c r="J298" s="381"/>
    </row>
    <row r="299" spans="1:10" ht="17.25" customHeight="1">
      <c r="A299" s="676" t="s">
        <v>178</v>
      </c>
      <c r="B299" s="677"/>
      <c r="C299" s="53">
        <v>0</v>
      </c>
      <c r="D299" s="52">
        <v>0</v>
      </c>
      <c r="E299" s="381"/>
      <c r="F299" s="381"/>
      <c r="G299" s="381"/>
      <c r="H299" s="381"/>
      <c r="I299" s="381"/>
      <c r="J299" s="381"/>
    </row>
    <row r="300" spans="1:10" ht="16.5" customHeight="1">
      <c r="A300" s="676" t="s">
        <v>179</v>
      </c>
      <c r="B300" s="677"/>
      <c r="C300" s="53">
        <v>0</v>
      </c>
      <c r="D300" s="52">
        <v>0</v>
      </c>
      <c r="E300" s="381"/>
      <c r="F300" s="381"/>
      <c r="G300" s="381"/>
      <c r="H300" s="381"/>
      <c r="I300" s="381"/>
      <c r="J300" s="381"/>
    </row>
    <row r="301" spans="1:10" ht="15">
      <c r="A301" s="676" t="s">
        <v>111</v>
      </c>
      <c r="B301" s="677"/>
      <c r="C301" s="53">
        <v>562120</v>
      </c>
      <c r="D301" s="52">
        <v>487804.88</v>
      </c>
      <c r="E301" s="381"/>
      <c r="F301" s="381"/>
      <c r="G301" s="381"/>
      <c r="H301" s="381"/>
      <c r="I301" s="381"/>
      <c r="J301" s="381"/>
    </row>
    <row r="302" spans="1:10" ht="15">
      <c r="A302" s="678" t="s">
        <v>180</v>
      </c>
      <c r="B302" s="679"/>
      <c r="C302" s="54">
        <f>C303+C304+C306</f>
        <v>0</v>
      </c>
      <c r="D302" s="55">
        <f>D303+D304+D306</f>
        <v>0</v>
      </c>
      <c r="E302" s="381"/>
      <c r="F302" s="381"/>
      <c r="G302" s="381"/>
      <c r="H302" s="381"/>
      <c r="I302" s="381"/>
      <c r="J302" s="381"/>
    </row>
    <row r="303" spans="1:10" ht="15">
      <c r="A303" s="671" t="s">
        <v>181</v>
      </c>
      <c r="B303" s="672"/>
      <c r="C303" s="56">
        <v>0</v>
      </c>
      <c r="D303" s="57">
        <v>0</v>
      </c>
      <c r="E303" s="381"/>
      <c r="F303" s="381"/>
      <c r="G303" s="381"/>
      <c r="H303" s="381"/>
      <c r="I303" s="381"/>
      <c r="J303" s="381"/>
    </row>
    <row r="304" spans="1:10" ht="15">
      <c r="A304" s="671" t="s">
        <v>182</v>
      </c>
      <c r="B304" s="672"/>
      <c r="C304" s="56">
        <v>0</v>
      </c>
      <c r="D304" s="57">
        <v>0</v>
      </c>
      <c r="E304" s="381"/>
      <c r="F304" s="381"/>
      <c r="G304" s="381"/>
      <c r="H304" s="381"/>
      <c r="I304" s="381"/>
      <c r="J304" s="381"/>
    </row>
    <row r="305" spans="1:10" ht="15">
      <c r="A305" s="671" t="s">
        <v>183</v>
      </c>
      <c r="B305" s="672"/>
      <c r="C305" s="56">
        <v>0</v>
      </c>
      <c r="D305" s="57">
        <v>0</v>
      </c>
      <c r="E305" s="381"/>
      <c r="F305" s="381"/>
      <c r="G305" s="381"/>
      <c r="H305" s="381"/>
      <c r="I305" s="381"/>
      <c r="J305" s="381"/>
    </row>
    <row r="306" spans="1:10" ht="15.75" thickBot="1">
      <c r="A306" s="673" t="s">
        <v>111</v>
      </c>
      <c r="B306" s="674"/>
      <c r="C306" s="56">
        <v>0</v>
      </c>
      <c r="D306" s="57">
        <v>0</v>
      </c>
      <c r="E306" s="381"/>
      <c r="F306" s="381"/>
      <c r="G306" s="381"/>
      <c r="H306" s="381"/>
      <c r="I306" s="381"/>
      <c r="J306" s="381"/>
    </row>
    <row r="307" spans="1:10" ht="15.75" thickBot="1">
      <c r="A307" s="661" t="s">
        <v>12</v>
      </c>
      <c r="B307" s="662"/>
      <c r="C307" s="261">
        <f>C294+C302</f>
        <v>4824318.9000000004</v>
      </c>
      <c r="D307" s="261">
        <f>D294+D302</f>
        <v>4999764.45</v>
      </c>
      <c r="E307" s="381"/>
      <c r="F307" s="381"/>
      <c r="G307" s="381"/>
      <c r="H307" s="381"/>
      <c r="I307" s="381"/>
      <c r="J307" s="381"/>
    </row>
    <row r="308" spans="1:10" ht="15">
      <c r="A308" s="381"/>
      <c r="B308" s="381"/>
      <c r="C308" s="381"/>
      <c r="D308" s="381"/>
      <c r="E308" s="381"/>
      <c r="F308" s="381"/>
      <c r="G308" s="381"/>
      <c r="H308" s="381"/>
      <c r="I308" s="381"/>
      <c r="J308" s="381"/>
    </row>
    <row r="309" spans="1:10" ht="15">
      <c r="A309" s="381"/>
      <c r="B309" s="381"/>
      <c r="C309" s="381"/>
      <c r="D309" s="381"/>
      <c r="E309" s="381"/>
      <c r="F309" s="381"/>
      <c r="G309" s="381"/>
      <c r="H309" s="381"/>
      <c r="I309" s="381"/>
      <c r="J309" s="381"/>
    </row>
    <row r="310" spans="1:10" ht="26.25" customHeight="1">
      <c r="A310" s="610" t="s">
        <v>184</v>
      </c>
      <c r="B310" s="675"/>
      <c r="C310" s="675"/>
      <c r="D310" s="675"/>
      <c r="E310" s="381"/>
      <c r="F310" s="381"/>
      <c r="G310" s="381"/>
      <c r="H310" s="381"/>
      <c r="I310" s="381"/>
      <c r="J310" s="381"/>
    </row>
    <row r="311" spans="1:10" ht="15.75" thickBot="1">
      <c r="A311" s="381"/>
      <c r="B311" s="242"/>
      <c r="C311" s="381"/>
      <c r="D311" s="381"/>
      <c r="E311" s="381"/>
      <c r="F311" s="381"/>
      <c r="G311" s="381"/>
      <c r="H311" s="381"/>
      <c r="I311" s="381"/>
      <c r="J311" s="381"/>
    </row>
    <row r="312" spans="1:10" ht="30.75" thickBot="1">
      <c r="A312" s="685"/>
      <c r="B312" s="686"/>
      <c r="C312" s="369" t="s">
        <v>99</v>
      </c>
      <c r="D312" s="217" t="s">
        <v>51</v>
      </c>
      <c r="E312" s="381"/>
      <c r="F312" s="381"/>
      <c r="G312" s="381"/>
      <c r="H312" s="381"/>
      <c r="I312" s="381"/>
      <c r="J312" s="381"/>
    </row>
    <row r="313" spans="1:10" ht="15.75" thickBot="1">
      <c r="A313" s="687" t="s">
        <v>185</v>
      </c>
      <c r="B313" s="688"/>
      <c r="C313" s="262">
        <v>3395726.24</v>
      </c>
      <c r="D313" s="62">
        <v>4214084.92</v>
      </c>
      <c r="E313" s="381"/>
      <c r="F313" s="381"/>
      <c r="G313" s="381"/>
      <c r="H313" s="381"/>
      <c r="I313" s="381"/>
      <c r="J313" s="381"/>
    </row>
    <row r="314" spans="1:10" ht="15.75" thickBot="1">
      <c r="A314" s="645" t="s">
        <v>96</v>
      </c>
      <c r="B314" s="646"/>
      <c r="C314" s="258">
        <f>SUM(C313:C313)</f>
        <v>3395726.24</v>
      </c>
      <c r="D314" s="258">
        <f>SUM(D313:D313)</f>
        <v>4214084.92</v>
      </c>
      <c r="E314" s="381"/>
      <c r="F314" s="381"/>
      <c r="G314" s="381"/>
      <c r="H314" s="381"/>
      <c r="I314" s="381"/>
      <c r="J314" s="381"/>
    </row>
    <row r="315" spans="1:10" ht="15">
      <c r="A315" s="381"/>
      <c r="B315" s="381"/>
      <c r="C315" s="381"/>
      <c r="D315" s="381"/>
      <c r="E315" s="381"/>
      <c r="F315" s="381"/>
      <c r="G315" s="381"/>
      <c r="H315" s="381"/>
      <c r="I315" s="381"/>
      <c r="J315" s="381"/>
    </row>
    <row r="316" spans="1:10" ht="15">
      <c r="A316" s="381"/>
      <c r="B316" s="381"/>
      <c r="C316" s="381"/>
      <c r="D316" s="381"/>
      <c r="E316" s="381"/>
      <c r="F316" s="381"/>
      <c r="G316" s="381"/>
      <c r="H316" s="381"/>
      <c r="I316" s="381"/>
      <c r="J316" s="381"/>
    </row>
    <row r="317" spans="1:10" ht="13.5" customHeight="1">
      <c r="A317" s="610" t="s">
        <v>186</v>
      </c>
      <c r="B317" s="675"/>
      <c r="C317" s="675"/>
      <c r="D317" s="675"/>
      <c r="E317" s="534"/>
      <c r="F317" s="381"/>
      <c r="G317" s="381"/>
      <c r="H317" s="381"/>
      <c r="I317" s="381"/>
      <c r="J317" s="381"/>
    </row>
    <row r="318" spans="1:10" ht="15.75" thickBot="1">
      <c r="A318" s="381"/>
      <c r="B318" s="381"/>
      <c r="C318" s="381"/>
      <c r="D318" s="381"/>
      <c r="E318" s="91"/>
      <c r="F318" s="381"/>
      <c r="G318" s="381"/>
      <c r="H318" s="381"/>
      <c r="I318" s="381"/>
      <c r="J318" s="381"/>
    </row>
    <row r="319" spans="1:10" ht="30.75" thickBot="1">
      <c r="A319" s="622" t="s">
        <v>34</v>
      </c>
      <c r="B319" s="631"/>
      <c r="C319" s="174" t="s">
        <v>187</v>
      </c>
      <c r="D319" s="174" t="s">
        <v>188</v>
      </c>
      <c r="E319" s="91"/>
      <c r="F319" s="381"/>
      <c r="G319" s="381"/>
      <c r="H319" s="381"/>
      <c r="I319" s="381"/>
      <c r="J319" s="381"/>
    </row>
    <row r="320" spans="1:10" ht="27" customHeight="1" thickBot="1">
      <c r="A320" s="689" t="s">
        <v>189</v>
      </c>
      <c r="B320" s="690"/>
      <c r="C320" s="351">
        <v>714921.78</v>
      </c>
      <c r="D320" s="352">
        <v>753329.12</v>
      </c>
      <c r="E320" s="91"/>
      <c r="F320" s="381"/>
      <c r="G320" s="381"/>
      <c r="H320" s="381"/>
      <c r="I320" s="381"/>
      <c r="J320" s="381"/>
    </row>
    <row r="321" spans="1:10" ht="15">
      <c r="A321" s="91"/>
      <c r="B321" s="91"/>
      <c r="C321" s="91"/>
      <c r="D321" s="91"/>
      <c r="E321" s="91"/>
      <c r="F321" s="381"/>
      <c r="G321" s="381"/>
      <c r="H321" s="381"/>
      <c r="I321" s="381"/>
      <c r="J321" s="381"/>
    </row>
    <row r="322" spans="1:10" ht="29.25" customHeight="1">
      <c r="A322" s="680" t="s">
        <v>190</v>
      </c>
      <c r="B322" s="680"/>
      <c r="C322" s="680"/>
      <c r="D322" s="534"/>
      <c r="E322" s="534"/>
      <c r="F322" s="381"/>
      <c r="G322" s="381"/>
      <c r="H322" s="381"/>
      <c r="I322" s="381"/>
      <c r="J322" s="381"/>
    </row>
    <row r="323" spans="1:10" ht="15">
      <c r="A323" s="381"/>
      <c r="B323" s="381"/>
      <c r="C323" s="381"/>
      <c r="D323" s="381"/>
      <c r="E323" s="381"/>
      <c r="F323" s="381"/>
      <c r="G323" s="381"/>
      <c r="H323" s="381"/>
      <c r="I323" s="381"/>
      <c r="J323" s="381"/>
    </row>
    <row r="324" spans="1:10" ht="15">
      <c r="A324" s="381"/>
      <c r="B324" s="381"/>
      <c r="C324" s="381"/>
      <c r="D324" s="381"/>
      <c r="E324" s="381"/>
      <c r="F324" s="381"/>
      <c r="G324" s="381"/>
      <c r="H324" s="381"/>
      <c r="I324" s="381"/>
      <c r="J324" s="381"/>
    </row>
    <row r="325" spans="1:10" ht="15">
      <c r="A325" s="381"/>
      <c r="B325" s="381"/>
      <c r="C325" s="381"/>
      <c r="D325" s="381"/>
      <c r="E325" s="381"/>
      <c r="F325" s="381"/>
      <c r="G325" s="381"/>
      <c r="H325" s="381"/>
      <c r="I325" s="381"/>
      <c r="J325" s="381"/>
    </row>
    <row r="326" spans="1:10" ht="15">
      <c r="A326" s="381"/>
      <c r="B326" s="381"/>
      <c r="C326" s="381"/>
      <c r="D326" s="381"/>
      <c r="E326" s="381"/>
      <c r="F326" s="381"/>
      <c r="G326" s="381"/>
      <c r="H326" s="381"/>
      <c r="I326" s="381"/>
      <c r="J326" s="381"/>
    </row>
    <row r="327" spans="1:10" ht="15">
      <c r="A327" s="681" t="s">
        <v>191</v>
      </c>
      <c r="B327" s="681"/>
      <c r="C327" s="681"/>
      <c r="D327" s="681"/>
      <c r="E327" s="681"/>
      <c r="F327" s="681"/>
      <c r="G327" s="681"/>
      <c r="H327" s="681"/>
      <c r="I327" s="681"/>
      <c r="J327" s="381"/>
    </row>
    <row r="328" spans="1:10" ht="15">
      <c r="A328" s="381"/>
      <c r="B328" s="381"/>
      <c r="C328" s="381"/>
      <c r="D328" s="381"/>
      <c r="E328" s="381"/>
      <c r="F328" s="381"/>
      <c r="G328" s="381"/>
      <c r="H328" s="381"/>
      <c r="I328" s="381"/>
      <c r="J328" s="381"/>
    </row>
    <row r="329" spans="1:10" ht="15">
      <c r="A329" s="681" t="s">
        <v>192</v>
      </c>
      <c r="B329" s="681"/>
      <c r="C329" s="681"/>
      <c r="D329" s="681"/>
      <c r="E329" s="681"/>
      <c r="F329" s="681"/>
      <c r="G329" s="681"/>
      <c r="H329" s="681"/>
      <c r="I329" s="681"/>
      <c r="J329" s="381"/>
    </row>
    <row r="330" spans="1:10" ht="15.75" thickBot="1">
      <c r="A330" s="263"/>
      <c r="B330" s="263"/>
      <c r="C330" s="263"/>
      <c r="D330" s="263"/>
      <c r="E330" s="263"/>
      <c r="F330" s="263"/>
      <c r="G330" s="263"/>
      <c r="H330" s="263"/>
      <c r="I330" s="264"/>
      <c r="J330" s="381"/>
    </row>
    <row r="331" spans="1:10" ht="30.75" customHeight="1" thickBot="1">
      <c r="A331" s="582" t="s">
        <v>193</v>
      </c>
      <c r="B331" s="353" t="s">
        <v>194</v>
      </c>
      <c r="C331" s="265" t="s">
        <v>62</v>
      </c>
      <c r="D331" s="353" t="s">
        <v>195</v>
      </c>
      <c r="E331" s="359" t="s">
        <v>84</v>
      </c>
      <c r="F331" s="381"/>
    </row>
    <row r="332" spans="1:10" ht="75.75" thickBot="1">
      <c r="A332" s="583"/>
      <c r="B332" s="266" t="s">
        <v>196</v>
      </c>
      <c r="C332" s="267" t="s">
        <v>197</v>
      </c>
      <c r="D332" s="266" t="s">
        <v>196</v>
      </c>
      <c r="E332" s="360"/>
      <c r="F332" s="381"/>
    </row>
    <row r="333" spans="1:10" ht="15.75" thickBot="1">
      <c r="A333" s="268" t="s">
        <v>50</v>
      </c>
      <c r="B333" s="269"/>
      <c r="C333" s="254"/>
      <c r="D333" s="269"/>
      <c r="E333" s="254">
        <f>SUM(B333:D333)</f>
        <v>0</v>
      </c>
      <c r="F333" s="381"/>
    </row>
    <row r="334" spans="1:10" ht="15.75" thickBot="1">
      <c r="A334" s="270" t="s">
        <v>26</v>
      </c>
      <c r="B334" s="271">
        <f t="shared" ref="B334:E334" si="9">SUM(B335:B337)</f>
        <v>0</v>
      </c>
      <c r="C334" s="270">
        <f t="shared" si="9"/>
        <v>0</v>
      </c>
      <c r="D334" s="271">
        <f t="shared" si="9"/>
        <v>0</v>
      </c>
      <c r="E334" s="270">
        <f t="shared" si="9"/>
        <v>0</v>
      </c>
      <c r="F334" s="381"/>
    </row>
    <row r="335" spans="1:10" ht="15.75" thickBot="1">
      <c r="A335" s="272" t="s">
        <v>198</v>
      </c>
      <c r="B335" s="273">
        <v>0</v>
      </c>
      <c r="C335" s="274">
        <v>0</v>
      </c>
      <c r="D335" s="273">
        <v>0</v>
      </c>
      <c r="E335" s="275">
        <f>SUM(B335:D335)</f>
        <v>0</v>
      </c>
      <c r="F335" s="381"/>
    </row>
    <row r="336" spans="1:10" ht="15.75" thickBot="1">
      <c r="A336" s="276" t="s">
        <v>199</v>
      </c>
      <c r="B336" s="273">
        <v>0</v>
      </c>
      <c r="C336" s="274">
        <v>0</v>
      </c>
      <c r="D336" s="273">
        <v>0</v>
      </c>
      <c r="E336" s="275">
        <f>SUM(B336:D336)</f>
        <v>0</v>
      </c>
      <c r="F336" s="381"/>
    </row>
    <row r="337" spans="1:10" ht="15.75" thickBot="1">
      <c r="A337" s="277" t="s">
        <v>200</v>
      </c>
      <c r="B337" s="273">
        <v>0</v>
      </c>
      <c r="C337" s="274">
        <v>0</v>
      </c>
      <c r="D337" s="273">
        <v>0</v>
      </c>
      <c r="E337" s="275">
        <f>SUM(B337:D337)</f>
        <v>0</v>
      </c>
      <c r="F337" s="381"/>
    </row>
    <row r="338" spans="1:10" ht="15.75" thickBot="1">
      <c r="A338" s="270" t="s">
        <v>27</v>
      </c>
      <c r="B338" s="269">
        <f t="shared" ref="B338:E338" si="10">SUM(B339:B343)</f>
        <v>0</v>
      </c>
      <c r="C338" s="254">
        <f t="shared" si="10"/>
        <v>0</v>
      </c>
      <c r="D338" s="269">
        <f t="shared" si="10"/>
        <v>0</v>
      </c>
      <c r="E338" s="254">
        <f t="shared" si="10"/>
        <v>0</v>
      </c>
      <c r="F338" s="381"/>
    </row>
    <row r="339" spans="1:10" ht="29.25" customHeight="1" thickBot="1">
      <c r="A339" s="278" t="s">
        <v>201</v>
      </c>
      <c r="B339" s="273">
        <v>0</v>
      </c>
      <c r="C339" s="274">
        <v>0</v>
      </c>
      <c r="D339" s="273">
        <v>0</v>
      </c>
      <c r="E339" s="275">
        <f>SUM(B339:D339)</f>
        <v>0</v>
      </c>
      <c r="F339" s="381"/>
    </row>
    <row r="340" spans="1:10" ht="13.5" customHeight="1" thickBot="1">
      <c r="A340" s="279" t="s">
        <v>202</v>
      </c>
      <c r="B340" s="273">
        <v>0</v>
      </c>
      <c r="C340" s="274">
        <v>0</v>
      </c>
      <c r="D340" s="273">
        <v>0</v>
      </c>
      <c r="E340" s="275">
        <f>SUM(B340:D340)</f>
        <v>0</v>
      </c>
      <c r="F340" s="381"/>
    </row>
    <row r="341" spans="1:10" ht="15.75" thickBot="1">
      <c r="A341" s="279" t="s">
        <v>203</v>
      </c>
      <c r="B341" s="273">
        <v>0</v>
      </c>
      <c r="C341" s="274">
        <v>0</v>
      </c>
      <c r="D341" s="273">
        <v>0</v>
      </c>
      <c r="E341" s="275">
        <f>SUM(B341:D341)</f>
        <v>0</v>
      </c>
      <c r="F341" s="381"/>
    </row>
    <row r="342" spans="1:10" ht="15.75" thickBot="1">
      <c r="A342" s="279" t="s">
        <v>204</v>
      </c>
      <c r="B342" s="273">
        <v>0</v>
      </c>
      <c r="C342" s="274">
        <v>0</v>
      </c>
      <c r="D342" s="273">
        <v>0</v>
      </c>
      <c r="E342" s="275">
        <f>SUM(B342:D342)</f>
        <v>0</v>
      </c>
      <c r="F342" s="381"/>
    </row>
    <row r="343" spans="1:10" ht="25.5" customHeight="1" thickBot="1">
      <c r="A343" s="280" t="s">
        <v>205</v>
      </c>
      <c r="B343" s="273">
        <v>0</v>
      </c>
      <c r="C343" s="274">
        <v>0</v>
      </c>
      <c r="D343" s="273">
        <v>0</v>
      </c>
      <c r="E343" s="275">
        <f>SUM(B343:D343)</f>
        <v>0</v>
      </c>
      <c r="F343" s="381"/>
    </row>
    <row r="344" spans="1:10" ht="19.5" customHeight="1" thickBot="1">
      <c r="A344" s="281" t="s">
        <v>51</v>
      </c>
      <c r="B344" s="282">
        <f t="shared" ref="B344:E344" si="11">B333+B334-B338</f>
        <v>0</v>
      </c>
      <c r="C344" s="63">
        <f t="shared" si="11"/>
        <v>0</v>
      </c>
      <c r="D344" s="282">
        <f t="shared" si="11"/>
        <v>0</v>
      </c>
      <c r="E344" s="63">
        <f t="shared" si="11"/>
        <v>0</v>
      </c>
      <c r="F344" s="381"/>
    </row>
    <row r="345" spans="1:10" ht="15">
      <c r="A345" s="381"/>
      <c r="B345" s="381"/>
      <c r="C345" s="381"/>
      <c r="D345" s="381"/>
      <c r="E345" s="381"/>
      <c r="F345" s="381"/>
      <c r="G345" s="381"/>
      <c r="H345" s="381"/>
      <c r="I345" s="381"/>
      <c r="J345" s="381"/>
    </row>
    <row r="346" spans="1:10" ht="15">
      <c r="A346" s="566" t="s">
        <v>206</v>
      </c>
      <c r="B346" s="682"/>
      <c r="C346" s="682"/>
      <c r="D346" s="381"/>
      <c r="E346" s="381"/>
      <c r="F346" s="381"/>
      <c r="G346" s="381"/>
      <c r="H346" s="381"/>
      <c r="I346" s="381"/>
      <c r="J346" s="381"/>
    </row>
    <row r="347" spans="1:10" ht="15.75" thickBot="1">
      <c r="A347" s="205"/>
      <c r="B347" s="283"/>
      <c r="C347" s="283"/>
      <c r="D347" s="381"/>
      <c r="E347" s="383"/>
      <c r="F347" s="383"/>
      <c r="G347" s="383"/>
      <c r="H347" s="383"/>
      <c r="I347" s="383"/>
      <c r="J347" s="381"/>
    </row>
    <row r="348" spans="1:10" ht="30.75" thickBot="1">
      <c r="A348" s="683" t="s">
        <v>98</v>
      </c>
      <c r="B348" s="684"/>
      <c r="C348" s="284" t="s">
        <v>50</v>
      </c>
      <c r="D348" s="362" t="s">
        <v>103</v>
      </c>
      <c r="E348" s="381"/>
      <c r="F348" s="381"/>
      <c r="G348" s="381"/>
      <c r="H348" s="381"/>
      <c r="I348" s="381"/>
      <c r="J348" s="381"/>
    </row>
    <row r="349" spans="1:10" ht="15">
      <c r="A349" s="697" t="s">
        <v>207</v>
      </c>
      <c r="B349" s="698"/>
      <c r="C349" s="58">
        <v>7829.73</v>
      </c>
      <c r="D349" s="58">
        <v>10138.030000000001</v>
      </c>
      <c r="E349" s="285"/>
      <c r="F349" s="285"/>
      <c r="G349" s="285"/>
      <c r="H349" s="285"/>
      <c r="I349" s="285"/>
      <c r="J349" s="381"/>
    </row>
    <row r="350" spans="1:10" ht="15">
      <c r="A350" s="699" t="s">
        <v>208</v>
      </c>
      <c r="B350" s="700"/>
      <c r="C350" s="59">
        <v>9191.18</v>
      </c>
      <c r="D350" s="59">
        <v>129922.92</v>
      </c>
      <c r="E350" s="286"/>
      <c r="F350" s="286"/>
      <c r="G350" s="286"/>
      <c r="H350" s="286"/>
      <c r="I350" s="286"/>
      <c r="J350" s="381"/>
    </row>
    <row r="351" spans="1:10" ht="15">
      <c r="A351" s="699" t="s">
        <v>209</v>
      </c>
      <c r="B351" s="700"/>
      <c r="C351" s="59">
        <v>0</v>
      </c>
      <c r="D351" s="59">
        <v>0</v>
      </c>
      <c r="E351" s="287"/>
      <c r="F351" s="287"/>
      <c r="G351" s="287"/>
      <c r="H351" s="287"/>
      <c r="I351" s="287"/>
      <c r="J351" s="381"/>
    </row>
    <row r="352" spans="1:10" ht="15">
      <c r="A352" s="701" t="s">
        <v>210</v>
      </c>
      <c r="B352" s="702"/>
      <c r="C352" s="60">
        <f>C353+C356+C357+C358+C359</f>
        <v>25609445.789999999</v>
      </c>
      <c r="D352" s="60">
        <f>D353+D356+D357+D358+D359</f>
        <v>20283826.469999999</v>
      </c>
      <c r="E352" s="381"/>
      <c r="F352" s="381"/>
      <c r="G352" s="381"/>
      <c r="H352" s="381"/>
      <c r="I352" s="381"/>
      <c r="J352" s="381"/>
    </row>
    <row r="353" spans="1:10" ht="15">
      <c r="A353" s="657" t="s">
        <v>211</v>
      </c>
      <c r="B353" s="658"/>
      <c r="C353" s="61">
        <v>0</v>
      </c>
      <c r="D353" s="61">
        <v>0</v>
      </c>
      <c r="E353" s="381"/>
      <c r="F353" s="381"/>
      <c r="G353" s="381"/>
      <c r="H353" s="381"/>
      <c r="I353" s="381"/>
      <c r="J353" s="381"/>
    </row>
    <row r="354" spans="1:10" ht="15">
      <c r="A354" s="691" t="s">
        <v>212</v>
      </c>
      <c r="B354" s="692"/>
      <c r="C354" s="61">
        <v>0</v>
      </c>
      <c r="D354" s="61">
        <v>0</v>
      </c>
      <c r="E354" s="381"/>
      <c r="F354" s="381"/>
      <c r="G354" s="381"/>
      <c r="H354" s="381"/>
      <c r="I354" s="381"/>
      <c r="J354" s="381"/>
    </row>
    <row r="355" spans="1:10" ht="25.5" customHeight="1">
      <c r="A355" s="691" t="s">
        <v>213</v>
      </c>
      <c r="B355" s="692"/>
      <c r="C355" s="61">
        <v>0</v>
      </c>
      <c r="D355" s="61">
        <v>0</v>
      </c>
      <c r="E355" s="381"/>
      <c r="F355" s="381"/>
      <c r="G355" s="381"/>
      <c r="H355" s="381"/>
      <c r="I355" s="381"/>
      <c r="J355" s="381"/>
    </row>
    <row r="356" spans="1:10" ht="15">
      <c r="A356" s="693" t="s">
        <v>582</v>
      </c>
      <c r="B356" s="694"/>
      <c r="C356" s="62">
        <v>264867.33</v>
      </c>
      <c r="D356" s="62">
        <v>187640.33</v>
      </c>
      <c r="E356" s="381"/>
      <c r="F356" s="381"/>
      <c r="G356" s="381"/>
      <c r="H356" s="381"/>
      <c r="I356" s="381"/>
      <c r="J356" s="381"/>
    </row>
    <row r="357" spans="1:10" ht="15">
      <c r="A357" s="693" t="s">
        <v>214</v>
      </c>
      <c r="B357" s="694"/>
      <c r="C357" s="62">
        <v>25040713.120000001</v>
      </c>
      <c r="D357" s="62">
        <v>18252954.140000001</v>
      </c>
      <c r="E357" s="381"/>
      <c r="F357" s="381"/>
      <c r="G357" s="381"/>
      <c r="H357" s="381"/>
      <c r="I357" s="381"/>
      <c r="J357" s="381"/>
    </row>
    <row r="358" spans="1:10" ht="15">
      <c r="A358" s="693" t="s">
        <v>215</v>
      </c>
      <c r="B358" s="694"/>
      <c r="C358" s="62">
        <v>0</v>
      </c>
      <c r="D358" s="62">
        <v>0</v>
      </c>
      <c r="E358" s="381"/>
      <c r="F358" s="381"/>
      <c r="G358" s="381"/>
      <c r="H358" s="381"/>
      <c r="I358" s="381"/>
      <c r="J358" s="381"/>
    </row>
    <row r="359" spans="1:10" ht="15">
      <c r="A359" s="693" t="s">
        <v>17</v>
      </c>
      <c r="B359" s="694"/>
      <c r="C359" s="62">
        <v>303865.34000000003</v>
      </c>
      <c r="D359" s="62">
        <v>1843232</v>
      </c>
      <c r="E359" s="381"/>
      <c r="F359" s="381"/>
      <c r="G359" s="381"/>
      <c r="H359" s="381"/>
      <c r="I359" s="381"/>
      <c r="J359" s="381"/>
    </row>
    <row r="360" spans="1:10" ht="24.75" customHeight="1" thickBot="1">
      <c r="A360" s="695" t="s">
        <v>216</v>
      </c>
      <c r="B360" s="696"/>
      <c r="C360" s="59">
        <v>0</v>
      </c>
      <c r="D360" s="59">
        <v>3375.47</v>
      </c>
      <c r="E360" s="381"/>
      <c r="F360" s="381"/>
      <c r="G360" s="381"/>
      <c r="H360" s="381"/>
      <c r="I360" s="381"/>
      <c r="J360" s="381"/>
    </row>
    <row r="361" spans="1:10" ht="15.75" thickBot="1">
      <c r="A361" s="716" t="s">
        <v>96</v>
      </c>
      <c r="B361" s="717"/>
      <c r="C361" s="63">
        <f>SUM(C349+C350+C351+C352+C360)</f>
        <v>25626466.699999999</v>
      </c>
      <c r="D361" s="63">
        <f>SUM(D349+D350+D351+D352+D360)</f>
        <v>20427262.889999997</v>
      </c>
      <c r="E361" s="381"/>
      <c r="F361" s="381"/>
      <c r="G361" s="381"/>
      <c r="H361" s="381"/>
      <c r="I361" s="381"/>
      <c r="J361" s="381"/>
    </row>
    <row r="362" spans="1:10" ht="15">
      <c r="A362" s="91"/>
      <c r="B362" s="91"/>
      <c r="C362" s="91"/>
      <c r="D362" s="91"/>
      <c r="E362" s="91"/>
      <c r="F362" s="91"/>
      <c r="G362" s="91"/>
      <c r="H362" s="91"/>
      <c r="I362" s="91"/>
      <c r="J362" s="381"/>
    </row>
    <row r="363" spans="1:10" ht="15" hidden="1">
      <c r="A363" s="718" t="s">
        <v>217</v>
      </c>
      <c r="B363" s="719"/>
      <c r="C363" s="719"/>
      <c r="D363" s="720"/>
      <c r="E363" s="720"/>
      <c r="F363" s="381"/>
      <c r="G363" s="381"/>
      <c r="H363" s="381"/>
      <c r="I363" s="381"/>
      <c r="J363" s="381"/>
    </row>
    <row r="364" spans="1:10" ht="15" hidden="1">
      <c r="A364" s="383"/>
      <c r="B364" s="383"/>
      <c r="C364" s="383"/>
      <c r="D364" s="383"/>
      <c r="E364" s="381"/>
      <c r="F364" s="381"/>
      <c r="G364" s="381"/>
      <c r="H364" s="381"/>
      <c r="I364" s="381"/>
      <c r="J364" s="381"/>
    </row>
    <row r="365" spans="1:10" ht="97.5" hidden="1" customHeight="1">
      <c r="A365" s="288"/>
      <c r="B365" s="721" t="s">
        <v>469</v>
      </c>
      <c r="C365" s="721"/>
      <c r="D365" s="721"/>
      <c r="E365" s="722"/>
      <c r="F365" s="381"/>
      <c r="G365" s="381"/>
      <c r="H365" s="381"/>
      <c r="I365" s="381"/>
      <c r="J365" s="381"/>
    </row>
    <row r="366" spans="1:10" ht="97.5" hidden="1" customHeight="1">
      <c r="A366" s="289" t="s">
        <v>218</v>
      </c>
      <c r="B366" s="132" t="s">
        <v>219</v>
      </c>
      <c r="C366" s="723" t="s">
        <v>220</v>
      </c>
      <c r="D366" s="724"/>
      <c r="E366" s="725"/>
      <c r="F366" s="381"/>
      <c r="G366" s="381"/>
      <c r="H366" s="381"/>
      <c r="I366" s="381"/>
      <c r="J366" s="381"/>
    </row>
    <row r="367" spans="1:10" ht="15.75" hidden="1" thickBot="1">
      <c r="A367" s="290"/>
      <c r="B367" s="291"/>
      <c r="C367" s="291" t="s">
        <v>221</v>
      </c>
      <c r="D367" s="291" t="s">
        <v>222</v>
      </c>
      <c r="E367" s="292" t="s">
        <v>223</v>
      </c>
      <c r="F367" s="381"/>
      <c r="G367" s="381"/>
      <c r="H367" s="381"/>
      <c r="I367" s="381"/>
      <c r="J367" s="381"/>
    </row>
    <row r="368" spans="1:10" ht="15" hidden="1">
      <c r="A368" s="293" t="s">
        <v>224</v>
      </c>
      <c r="B368" s="294"/>
      <c r="C368" s="295"/>
      <c r="D368" s="295"/>
      <c r="E368" s="296"/>
      <c r="F368" s="381"/>
      <c r="G368" s="381"/>
      <c r="H368" s="381"/>
      <c r="I368" s="381"/>
      <c r="J368" s="381"/>
    </row>
    <row r="369" spans="1:10" ht="15.75" hidden="1" thickBot="1">
      <c r="A369" s="297" t="s">
        <v>84</v>
      </c>
      <c r="B369" s="298">
        <f>B368</f>
        <v>0</v>
      </c>
      <c r="C369" s="298">
        <f>C368</f>
        <v>0</v>
      </c>
      <c r="D369" s="298">
        <f>D368</f>
        <v>0</v>
      </c>
      <c r="E369" s="299">
        <f>E368</f>
        <v>0</v>
      </c>
      <c r="F369" s="381"/>
      <c r="G369" s="381"/>
      <c r="H369" s="381"/>
      <c r="I369" s="381"/>
      <c r="J369" s="381"/>
    </row>
    <row r="370" spans="1:10" ht="15" hidden="1">
      <c r="A370" s="381"/>
      <c r="B370" s="381"/>
      <c r="C370" s="381"/>
      <c r="D370" s="381"/>
      <c r="E370" s="381"/>
      <c r="F370" s="381"/>
      <c r="G370" s="381"/>
      <c r="H370" s="381"/>
      <c r="I370" s="381"/>
      <c r="J370" s="381"/>
    </row>
    <row r="371" spans="1:10" ht="15" hidden="1">
      <c r="A371" s="381"/>
      <c r="B371" s="381"/>
      <c r="C371" s="381"/>
      <c r="D371" s="381"/>
      <c r="E371" s="381"/>
      <c r="F371" s="381"/>
      <c r="G371" s="381"/>
      <c r="H371" s="381"/>
      <c r="I371" s="381"/>
      <c r="J371" s="381"/>
    </row>
    <row r="372" spans="1:10" ht="97.5" hidden="1" customHeight="1">
      <c r="A372" s="718" t="s">
        <v>225</v>
      </c>
      <c r="B372" s="719"/>
      <c r="C372" s="719"/>
      <c r="D372" s="720"/>
      <c r="E372" s="720"/>
      <c r="F372" s="381"/>
      <c r="G372" s="381"/>
      <c r="H372" s="381"/>
      <c r="I372" s="381"/>
      <c r="J372" s="381"/>
    </row>
    <row r="373" spans="1:10" ht="15" hidden="1">
      <c r="A373" s="49"/>
      <c r="B373" s="49"/>
      <c r="C373" s="49"/>
      <c r="D373" s="381"/>
      <c r="E373" s="381"/>
      <c r="F373" s="381"/>
      <c r="G373" s="381"/>
      <c r="H373" s="381"/>
      <c r="I373" s="381"/>
      <c r="J373" s="381"/>
    </row>
    <row r="374" spans="1:10" ht="15.75" hidden="1" thickBot="1">
      <c r="A374" s="570" t="s">
        <v>226</v>
      </c>
      <c r="B374" s="571"/>
      <c r="C374" s="226" t="s">
        <v>227</v>
      </c>
      <c r="D374" s="381"/>
      <c r="E374" s="381"/>
      <c r="F374" s="381"/>
      <c r="G374" s="381"/>
      <c r="H374" s="381"/>
      <c r="I374" s="381"/>
      <c r="J374" s="381"/>
    </row>
    <row r="375" spans="1:10" ht="15" hidden="1">
      <c r="A375" s="703"/>
      <c r="B375" s="704"/>
      <c r="C375" s="300"/>
      <c r="D375" s="381"/>
      <c r="E375" s="381"/>
      <c r="F375" s="381"/>
      <c r="G375" s="381"/>
      <c r="H375" s="381"/>
      <c r="I375" s="381"/>
      <c r="J375" s="381"/>
    </row>
    <row r="376" spans="1:10" ht="97.5" hidden="1" customHeight="1">
      <c r="A376" s="705" t="s">
        <v>228</v>
      </c>
      <c r="B376" s="706"/>
      <c r="C376" s="301"/>
      <c r="D376" s="381"/>
      <c r="E376" s="381"/>
      <c r="F376" s="381"/>
      <c r="G376" s="381"/>
      <c r="H376" s="381"/>
      <c r="I376" s="381"/>
      <c r="J376" s="381"/>
    </row>
    <row r="377" spans="1:10" ht="15.75" hidden="1" thickBot="1">
      <c r="A377" s="707"/>
      <c r="B377" s="708"/>
      <c r="C377" s="300"/>
      <c r="D377" s="381"/>
      <c r="E377" s="381"/>
      <c r="F377" s="381"/>
      <c r="G377" s="381"/>
      <c r="H377" s="381"/>
      <c r="I377" s="381"/>
      <c r="J377" s="381"/>
    </row>
    <row r="378" spans="1:10" ht="15.75" hidden="1" thickBot="1">
      <c r="A378" s="709" t="s">
        <v>112</v>
      </c>
      <c r="B378" s="710"/>
      <c r="C378" s="302">
        <f>C376</f>
        <v>0</v>
      </c>
      <c r="D378" s="381"/>
      <c r="E378" s="381"/>
      <c r="F378" s="381"/>
      <c r="G378" s="381"/>
      <c r="H378" s="381"/>
      <c r="I378" s="381"/>
      <c r="J378" s="381"/>
    </row>
    <row r="379" spans="1:10" ht="15" hidden="1">
      <c r="A379" s="381"/>
      <c r="B379" s="381"/>
      <c r="C379" s="381"/>
      <c r="D379" s="381"/>
      <c r="E379" s="381"/>
      <c r="F379" s="381"/>
      <c r="G379" s="381"/>
      <c r="H379" s="381"/>
      <c r="I379" s="381"/>
      <c r="J379" s="381"/>
    </row>
    <row r="380" spans="1:10" ht="15">
      <c r="A380" s="381"/>
      <c r="B380" s="381"/>
      <c r="C380" s="381"/>
      <c r="D380" s="381"/>
      <c r="E380" s="381"/>
      <c r="F380" s="381"/>
      <c r="G380" s="381"/>
      <c r="H380" s="381"/>
      <c r="I380" s="381"/>
      <c r="J380" s="381"/>
    </row>
    <row r="381" spans="1:10" ht="15">
      <c r="A381" s="711" t="s">
        <v>229</v>
      </c>
      <c r="B381" s="711"/>
      <c r="C381" s="711"/>
      <c r="D381" s="711"/>
      <c r="E381" s="381"/>
      <c r="F381" s="381"/>
      <c r="G381" s="381"/>
      <c r="H381" s="381"/>
      <c r="I381" s="381"/>
      <c r="J381" s="381"/>
    </row>
    <row r="382" spans="1:10" ht="15.75" thickBot="1">
      <c r="A382" s="381"/>
      <c r="B382" s="381"/>
      <c r="C382" s="381"/>
      <c r="D382" s="381"/>
      <c r="E382" s="381"/>
      <c r="F382" s="381"/>
      <c r="G382" s="381"/>
      <c r="H382" s="381"/>
      <c r="I382" s="381"/>
      <c r="J382" s="381"/>
    </row>
    <row r="383" spans="1:10" ht="15.75" thickBot="1">
      <c r="A383" s="303" t="s">
        <v>230</v>
      </c>
      <c r="B383" s="304"/>
      <c r="C383" s="304"/>
      <c r="D383" s="305"/>
      <c r="E383" s="381"/>
      <c r="F383" s="381"/>
      <c r="G383" s="381"/>
      <c r="H383" s="381"/>
      <c r="I383" s="381"/>
      <c r="J383" s="381"/>
    </row>
    <row r="384" spans="1:10" ht="18" customHeight="1" thickBot="1">
      <c r="A384" s="712" t="s">
        <v>50</v>
      </c>
      <c r="B384" s="713"/>
      <c r="C384" s="714" t="s">
        <v>231</v>
      </c>
      <c r="D384" s="715"/>
      <c r="E384" s="381"/>
      <c r="F384" s="381"/>
      <c r="G384" s="381"/>
      <c r="H384" s="381"/>
      <c r="I384" s="381"/>
      <c r="J384" s="381"/>
    </row>
    <row r="385" spans="1:10" ht="21" customHeight="1" thickBot="1">
      <c r="A385" s="735">
        <v>0</v>
      </c>
      <c r="B385" s="736"/>
      <c r="C385" s="735">
        <v>0</v>
      </c>
      <c r="D385" s="737"/>
      <c r="E385" s="381"/>
      <c r="F385" s="381"/>
      <c r="G385" s="381"/>
      <c r="H385" s="381"/>
      <c r="I385" s="381"/>
      <c r="J385" s="381"/>
    </row>
    <row r="386" spans="1:10" ht="15">
      <c r="A386" s="381"/>
      <c r="B386" s="381"/>
      <c r="C386" s="381"/>
      <c r="D386" s="381"/>
      <c r="E386" s="381"/>
      <c r="F386" s="381"/>
      <c r="G386" s="381"/>
      <c r="H386" s="381"/>
      <c r="I386" s="381"/>
      <c r="J386" s="381"/>
    </row>
    <row r="387" spans="1:10" ht="15">
      <c r="A387" s="381"/>
      <c r="B387" s="381"/>
      <c r="C387" s="381"/>
      <c r="D387" s="381"/>
      <c r="E387" s="381"/>
      <c r="F387" s="381"/>
      <c r="G387" s="381"/>
      <c r="H387" s="381"/>
      <c r="I387" s="381"/>
      <c r="J387" s="381"/>
    </row>
    <row r="388" spans="1:10" ht="15">
      <c r="A388" s="738" t="s">
        <v>232</v>
      </c>
      <c r="B388" s="738"/>
      <c r="C388" s="738"/>
      <c r="D388" s="612"/>
      <c r="E388" s="381"/>
      <c r="F388" s="381"/>
      <c r="G388" s="381"/>
      <c r="H388" s="381"/>
      <c r="I388" s="381"/>
      <c r="J388" s="381"/>
    </row>
    <row r="389" spans="1:10" ht="14.25" customHeight="1">
      <c r="A389" s="739" t="s">
        <v>233</v>
      </c>
      <c r="B389" s="739"/>
      <c r="C389" s="739"/>
      <c r="D389" s="381"/>
      <c r="E389" s="381"/>
      <c r="F389" s="381"/>
      <c r="G389" s="381"/>
      <c r="H389" s="381"/>
      <c r="I389" s="381"/>
      <c r="J389" s="381"/>
    </row>
    <row r="390" spans="1:10" ht="15.75" thickBot="1">
      <c r="A390" s="306"/>
      <c r="B390" s="307"/>
      <c r="C390" s="307"/>
      <c r="D390" s="381"/>
      <c r="E390" s="381"/>
      <c r="F390" s="381"/>
      <c r="G390" s="381"/>
      <c r="H390" s="381"/>
      <c r="I390" s="381"/>
      <c r="J390" s="381"/>
    </row>
    <row r="391" spans="1:10" ht="15.75" thickBot="1">
      <c r="A391" s="740" t="s">
        <v>49</v>
      </c>
      <c r="B391" s="741"/>
      <c r="C391" s="226" t="s">
        <v>234</v>
      </c>
      <c r="D391" s="226" t="s">
        <v>235</v>
      </c>
      <c r="E391" s="381"/>
      <c r="F391" s="381"/>
      <c r="G391" s="381"/>
      <c r="H391" s="381"/>
      <c r="I391" s="381"/>
      <c r="J391" s="381"/>
    </row>
    <row r="392" spans="1:10" ht="28.5" customHeight="1" thickBot="1">
      <c r="A392" s="742" t="s">
        <v>236</v>
      </c>
      <c r="B392" s="743"/>
      <c r="C392" s="308">
        <v>0</v>
      </c>
      <c r="D392" s="309">
        <v>0</v>
      </c>
      <c r="E392" s="381"/>
      <c r="F392" s="381"/>
      <c r="G392" s="381"/>
      <c r="H392" s="381"/>
      <c r="I392" s="381"/>
      <c r="J392" s="381"/>
    </row>
    <row r="393" spans="1:10" ht="18.75" customHeight="1" thickBot="1">
      <c r="A393" s="726" t="s">
        <v>237</v>
      </c>
      <c r="B393" s="727"/>
      <c r="C393" s="308">
        <v>0</v>
      </c>
      <c r="D393" s="309">
        <v>0</v>
      </c>
      <c r="E393" s="381"/>
      <c r="F393" s="381"/>
      <c r="G393" s="381"/>
      <c r="H393" s="381"/>
      <c r="I393" s="381"/>
      <c r="J393" s="381"/>
    </row>
    <row r="394" spans="1:10" ht="15.75" thickBot="1">
      <c r="A394" s="728" t="s">
        <v>238</v>
      </c>
      <c r="B394" s="729"/>
      <c r="C394" s="308"/>
      <c r="D394" s="309"/>
      <c r="E394" s="381"/>
      <c r="F394" s="381"/>
      <c r="G394" s="381"/>
      <c r="H394" s="381"/>
      <c r="I394" s="381"/>
      <c r="J394" s="381"/>
    </row>
    <row r="395" spans="1:10" ht="15.75" thickBot="1">
      <c r="A395" s="730" t="s">
        <v>239</v>
      </c>
      <c r="B395" s="731"/>
      <c r="C395" s="308">
        <v>0</v>
      </c>
      <c r="D395" s="309">
        <v>0</v>
      </c>
      <c r="E395" s="381"/>
      <c r="F395" s="381"/>
      <c r="G395" s="381"/>
      <c r="H395" s="381"/>
      <c r="I395" s="381"/>
      <c r="J395" s="381"/>
    </row>
    <row r="396" spans="1:10" ht="13.5" customHeight="1" thickBot="1">
      <c r="A396" s="732" t="s">
        <v>240</v>
      </c>
      <c r="B396" s="733"/>
      <c r="C396" s="308">
        <v>0</v>
      </c>
      <c r="D396" s="309">
        <v>0</v>
      </c>
      <c r="E396" s="381"/>
      <c r="F396" s="381"/>
      <c r="G396" s="381"/>
      <c r="H396" s="381"/>
      <c r="I396" s="381"/>
      <c r="J396" s="381"/>
    </row>
    <row r="397" spans="1:10" ht="15">
      <c r="A397" s="381"/>
      <c r="B397" s="381"/>
      <c r="C397" s="381"/>
      <c r="D397" s="381"/>
      <c r="E397" s="381"/>
      <c r="F397" s="381"/>
      <c r="G397" s="381"/>
      <c r="H397" s="381"/>
      <c r="I397" s="381"/>
      <c r="J397" s="381"/>
    </row>
    <row r="398" spans="1:10" ht="15">
      <c r="A398" s="381"/>
      <c r="B398" s="381"/>
      <c r="C398" s="381"/>
      <c r="D398" s="381"/>
      <c r="E398" s="381"/>
      <c r="F398" s="381"/>
      <c r="G398" s="381"/>
      <c r="H398" s="381"/>
      <c r="I398" s="381"/>
      <c r="J398" s="381"/>
    </row>
    <row r="399" spans="1:10" ht="15">
      <c r="A399" s="381"/>
      <c r="B399" s="381"/>
      <c r="C399" s="381"/>
      <c r="D399" s="381"/>
      <c r="E399" s="381"/>
      <c r="F399" s="381"/>
      <c r="G399" s="381"/>
      <c r="H399" s="381"/>
      <c r="I399" s="381"/>
      <c r="J399" s="381"/>
    </row>
    <row r="400" spans="1:10" ht="15">
      <c r="A400" s="381"/>
      <c r="B400" s="381"/>
      <c r="C400" s="381"/>
      <c r="D400" s="381"/>
      <c r="E400" s="381"/>
      <c r="F400" s="381"/>
      <c r="G400" s="381"/>
      <c r="H400" s="381"/>
      <c r="I400" s="381"/>
      <c r="J400" s="381"/>
    </row>
    <row r="401" spans="1:10" ht="15">
      <c r="A401" s="381"/>
      <c r="B401" s="381"/>
      <c r="C401" s="381"/>
      <c r="D401" s="381"/>
      <c r="E401" s="381"/>
      <c r="F401" s="381"/>
      <c r="G401" s="381"/>
      <c r="H401" s="381"/>
      <c r="I401" s="381"/>
      <c r="J401" s="381"/>
    </row>
    <row r="402" spans="1:10" ht="15">
      <c r="A402" s="381"/>
      <c r="B402" s="381"/>
      <c r="C402" s="381"/>
      <c r="D402" s="381"/>
      <c r="E402" s="381"/>
      <c r="F402" s="381"/>
      <c r="G402" s="381"/>
      <c r="H402" s="381"/>
      <c r="I402" s="381"/>
      <c r="J402" s="381"/>
    </row>
    <row r="403" spans="1:10" ht="15">
      <c r="A403" s="381"/>
      <c r="B403" s="381"/>
      <c r="C403" s="381"/>
      <c r="D403" s="381"/>
      <c r="E403" s="381"/>
      <c r="F403" s="381"/>
      <c r="G403" s="381"/>
      <c r="H403" s="381"/>
      <c r="I403" s="381"/>
      <c r="J403" s="381"/>
    </row>
    <row r="404" spans="1:10" ht="15">
      <c r="A404" s="734" t="s">
        <v>241</v>
      </c>
      <c r="B404" s="734"/>
      <c r="C404" s="734"/>
      <c r="D404" s="734"/>
      <c r="E404" s="381"/>
      <c r="F404" s="381"/>
      <c r="G404" s="381"/>
      <c r="H404" s="381"/>
      <c r="I404" s="381"/>
      <c r="J404" s="381"/>
    </row>
    <row r="405" spans="1:10" ht="15.75" thickBot="1">
      <c r="A405" s="205"/>
      <c r="B405" s="205"/>
      <c r="C405" s="205"/>
      <c r="D405" s="381"/>
      <c r="E405" s="381"/>
      <c r="F405" s="381"/>
      <c r="G405" s="381"/>
      <c r="H405" s="381"/>
      <c r="I405" s="381"/>
      <c r="J405" s="381"/>
    </row>
    <row r="406" spans="1:10" ht="30.75" thickBot="1">
      <c r="A406" s="361"/>
      <c r="B406" s="310" t="s">
        <v>242</v>
      </c>
      <c r="C406" s="210" t="s">
        <v>243</v>
      </c>
      <c r="D406" s="381"/>
      <c r="E406" s="381"/>
      <c r="F406" s="381"/>
      <c r="G406" s="381"/>
      <c r="H406" s="381"/>
      <c r="I406" s="381"/>
      <c r="J406" s="381"/>
    </row>
    <row r="407" spans="1:10" ht="15.75" thickBot="1">
      <c r="A407" s="370" t="s">
        <v>244</v>
      </c>
      <c r="B407" s="75">
        <f>B408+B413</f>
        <v>0</v>
      </c>
      <c r="C407" s="75">
        <f>C408+C413</f>
        <v>0</v>
      </c>
      <c r="D407" s="381"/>
      <c r="E407" s="381"/>
      <c r="F407" s="381"/>
      <c r="G407" s="381"/>
      <c r="H407" s="381"/>
      <c r="I407" s="381"/>
      <c r="J407" s="381"/>
    </row>
    <row r="408" spans="1:10" ht="15">
      <c r="A408" s="311" t="s">
        <v>245</v>
      </c>
      <c r="B408" s="84">
        <f>SUM(B410:B412)</f>
        <v>0</v>
      </c>
      <c r="C408" s="84">
        <f>SUM(C410:C412)</f>
        <v>0</v>
      </c>
      <c r="D408" s="381"/>
      <c r="E408" s="381"/>
      <c r="F408" s="381"/>
      <c r="G408" s="381"/>
      <c r="H408" s="381"/>
      <c r="I408" s="381"/>
      <c r="J408" s="381"/>
    </row>
    <row r="409" spans="1:10" ht="15">
      <c r="A409" s="312" t="s">
        <v>54</v>
      </c>
      <c r="B409" s="78"/>
      <c r="C409" s="66"/>
      <c r="D409" s="381"/>
      <c r="E409" s="381"/>
      <c r="F409" s="381"/>
      <c r="G409" s="381"/>
      <c r="H409" s="381"/>
      <c r="I409" s="381"/>
      <c r="J409" s="381"/>
    </row>
    <row r="410" spans="1:10" ht="15">
      <c r="A410" s="312"/>
      <c r="B410" s="78">
        <v>0</v>
      </c>
      <c r="C410" s="66">
        <v>0</v>
      </c>
      <c r="D410" s="381"/>
      <c r="E410" s="381"/>
      <c r="F410" s="381"/>
      <c r="G410" s="381"/>
      <c r="H410" s="381"/>
      <c r="I410" s="381"/>
      <c r="J410" s="381"/>
    </row>
    <row r="411" spans="1:10" ht="15">
      <c r="A411" s="312"/>
      <c r="B411" s="78">
        <v>0</v>
      </c>
      <c r="C411" s="66">
        <v>0</v>
      </c>
      <c r="D411" s="381"/>
      <c r="E411" s="381"/>
      <c r="F411" s="381"/>
      <c r="G411" s="381"/>
      <c r="H411" s="381"/>
      <c r="I411" s="381"/>
      <c r="J411" s="381"/>
    </row>
    <row r="412" spans="1:10" ht="15.75" thickBot="1">
      <c r="A412" s="313"/>
      <c r="B412" s="78">
        <v>0</v>
      </c>
      <c r="C412" s="66">
        <v>0</v>
      </c>
      <c r="D412" s="381"/>
      <c r="E412" s="381"/>
      <c r="F412" s="381"/>
      <c r="G412" s="381"/>
      <c r="H412" s="381"/>
      <c r="I412" s="381"/>
      <c r="J412" s="381"/>
    </row>
    <row r="413" spans="1:10" ht="15">
      <c r="A413" s="311" t="s">
        <v>246</v>
      </c>
      <c r="B413" s="84">
        <f>SUM(B415:B417)</f>
        <v>0</v>
      </c>
      <c r="C413" s="84">
        <f>SUM(C415:C417)</f>
        <v>0</v>
      </c>
      <c r="D413" s="381"/>
      <c r="E413" s="381"/>
      <c r="F413" s="381"/>
      <c r="G413" s="381"/>
      <c r="H413" s="381"/>
      <c r="I413" s="381"/>
      <c r="J413" s="381"/>
    </row>
    <row r="414" spans="1:10" ht="15">
      <c r="A414" s="312" t="s">
        <v>54</v>
      </c>
      <c r="B414" s="53"/>
      <c r="C414" s="52"/>
      <c r="D414" s="381"/>
      <c r="E414" s="381"/>
      <c r="F414" s="381"/>
      <c r="G414" s="381"/>
      <c r="H414" s="381"/>
      <c r="I414" s="381"/>
      <c r="J414" s="381"/>
    </row>
    <row r="415" spans="1:10" ht="15">
      <c r="A415" s="379"/>
      <c r="B415" s="53">
        <v>0</v>
      </c>
      <c r="C415" s="52">
        <v>0</v>
      </c>
      <c r="D415" s="381"/>
      <c r="E415" s="381"/>
      <c r="F415" s="381"/>
      <c r="G415" s="381"/>
      <c r="H415" s="381"/>
      <c r="I415" s="381"/>
      <c r="J415" s="381"/>
    </row>
    <row r="416" spans="1:10" ht="15">
      <c r="A416" s="379"/>
      <c r="B416" s="53">
        <v>0</v>
      </c>
      <c r="C416" s="52">
        <v>0</v>
      </c>
      <c r="D416" s="381"/>
      <c r="E416" s="381"/>
      <c r="F416" s="381"/>
      <c r="G416" s="381"/>
      <c r="H416" s="381"/>
      <c r="I416" s="381"/>
      <c r="J416" s="381"/>
    </row>
    <row r="417" spans="1:10" ht="15.75" thickBot="1">
      <c r="A417" s="384"/>
      <c r="B417" s="53">
        <v>0</v>
      </c>
      <c r="C417" s="52">
        <v>0</v>
      </c>
      <c r="D417" s="381"/>
      <c r="E417" s="381"/>
      <c r="F417" s="381"/>
      <c r="G417" s="381"/>
      <c r="H417" s="381"/>
      <c r="I417" s="381"/>
      <c r="J417" s="381"/>
    </row>
    <row r="418" spans="1:10" ht="15.75" thickBot="1">
      <c r="A418" s="370" t="s">
        <v>247</v>
      </c>
      <c r="B418" s="75">
        <f>B419+B424</f>
        <v>0</v>
      </c>
      <c r="C418" s="75">
        <f>C419+C424</f>
        <v>996631.62</v>
      </c>
      <c r="D418" s="381"/>
      <c r="E418" s="381"/>
      <c r="F418" s="381"/>
      <c r="G418" s="381"/>
      <c r="H418" s="381"/>
      <c r="I418" s="381"/>
      <c r="J418" s="381"/>
    </row>
    <row r="419" spans="1:10" ht="15">
      <c r="A419" s="380" t="s">
        <v>245</v>
      </c>
      <c r="B419" s="53">
        <f>SUM(B421:B423)</f>
        <v>0</v>
      </c>
      <c r="C419" s="53">
        <f>SUM(C421:C423)</f>
        <v>0</v>
      </c>
      <c r="D419" s="381"/>
      <c r="E419" s="381"/>
      <c r="F419" s="381"/>
      <c r="G419" s="381"/>
      <c r="H419" s="381"/>
      <c r="I419" s="381"/>
      <c r="J419" s="381"/>
    </row>
    <row r="420" spans="1:10" ht="15">
      <c r="A420" s="379" t="s">
        <v>54</v>
      </c>
      <c r="B420" s="78"/>
      <c r="C420" s="66"/>
      <c r="D420" s="381"/>
      <c r="E420" s="381"/>
      <c r="F420" s="381"/>
      <c r="G420" s="381"/>
      <c r="H420" s="381"/>
      <c r="I420" s="381"/>
      <c r="J420" s="381"/>
    </row>
    <row r="421" spans="1:10" ht="15">
      <c r="A421" s="379"/>
      <c r="B421" s="78">
        <v>0</v>
      </c>
      <c r="C421" s="66">
        <v>0</v>
      </c>
      <c r="D421" s="381"/>
      <c r="E421" s="381"/>
      <c r="F421" s="381"/>
      <c r="G421" s="381"/>
      <c r="H421" s="381"/>
      <c r="I421" s="381"/>
      <c r="J421" s="381"/>
    </row>
    <row r="422" spans="1:10" ht="15">
      <c r="A422" s="379"/>
      <c r="B422" s="78">
        <v>0</v>
      </c>
      <c r="C422" s="66">
        <v>0</v>
      </c>
      <c r="D422" s="381"/>
      <c r="E422" s="381"/>
      <c r="F422" s="381"/>
      <c r="G422" s="381"/>
      <c r="H422" s="381"/>
      <c r="I422" s="381"/>
      <c r="J422" s="381"/>
    </row>
    <row r="423" spans="1:10" ht="15.75" thickBot="1">
      <c r="A423" s="384"/>
      <c r="B423" s="78">
        <v>0</v>
      </c>
      <c r="C423" s="66">
        <v>0</v>
      </c>
      <c r="D423" s="381"/>
      <c r="E423" s="381"/>
      <c r="F423" s="381"/>
      <c r="G423" s="381"/>
      <c r="H423" s="381"/>
      <c r="I423" s="381"/>
      <c r="J423" s="381"/>
    </row>
    <row r="424" spans="1:10" ht="15">
      <c r="A424" s="314" t="s">
        <v>246</v>
      </c>
      <c r="B424" s="315">
        <f>SUM(B426:B428)</f>
        <v>0</v>
      </c>
      <c r="C424" s="315">
        <f>SUM(C426:C428)</f>
        <v>996631.62</v>
      </c>
      <c r="D424" s="381"/>
      <c r="E424" s="381"/>
      <c r="F424" s="381"/>
      <c r="G424" s="381"/>
      <c r="H424" s="381"/>
      <c r="I424" s="381"/>
      <c r="J424" s="381"/>
    </row>
    <row r="425" spans="1:10" ht="15">
      <c r="A425" s="379" t="s">
        <v>54</v>
      </c>
      <c r="B425" s="78"/>
      <c r="C425" s="78"/>
      <c r="D425" s="381"/>
      <c r="E425" s="381"/>
      <c r="F425" s="381"/>
      <c r="G425" s="381"/>
      <c r="H425" s="381"/>
      <c r="I425" s="381"/>
      <c r="J425" s="381"/>
    </row>
    <row r="426" spans="1:10" ht="15">
      <c r="A426" s="316" t="s">
        <v>583</v>
      </c>
      <c r="B426" s="78">
        <v>0</v>
      </c>
      <c r="C426" s="78">
        <v>981091.62</v>
      </c>
      <c r="D426" s="381"/>
      <c r="E426" s="381"/>
      <c r="F426" s="381"/>
      <c r="G426" s="381"/>
      <c r="H426" s="381"/>
      <c r="I426" s="381"/>
      <c r="J426" s="381"/>
    </row>
    <row r="427" spans="1:10" ht="15">
      <c r="A427" s="316" t="s">
        <v>584</v>
      </c>
      <c r="B427" s="78">
        <v>0</v>
      </c>
      <c r="C427" s="78">
        <v>15540</v>
      </c>
      <c r="D427" s="381"/>
      <c r="E427" s="381"/>
      <c r="F427" s="381"/>
      <c r="G427" s="381"/>
      <c r="H427" s="381"/>
      <c r="I427" s="381"/>
      <c r="J427" s="381"/>
    </row>
    <row r="428" spans="1:10" ht="15.75" thickBot="1">
      <c r="A428" s="64"/>
      <c r="B428" s="78">
        <v>0</v>
      </c>
      <c r="C428" s="78">
        <v>0</v>
      </c>
      <c r="D428" s="381"/>
      <c r="E428" s="381"/>
      <c r="F428" s="381"/>
      <c r="G428" s="381"/>
      <c r="H428" s="381"/>
      <c r="I428" s="381"/>
      <c r="J428" s="381"/>
    </row>
    <row r="429" spans="1:10" ht="15">
      <c r="A429" s="366"/>
      <c r="B429" s="366"/>
      <c r="C429" s="366"/>
      <c r="D429" s="381"/>
      <c r="E429" s="381"/>
      <c r="F429" s="381"/>
      <c r="G429" s="381"/>
      <c r="H429" s="381"/>
      <c r="I429" s="381"/>
      <c r="J429" s="381"/>
    </row>
    <row r="430" spans="1:10" ht="15">
      <c r="A430" s="366"/>
      <c r="B430" s="366"/>
      <c r="C430" s="366"/>
      <c r="D430" s="381"/>
      <c r="E430" s="381"/>
      <c r="F430" s="381"/>
      <c r="G430" s="381"/>
      <c r="H430" s="381"/>
      <c r="I430" s="381"/>
      <c r="J430" s="381"/>
    </row>
    <row r="431" spans="1:10" ht="43.5" customHeight="1">
      <c r="A431" s="610" t="s">
        <v>248</v>
      </c>
      <c r="B431" s="610"/>
      <c r="C431" s="610"/>
      <c r="D431" s="610"/>
      <c r="E431" s="612"/>
      <c r="F431" s="612"/>
      <c r="G431" s="612"/>
      <c r="H431" s="612"/>
      <c r="I431" s="612"/>
      <c r="J431" s="381"/>
    </row>
    <row r="432" spans="1:10" ht="15.75" thickBot="1">
      <c r="A432" s="363"/>
      <c r="B432" s="363"/>
      <c r="C432" s="363"/>
      <c r="D432" s="363"/>
      <c r="E432" s="364"/>
      <c r="F432" s="364"/>
      <c r="G432" s="364"/>
      <c r="H432" s="364"/>
      <c r="I432" s="364"/>
      <c r="J432" s="381"/>
    </row>
    <row r="433" spans="1:10" ht="55.5" customHeight="1" thickBot="1">
      <c r="A433" s="617" t="s">
        <v>249</v>
      </c>
      <c r="B433" s="752"/>
      <c r="C433" s="753"/>
      <c r="D433" s="636"/>
      <c r="E433" s="754" t="s">
        <v>52</v>
      </c>
      <c r="F433" s="381"/>
      <c r="G433" s="381"/>
      <c r="H433" s="381"/>
      <c r="I433" s="381"/>
      <c r="J433" s="381"/>
    </row>
    <row r="434" spans="1:10" ht="24.75" customHeight="1" thickBot="1">
      <c r="A434" s="756" t="s">
        <v>50</v>
      </c>
      <c r="B434" s="757"/>
      <c r="C434" s="758" t="s">
        <v>51</v>
      </c>
      <c r="D434" s="759"/>
      <c r="E434" s="755"/>
      <c r="F434" s="381"/>
      <c r="G434" s="381"/>
      <c r="H434" s="381"/>
      <c r="I434" s="381"/>
      <c r="J434" s="381"/>
    </row>
    <row r="435" spans="1:10" ht="20.25" customHeight="1" thickBot="1">
      <c r="A435" s="735">
        <v>0</v>
      </c>
      <c r="B435" s="737"/>
      <c r="C435" s="735">
        <v>0</v>
      </c>
      <c r="D435" s="737"/>
      <c r="E435" s="317"/>
      <c r="F435" s="381"/>
      <c r="G435" s="381"/>
      <c r="H435" s="381"/>
      <c r="I435" s="381"/>
      <c r="J435" s="381"/>
    </row>
    <row r="436" spans="1:10" ht="15">
      <c r="A436" s="366"/>
      <c r="B436" s="366"/>
      <c r="C436" s="366"/>
      <c r="D436" s="381"/>
      <c r="E436" s="381"/>
      <c r="F436" s="381"/>
      <c r="G436" s="381"/>
      <c r="H436" s="381"/>
      <c r="I436" s="381"/>
      <c r="J436" s="381"/>
    </row>
    <row r="437" spans="1:10" ht="15">
      <c r="A437" s="366"/>
      <c r="B437" s="366"/>
      <c r="C437" s="366"/>
      <c r="D437" s="381"/>
      <c r="E437" s="381"/>
      <c r="F437" s="381"/>
      <c r="G437" s="381"/>
      <c r="H437" s="381"/>
      <c r="I437" s="381"/>
      <c r="J437" s="381"/>
    </row>
    <row r="438" spans="1:10" ht="15">
      <c r="A438" s="366"/>
      <c r="B438" s="366"/>
      <c r="C438" s="366"/>
      <c r="D438" s="381"/>
      <c r="E438" s="381"/>
      <c r="F438" s="381"/>
      <c r="G438" s="381"/>
      <c r="H438" s="381"/>
      <c r="I438" s="381"/>
      <c r="J438" s="381"/>
    </row>
    <row r="439" spans="1:10" ht="15">
      <c r="A439" s="366"/>
      <c r="B439" s="366"/>
      <c r="C439" s="366"/>
      <c r="D439" s="381"/>
      <c r="E439" s="381"/>
      <c r="F439" s="381"/>
      <c r="G439" s="381"/>
      <c r="H439" s="381"/>
      <c r="I439" s="381"/>
      <c r="J439" s="381"/>
    </row>
    <row r="440" spans="1:10" ht="15">
      <c r="A440" s="366"/>
      <c r="B440" s="366"/>
      <c r="C440" s="366"/>
      <c r="D440" s="381"/>
      <c r="E440" s="381"/>
      <c r="F440" s="381"/>
      <c r="G440" s="381"/>
      <c r="H440" s="381"/>
      <c r="I440" s="381"/>
      <c r="J440" s="381"/>
    </row>
    <row r="441" spans="1:10" ht="15">
      <c r="A441" s="366"/>
      <c r="B441" s="366"/>
      <c r="C441" s="366"/>
      <c r="D441" s="381"/>
      <c r="E441" s="381"/>
      <c r="F441" s="381"/>
      <c r="G441" s="381"/>
      <c r="H441" s="381"/>
      <c r="I441" s="381"/>
      <c r="J441" s="381"/>
    </row>
    <row r="442" spans="1:10" ht="15">
      <c r="A442" s="366"/>
      <c r="B442" s="366"/>
      <c r="C442" s="366"/>
      <c r="D442" s="381"/>
      <c r="E442" s="381"/>
      <c r="F442" s="381"/>
      <c r="G442" s="381"/>
      <c r="H442" s="381"/>
      <c r="I442" s="381"/>
      <c r="J442" s="381"/>
    </row>
    <row r="443" spans="1:10" ht="15">
      <c r="A443" s="366"/>
      <c r="B443" s="366"/>
      <c r="C443" s="366"/>
      <c r="D443" s="381"/>
      <c r="E443" s="381"/>
      <c r="F443" s="381"/>
      <c r="G443" s="381"/>
      <c r="H443" s="381"/>
      <c r="I443" s="381"/>
      <c r="J443" s="381"/>
    </row>
    <row r="444" spans="1:10" ht="15">
      <c r="A444" s="366"/>
      <c r="B444" s="366"/>
      <c r="C444" s="366"/>
      <c r="D444" s="381"/>
      <c r="E444" s="381"/>
      <c r="F444" s="381"/>
      <c r="G444" s="381"/>
      <c r="H444" s="381"/>
      <c r="I444" s="381"/>
      <c r="J444" s="381"/>
    </row>
    <row r="445" spans="1:10" ht="15">
      <c r="A445" s="65" t="s">
        <v>250</v>
      </c>
      <c r="B445" s="65"/>
      <c r="C445" s="65"/>
      <c r="D445" s="381"/>
      <c r="E445" s="381"/>
      <c r="F445" s="381"/>
      <c r="G445" s="381"/>
      <c r="H445" s="381"/>
      <c r="I445" s="381"/>
      <c r="J445" s="381"/>
    </row>
    <row r="446" spans="1:10" s="12" customFormat="1" ht="15">
      <c r="A446" s="642" t="s">
        <v>251</v>
      </c>
      <c r="B446" s="642"/>
      <c r="C446" s="642"/>
      <c r="D446" s="90"/>
      <c r="E446" s="90"/>
      <c r="F446" s="90"/>
      <c r="G446" s="90"/>
      <c r="H446" s="90"/>
      <c r="I446" s="90"/>
      <c r="J446" s="90"/>
    </row>
    <row r="447" spans="1:10" ht="15.75" thickBot="1">
      <c r="A447" s="366"/>
      <c r="B447" s="366"/>
      <c r="C447" s="366"/>
      <c r="D447" s="381"/>
      <c r="E447" s="381"/>
      <c r="F447" s="381"/>
      <c r="G447" s="381"/>
      <c r="H447" s="381"/>
      <c r="I447" s="381"/>
      <c r="J447" s="381"/>
    </row>
    <row r="448" spans="1:10" ht="30.75" thickBot="1">
      <c r="A448" s="584" t="s">
        <v>252</v>
      </c>
      <c r="B448" s="585"/>
      <c r="C448" s="585"/>
      <c r="D448" s="586"/>
      <c r="E448" s="310" t="s">
        <v>242</v>
      </c>
      <c r="F448" s="210" t="s">
        <v>243</v>
      </c>
      <c r="G448" s="318"/>
      <c r="H448" s="381"/>
      <c r="I448" s="381"/>
      <c r="J448" s="381"/>
    </row>
    <row r="449" spans="1:10" ht="14.25" customHeight="1" thickBot="1">
      <c r="A449" s="635" t="s">
        <v>478</v>
      </c>
      <c r="B449" s="744"/>
      <c r="C449" s="744"/>
      <c r="D449" s="745"/>
      <c r="E449" s="75">
        <f>SUM(E450:E457)</f>
        <v>10027332.460000001</v>
      </c>
      <c r="F449" s="75">
        <f>SUM(F450:F457)</f>
        <v>10522508.630000001</v>
      </c>
      <c r="G449" s="319"/>
      <c r="H449" s="381"/>
      <c r="I449" s="381"/>
      <c r="J449" s="381"/>
    </row>
    <row r="450" spans="1:10" ht="15">
      <c r="A450" s="746" t="s">
        <v>253</v>
      </c>
      <c r="B450" s="747"/>
      <c r="C450" s="747"/>
      <c r="D450" s="748"/>
      <c r="E450" s="53">
        <v>3438395.12</v>
      </c>
      <c r="F450" s="52">
        <v>4740325.17</v>
      </c>
      <c r="G450" s="187"/>
      <c r="H450" s="381"/>
      <c r="I450" s="381"/>
      <c r="J450" s="381"/>
    </row>
    <row r="451" spans="1:10" ht="15">
      <c r="A451" s="749" t="s">
        <v>254</v>
      </c>
      <c r="B451" s="750"/>
      <c r="C451" s="750"/>
      <c r="D451" s="751"/>
      <c r="E451" s="53">
        <v>1130095.1000000001</v>
      </c>
      <c r="F451" s="52">
        <v>1016760.48</v>
      </c>
      <c r="G451" s="187"/>
      <c r="H451" s="381"/>
      <c r="I451" s="381"/>
      <c r="J451" s="381"/>
    </row>
    <row r="452" spans="1:10" ht="15">
      <c r="A452" s="749" t="s">
        <v>255</v>
      </c>
      <c r="B452" s="750"/>
      <c r="C452" s="750"/>
      <c r="D452" s="751"/>
      <c r="E452" s="53">
        <v>5434338.7300000004</v>
      </c>
      <c r="F452" s="52">
        <v>4712302.59</v>
      </c>
      <c r="G452" s="187"/>
      <c r="H452" s="381"/>
      <c r="I452" s="381"/>
      <c r="J452" s="381"/>
    </row>
    <row r="453" spans="1:10" ht="15">
      <c r="A453" s="769" t="s">
        <v>256</v>
      </c>
      <c r="B453" s="770"/>
      <c r="C453" s="770"/>
      <c r="D453" s="771"/>
      <c r="E453" s="53">
        <v>0</v>
      </c>
      <c r="F453" s="52">
        <v>0</v>
      </c>
      <c r="G453" s="187"/>
      <c r="H453" s="381"/>
      <c r="I453" s="381"/>
      <c r="J453" s="381"/>
    </row>
    <row r="454" spans="1:10" ht="15">
      <c r="A454" s="749" t="s">
        <v>257</v>
      </c>
      <c r="B454" s="750"/>
      <c r="C454" s="750"/>
      <c r="D454" s="751"/>
      <c r="E454" s="53">
        <v>0</v>
      </c>
      <c r="F454" s="52">
        <v>0</v>
      </c>
      <c r="G454" s="187"/>
      <c r="H454" s="381"/>
      <c r="I454" s="381"/>
      <c r="J454" s="381"/>
    </row>
    <row r="455" spans="1:10" ht="15">
      <c r="A455" s="772" t="s">
        <v>258</v>
      </c>
      <c r="B455" s="773"/>
      <c r="C455" s="773"/>
      <c r="D455" s="774"/>
      <c r="E455" s="53">
        <v>0</v>
      </c>
      <c r="F455" s="52">
        <v>0</v>
      </c>
      <c r="G455" s="187"/>
      <c r="H455" s="381"/>
      <c r="I455" s="381"/>
      <c r="J455" s="381"/>
    </row>
    <row r="456" spans="1:10" ht="15">
      <c r="A456" s="772" t="s">
        <v>259</v>
      </c>
      <c r="B456" s="773"/>
      <c r="C456" s="773"/>
      <c r="D456" s="774"/>
      <c r="E456" s="53">
        <v>17366.41</v>
      </c>
      <c r="F456" s="52">
        <v>49342.58</v>
      </c>
      <c r="G456" s="187"/>
      <c r="H456" s="381"/>
      <c r="I456" s="381"/>
      <c r="J456" s="381"/>
    </row>
    <row r="457" spans="1:10" ht="15.75" thickBot="1">
      <c r="A457" s="775" t="s">
        <v>260</v>
      </c>
      <c r="B457" s="776"/>
      <c r="C457" s="776"/>
      <c r="D457" s="777"/>
      <c r="E457" s="53">
        <v>7137.1</v>
      </c>
      <c r="F457" s="52">
        <v>3777.81</v>
      </c>
      <c r="G457" s="187"/>
      <c r="H457" s="381"/>
      <c r="I457" s="381"/>
      <c r="J457" s="381"/>
    </row>
    <row r="458" spans="1:10" ht="15.75" thickBot="1">
      <c r="A458" s="635" t="s">
        <v>261</v>
      </c>
      <c r="B458" s="744"/>
      <c r="C458" s="744"/>
      <c r="D458" s="745"/>
      <c r="E458" s="74">
        <v>1191.5899999999999</v>
      </c>
      <c r="F458" s="320">
        <v>429.1</v>
      </c>
      <c r="G458" s="321"/>
      <c r="H458" s="381"/>
      <c r="I458" s="381"/>
      <c r="J458" s="381"/>
    </row>
    <row r="459" spans="1:10" ht="15.75" thickBot="1">
      <c r="A459" s="760" t="s">
        <v>262</v>
      </c>
      <c r="B459" s="761"/>
      <c r="C459" s="761"/>
      <c r="D459" s="762"/>
      <c r="E459" s="322">
        <v>0</v>
      </c>
      <c r="F459" s="323">
        <v>0</v>
      </c>
      <c r="G459" s="321"/>
      <c r="H459" s="381"/>
      <c r="I459" s="381"/>
      <c r="J459" s="381"/>
    </row>
    <row r="460" spans="1:10" ht="15.75" thickBot="1">
      <c r="A460" s="760" t="s">
        <v>263</v>
      </c>
      <c r="B460" s="761"/>
      <c r="C460" s="761"/>
      <c r="D460" s="762"/>
      <c r="E460" s="74">
        <v>0</v>
      </c>
      <c r="F460" s="323">
        <v>0</v>
      </c>
      <c r="G460" s="321"/>
      <c r="H460" s="381"/>
      <c r="I460" s="381"/>
      <c r="J460" s="381"/>
    </row>
    <row r="461" spans="1:10" ht="15.75" thickBot="1">
      <c r="A461" s="763" t="s">
        <v>264</v>
      </c>
      <c r="B461" s="764"/>
      <c r="C461" s="764"/>
      <c r="D461" s="765"/>
      <c r="E461" s="74">
        <v>0</v>
      </c>
      <c r="F461" s="323">
        <v>0</v>
      </c>
      <c r="G461" s="321"/>
      <c r="H461" s="381"/>
      <c r="I461" s="381"/>
      <c r="J461" s="381"/>
    </row>
    <row r="462" spans="1:10" ht="15.75" thickBot="1">
      <c r="A462" s="763" t="s">
        <v>265</v>
      </c>
      <c r="B462" s="764"/>
      <c r="C462" s="764"/>
      <c r="D462" s="765"/>
      <c r="E462" s="75">
        <f>E463+E471+E474+E477</f>
        <v>35985227.760000005</v>
      </c>
      <c r="F462" s="75">
        <f>SUM(F470+F477)</f>
        <v>40678226.420000002</v>
      </c>
      <c r="G462" s="319"/>
      <c r="H462" s="381"/>
      <c r="I462" s="381"/>
      <c r="J462" s="381"/>
    </row>
    <row r="463" spans="1:10" ht="15">
      <c r="A463" s="746" t="s">
        <v>266</v>
      </c>
      <c r="B463" s="747"/>
      <c r="C463" s="747"/>
      <c r="D463" s="748"/>
      <c r="E463" s="324">
        <f>SUM(E464:E470)</f>
        <v>35985227.760000005</v>
      </c>
      <c r="F463" s="324">
        <f>SUM(F464:F470)</f>
        <v>8579346.5199999996</v>
      </c>
      <c r="G463" s="325"/>
      <c r="H463" s="381"/>
      <c r="I463" s="381"/>
      <c r="J463" s="381"/>
    </row>
    <row r="464" spans="1:10" ht="15">
      <c r="A464" s="766" t="s">
        <v>267</v>
      </c>
      <c r="B464" s="767"/>
      <c r="C464" s="767"/>
      <c r="D464" s="768"/>
      <c r="E464" s="78">
        <v>17274811</v>
      </c>
      <c r="F464" s="324">
        <v>0</v>
      </c>
      <c r="G464" s="326"/>
      <c r="H464" s="381"/>
      <c r="I464" s="381"/>
      <c r="J464" s="381"/>
    </row>
    <row r="465" spans="1:10" ht="15">
      <c r="A465" s="766" t="s">
        <v>268</v>
      </c>
      <c r="B465" s="767"/>
      <c r="C465" s="767"/>
      <c r="D465" s="768"/>
      <c r="E465" s="78">
        <v>1246622</v>
      </c>
      <c r="F465" s="324">
        <v>0</v>
      </c>
      <c r="G465" s="326"/>
      <c r="H465" s="381"/>
      <c r="I465" s="381"/>
      <c r="J465" s="381"/>
    </row>
    <row r="466" spans="1:10" ht="15">
      <c r="A466" s="766" t="s">
        <v>269</v>
      </c>
      <c r="B466" s="767"/>
      <c r="C466" s="767"/>
      <c r="D466" s="768"/>
      <c r="E466" s="78">
        <v>0</v>
      </c>
      <c r="F466" s="324">
        <v>0</v>
      </c>
      <c r="G466" s="326"/>
      <c r="H466" s="381"/>
      <c r="I466" s="381"/>
      <c r="J466" s="381"/>
    </row>
    <row r="467" spans="1:10" ht="15">
      <c r="A467" s="766" t="s">
        <v>270</v>
      </c>
      <c r="B467" s="767"/>
      <c r="C467" s="767"/>
      <c r="D467" s="768"/>
      <c r="E467" s="78">
        <v>25061</v>
      </c>
      <c r="F467" s="324">
        <v>0</v>
      </c>
      <c r="G467" s="326"/>
      <c r="H467" s="381"/>
      <c r="I467" s="381"/>
      <c r="J467" s="381"/>
    </row>
    <row r="468" spans="1:10" ht="15">
      <c r="A468" s="766" t="s">
        <v>271</v>
      </c>
      <c r="B468" s="767"/>
      <c r="C468" s="767"/>
      <c r="D468" s="768"/>
      <c r="E468" s="78">
        <v>0</v>
      </c>
      <c r="F468" s="324">
        <v>0</v>
      </c>
      <c r="G468" s="326"/>
      <c r="H468" s="381"/>
      <c r="I468" s="381"/>
      <c r="J468" s="381"/>
    </row>
    <row r="469" spans="1:10" ht="15">
      <c r="A469" s="766" t="s">
        <v>272</v>
      </c>
      <c r="B469" s="767"/>
      <c r="C469" s="767"/>
      <c r="D469" s="768"/>
      <c r="E469" s="78">
        <v>0</v>
      </c>
      <c r="F469" s="324">
        <v>0</v>
      </c>
      <c r="G469" s="326"/>
      <c r="H469" s="381"/>
      <c r="I469" s="381"/>
      <c r="J469" s="381"/>
    </row>
    <row r="470" spans="1:10" ht="15">
      <c r="A470" s="766" t="s">
        <v>273</v>
      </c>
      <c r="B470" s="767"/>
      <c r="C470" s="767"/>
      <c r="D470" s="768"/>
      <c r="E470" s="78">
        <v>17438733.760000002</v>
      </c>
      <c r="F470" s="324">
        <v>8579346.5199999996</v>
      </c>
      <c r="G470" s="326"/>
      <c r="H470" s="381"/>
      <c r="I470" s="381"/>
      <c r="J470" s="381"/>
    </row>
    <row r="471" spans="1:10" ht="15">
      <c r="A471" s="772" t="s">
        <v>274</v>
      </c>
      <c r="B471" s="773"/>
      <c r="C471" s="773"/>
      <c r="D471" s="774"/>
      <c r="E471" s="77">
        <f t="shared" ref="E471:F476" si="12">SUM(E472:E473)</f>
        <v>0</v>
      </c>
      <c r="F471" s="77">
        <f t="shared" si="12"/>
        <v>0</v>
      </c>
      <c r="G471" s="325"/>
      <c r="H471" s="381"/>
      <c r="I471" s="381"/>
      <c r="J471" s="381"/>
    </row>
    <row r="472" spans="1:10" ht="15">
      <c r="A472" s="766" t="s">
        <v>275</v>
      </c>
      <c r="B472" s="767"/>
      <c r="C472" s="767"/>
      <c r="D472" s="768"/>
      <c r="E472" s="77">
        <f t="shared" si="12"/>
        <v>0</v>
      </c>
      <c r="F472" s="77">
        <f t="shared" si="12"/>
        <v>0</v>
      </c>
      <c r="G472" s="326"/>
      <c r="H472" s="381"/>
      <c r="I472" s="381"/>
      <c r="J472" s="381"/>
    </row>
    <row r="473" spans="1:10" ht="15">
      <c r="A473" s="766" t="s">
        <v>276</v>
      </c>
      <c r="B473" s="767"/>
      <c r="C473" s="767"/>
      <c r="D473" s="768"/>
      <c r="E473" s="77">
        <f t="shared" si="12"/>
        <v>0</v>
      </c>
      <c r="F473" s="77">
        <f t="shared" si="12"/>
        <v>0</v>
      </c>
      <c r="G473" s="326"/>
      <c r="H473" s="381"/>
      <c r="I473" s="381"/>
      <c r="J473" s="381"/>
    </row>
    <row r="474" spans="1:10" ht="15">
      <c r="A474" s="749" t="s">
        <v>277</v>
      </c>
      <c r="B474" s="750"/>
      <c r="C474" s="750"/>
      <c r="D474" s="751"/>
      <c r="E474" s="77">
        <f t="shared" si="12"/>
        <v>0</v>
      </c>
      <c r="F474" s="77">
        <f t="shared" si="12"/>
        <v>0</v>
      </c>
      <c r="G474" s="325"/>
      <c r="H474" s="381"/>
      <c r="I474" s="381"/>
      <c r="J474" s="381"/>
    </row>
    <row r="475" spans="1:10" ht="15">
      <c r="A475" s="766" t="s">
        <v>278</v>
      </c>
      <c r="B475" s="767"/>
      <c r="C475" s="767"/>
      <c r="D475" s="768"/>
      <c r="E475" s="77">
        <f t="shared" si="12"/>
        <v>0</v>
      </c>
      <c r="F475" s="77">
        <v>0</v>
      </c>
      <c r="G475" s="326"/>
      <c r="H475" s="381"/>
      <c r="I475" s="381"/>
      <c r="J475" s="381"/>
    </row>
    <row r="476" spans="1:10" ht="15">
      <c r="A476" s="766" t="s">
        <v>279</v>
      </c>
      <c r="B476" s="767"/>
      <c r="C476" s="767"/>
      <c r="D476" s="768"/>
      <c r="E476" s="77">
        <f t="shared" si="12"/>
        <v>0</v>
      </c>
      <c r="F476" s="77">
        <v>0</v>
      </c>
      <c r="G476" s="326"/>
      <c r="H476" s="381"/>
      <c r="I476" s="381"/>
      <c r="J476" s="381"/>
    </row>
    <row r="477" spans="1:10" ht="15">
      <c r="A477" s="749" t="s">
        <v>280</v>
      </c>
      <c r="B477" s="750"/>
      <c r="C477" s="750"/>
      <c r="D477" s="751"/>
      <c r="E477" s="77">
        <f>SUM(E478:E491)</f>
        <v>0</v>
      </c>
      <c r="F477" s="77">
        <f>SUM(F478:F491)</f>
        <v>32098879.899999999</v>
      </c>
      <c r="G477" s="325"/>
      <c r="H477" s="381"/>
      <c r="I477" s="381"/>
      <c r="J477" s="381"/>
    </row>
    <row r="478" spans="1:10" ht="15">
      <c r="A478" s="766" t="s">
        <v>281</v>
      </c>
      <c r="B478" s="767"/>
      <c r="C478" s="767"/>
      <c r="D478" s="768"/>
      <c r="E478" s="78">
        <v>0</v>
      </c>
      <c r="F478" s="66">
        <v>32098879.899999999</v>
      </c>
      <c r="G478" s="187"/>
      <c r="H478" s="381"/>
      <c r="I478" s="381"/>
      <c r="J478" s="381"/>
    </row>
    <row r="479" spans="1:10" ht="15">
      <c r="A479" s="766" t="s">
        <v>282</v>
      </c>
      <c r="B479" s="767"/>
      <c r="C479" s="767"/>
      <c r="D479" s="768"/>
      <c r="E479" s="78">
        <v>0</v>
      </c>
      <c r="F479" s="66">
        <v>0</v>
      </c>
      <c r="G479" s="187"/>
      <c r="H479" s="381"/>
      <c r="I479" s="381"/>
      <c r="J479" s="381"/>
    </row>
    <row r="480" spans="1:10" ht="15">
      <c r="A480" s="766" t="s">
        <v>283</v>
      </c>
      <c r="B480" s="767"/>
      <c r="C480" s="767"/>
      <c r="D480" s="768"/>
      <c r="E480" s="78">
        <v>0</v>
      </c>
      <c r="F480" s="66">
        <v>0</v>
      </c>
      <c r="G480" s="187"/>
      <c r="H480" s="381"/>
      <c r="I480" s="381"/>
      <c r="J480" s="381"/>
    </row>
    <row r="481" spans="1:10" ht="15">
      <c r="A481" s="766" t="s">
        <v>284</v>
      </c>
      <c r="B481" s="767"/>
      <c r="C481" s="767"/>
      <c r="D481" s="768"/>
      <c r="E481" s="78">
        <v>0</v>
      </c>
      <c r="F481" s="66">
        <v>0</v>
      </c>
      <c r="G481" s="187"/>
      <c r="H481" s="381"/>
      <c r="I481" s="381"/>
      <c r="J481" s="381"/>
    </row>
    <row r="482" spans="1:10" ht="15">
      <c r="A482" s="766" t="s">
        <v>285</v>
      </c>
      <c r="B482" s="767"/>
      <c r="C482" s="767"/>
      <c r="D482" s="768"/>
      <c r="E482" s="78">
        <v>0</v>
      </c>
      <c r="F482" s="66">
        <v>0</v>
      </c>
      <c r="G482" s="187"/>
      <c r="H482" s="381"/>
      <c r="I482" s="381"/>
      <c r="J482" s="381"/>
    </row>
    <row r="483" spans="1:10" ht="15">
      <c r="A483" s="766" t="s">
        <v>286</v>
      </c>
      <c r="B483" s="767"/>
      <c r="C483" s="767"/>
      <c r="D483" s="768"/>
      <c r="E483" s="78">
        <v>0</v>
      </c>
      <c r="F483" s="66">
        <v>0</v>
      </c>
      <c r="G483" s="187"/>
      <c r="H483" s="381"/>
      <c r="I483" s="381"/>
      <c r="J483" s="381"/>
    </row>
    <row r="484" spans="1:10" ht="15">
      <c r="A484" s="766" t="s">
        <v>287</v>
      </c>
      <c r="B484" s="767"/>
      <c r="C484" s="767"/>
      <c r="D484" s="768"/>
      <c r="E484" s="78">
        <v>0</v>
      </c>
      <c r="F484" s="66">
        <v>0</v>
      </c>
      <c r="G484" s="187"/>
      <c r="H484" s="381"/>
      <c r="I484" s="381"/>
      <c r="J484" s="381"/>
    </row>
    <row r="485" spans="1:10" ht="15">
      <c r="A485" s="766" t="s">
        <v>288</v>
      </c>
      <c r="B485" s="767"/>
      <c r="C485" s="767"/>
      <c r="D485" s="768"/>
      <c r="E485" s="78">
        <v>0</v>
      </c>
      <c r="F485" s="66">
        <v>0</v>
      </c>
      <c r="G485" s="187"/>
      <c r="H485" s="381"/>
      <c r="I485" s="381"/>
      <c r="J485" s="381"/>
    </row>
    <row r="486" spans="1:10" ht="15">
      <c r="A486" s="766" t="s">
        <v>289</v>
      </c>
      <c r="B486" s="767"/>
      <c r="C486" s="767"/>
      <c r="D486" s="768"/>
      <c r="E486" s="78">
        <v>0</v>
      </c>
      <c r="F486" s="66">
        <v>0</v>
      </c>
      <c r="G486" s="187"/>
      <c r="H486" s="381"/>
      <c r="I486" s="381"/>
      <c r="J486" s="381"/>
    </row>
    <row r="487" spans="1:10" ht="15">
      <c r="A487" s="778" t="s">
        <v>290</v>
      </c>
      <c r="B487" s="779"/>
      <c r="C487" s="779"/>
      <c r="D487" s="780"/>
      <c r="E487" s="78">
        <v>0</v>
      </c>
      <c r="F487" s="66">
        <v>0</v>
      </c>
      <c r="G487" s="187"/>
      <c r="H487" s="381"/>
      <c r="I487" s="381"/>
      <c r="J487" s="381"/>
    </row>
    <row r="488" spans="1:10" ht="15">
      <c r="A488" s="778" t="s">
        <v>291</v>
      </c>
      <c r="B488" s="779"/>
      <c r="C488" s="779"/>
      <c r="D488" s="780"/>
      <c r="E488" s="78">
        <v>0</v>
      </c>
      <c r="F488" s="66">
        <v>0</v>
      </c>
      <c r="G488" s="187"/>
      <c r="H488" s="381"/>
      <c r="I488" s="381"/>
      <c r="J488" s="381"/>
    </row>
    <row r="489" spans="1:10" ht="15">
      <c r="A489" s="778" t="s">
        <v>292</v>
      </c>
      <c r="B489" s="779"/>
      <c r="C489" s="779"/>
      <c r="D489" s="780"/>
      <c r="E489" s="78">
        <v>0</v>
      </c>
      <c r="F489" s="66">
        <v>0</v>
      </c>
      <c r="G489" s="187"/>
      <c r="H489" s="381"/>
      <c r="I489" s="381"/>
      <c r="J489" s="381"/>
    </row>
    <row r="490" spans="1:10" ht="15">
      <c r="A490" s="781" t="s">
        <v>293</v>
      </c>
      <c r="B490" s="782"/>
      <c r="C490" s="782"/>
      <c r="D490" s="783"/>
      <c r="E490" s="78">
        <v>0</v>
      </c>
      <c r="F490" s="66">
        <v>0</v>
      </c>
      <c r="G490" s="187"/>
      <c r="H490" s="381"/>
      <c r="I490" s="381"/>
      <c r="J490" s="381"/>
    </row>
    <row r="491" spans="1:10" ht="15.75" thickBot="1">
      <c r="A491" s="784" t="s">
        <v>294</v>
      </c>
      <c r="B491" s="785"/>
      <c r="C491" s="785"/>
      <c r="D491" s="786"/>
      <c r="E491" s="78">
        <v>0</v>
      </c>
      <c r="F491" s="66">
        <v>0</v>
      </c>
      <c r="G491" s="187"/>
      <c r="H491" s="381"/>
      <c r="I491" s="381"/>
      <c r="J491" s="381"/>
    </row>
    <row r="492" spans="1:10" ht="15.75" thickBot="1">
      <c r="A492" s="787" t="s">
        <v>295</v>
      </c>
      <c r="B492" s="788"/>
      <c r="C492" s="788"/>
      <c r="D492" s="789"/>
      <c r="E492" s="261">
        <f>SUM(E449+E458+E459+E460+E461+E462)</f>
        <v>46013751.810000002</v>
      </c>
      <c r="F492" s="261">
        <f>SUM(F449+F458+F459+F460+F461+F462)</f>
        <v>51201164.150000006</v>
      </c>
      <c r="G492" s="319"/>
      <c r="H492" s="381"/>
      <c r="I492" s="381"/>
      <c r="J492" s="381"/>
    </row>
    <row r="493" spans="1:10" ht="15">
      <c r="A493" s="381"/>
      <c r="B493" s="381"/>
      <c r="C493" s="381"/>
      <c r="D493" s="381"/>
      <c r="E493" s="381"/>
      <c r="F493" s="381"/>
      <c r="G493" s="381"/>
      <c r="H493" s="381"/>
      <c r="I493" s="381"/>
      <c r="J493" s="381"/>
    </row>
    <row r="494" spans="1:10" ht="13.5" customHeight="1">
      <c r="A494" s="484" t="s">
        <v>296</v>
      </c>
      <c r="B494" s="534"/>
      <c r="C494" s="534"/>
      <c r="D494" s="534"/>
      <c r="E494" s="381"/>
      <c r="F494" s="381"/>
      <c r="G494" s="381"/>
      <c r="H494" s="381"/>
      <c r="I494" s="381"/>
      <c r="J494" s="381"/>
    </row>
    <row r="495" spans="1:10" ht="15.75" thickBot="1">
      <c r="A495" s="366"/>
      <c r="B495" s="366"/>
      <c r="C495" s="49"/>
      <c r="D495" s="381"/>
      <c r="E495" s="381"/>
      <c r="F495" s="381"/>
      <c r="G495" s="381"/>
      <c r="H495" s="381"/>
      <c r="I495" s="381"/>
      <c r="J495" s="381"/>
    </row>
    <row r="496" spans="1:10" ht="15.75" customHeight="1">
      <c r="A496" s="790" t="s">
        <v>297</v>
      </c>
      <c r="B496" s="791"/>
      <c r="C496" s="587" t="s">
        <v>242</v>
      </c>
      <c r="D496" s="587" t="s">
        <v>243</v>
      </c>
      <c r="E496" s="381"/>
      <c r="F496" s="381"/>
      <c r="G496" s="381"/>
      <c r="H496" s="381"/>
      <c r="I496" s="381"/>
      <c r="J496" s="381"/>
    </row>
    <row r="497" spans="1:10" ht="15.75" customHeight="1" thickBot="1">
      <c r="A497" s="793"/>
      <c r="B497" s="794"/>
      <c r="C497" s="792"/>
      <c r="D497" s="792"/>
      <c r="E497" s="381"/>
      <c r="F497" s="381"/>
      <c r="G497" s="381"/>
      <c r="H497" s="381"/>
      <c r="I497" s="381"/>
      <c r="J497" s="381"/>
    </row>
    <row r="498" spans="1:10" ht="21.75" customHeight="1">
      <c r="A498" s="800" t="s">
        <v>298</v>
      </c>
      <c r="B498" s="801"/>
      <c r="C498" s="52">
        <v>8713428.2100000009</v>
      </c>
      <c r="D498" s="52">
        <v>6682754.0599999996</v>
      </c>
      <c r="E498" s="381"/>
      <c r="F498" s="381"/>
      <c r="G498" s="381"/>
      <c r="H498" s="381"/>
      <c r="I498" s="381"/>
      <c r="J498" s="381"/>
    </row>
    <row r="499" spans="1:10" ht="26.25" customHeight="1">
      <c r="A499" s="650" t="s">
        <v>299</v>
      </c>
      <c r="B499" s="651"/>
      <c r="C499" s="66">
        <v>0</v>
      </c>
      <c r="D499" s="66">
        <v>0</v>
      </c>
      <c r="E499" s="381"/>
      <c r="F499" s="381"/>
      <c r="G499" s="381"/>
      <c r="H499" s="381"/>
      <c r="I499" s="381"/>
      <c r="J499" s="381"/>
    </row>
    <row r="500" spans="1:10" ht="19.5" customHeight="1">
      <c r="A500" s="659" t="s">
        <v>300</v>
      </c>
      <c r="B500" s="660"/>
      <c r="C500" s="66">
        <v>14885349.23</v>
      </c>
      <c r="D500" s="66">
        <f>12390537.03-316.52</f>
        <v>12390220.51</v>
      </c>
      <c r="E500" s="381"/>
      <c r="F500" s="381"/>
      <c r="G500" s="381"/>
      <c r="H500" s="381"/>
      <c r="I500" s="381"/>
      <c r="J500" s="381"/>
    </row>
    <row r="501" spans="1:10" ht="36.75" customHeight="1">
      <c r="A501" s="693" t="s">
        <v>301</v>
      </c>
      <c r="B501" s="694"/>
      <c r="C501" s="66">
        <v>0</v>
      </c>
      <c r="D501" s="66">
        <v>0</v>
      </c>
      <c r="E501" s="381"/>
      <c r="F501" s="381"/>
      <c r="G501" s="381"/>
      <c r="H501" s="381"/>
      <c r="I501" s="381"/>
      <c r="J501" s="381"/>
    </row>
    <row r="502" spans="1:10" ht="51.75" customHeight="1">
      <c r="A502" s="657" t="s">
        <v>302</v>
      </c>
      <c r="B502" s="658"/>
      <c r="C502" s="66">
        <v>118632.27</v>
      </c>
      <c r="D502" s="66">
        <v>117649.5</v>
      </c>
      <c r="E502" s="381"/>
      <c r="F502" s="381"/>
      <c r="G502" s="381"/>
      <c r="H502" s="381"/>
      <c r="I502" s="381"/>
      <c r="J502" s="381"/>
    </row>
    <row r="503" spans="1:10" ht="39" customHeight="1">
      <c r="A503" s="657" t="s">
        <v>303</v>
      </c>
      <c r="B503" s="658"/>
      <c r="C503" s="66">
        <v>28432.14</v>
      </c>
      <c r="D503" s="66">
        <v>32603.75</v>
      </c>
      <c r="E503" s="381"/>
      <c r="F503" s="381"/>
      <c r="G503" s="381"/>
      <c r="H503" s="381"/>
      <c r="I503" s="381"/>
      <c r="J503" s="381"/>
    </row>
    <row r="504" spans="1:10" ht="31.5" customHeight="1">
      <c r="A504" s="657" t="s">
        <v>304</v>
      </c>
      <c r="B504" s="658"/>
      <c r="C504" s="66">
        <v>0</v>
      </c>
      <c r="D504" s="66">
        <v>2841.3</v>
      </c>
      <c r="E504" s="381"/>
      <c r="F504" s="381"/>
      <c r="G504" s="381"/>
      <c r="H504" s="381"/>
      <c r="I504" s="381"/>
      <c r="J504" s="381"/>
    </row>
    <row r="505" spans="1:10" ht="35.25" customHeight="1">
      <c r="A505" s="657" t="s">
        <v>305</v>
      </c>
      <c r="B505" s="658"/>
      <c r="C505" s="66">
        <v>188127.95</v>
      </c>
      <c r="D505" s="66">
        <v>328702.5</v>
      </c>
      <c r="E505" s="381"/>
      <c r="F505" s="381"/>
      <c r="G505" s="381"/>
      <c r="H505" s="381"/>
      <c r="I505" s="381"/>
      <c r="J505" s="381"/>
    </row>
    <row r="506" spans="1:10" ht="34.5" customHeight="1">
      <c r="A506" s="693" t="s">
        <v>306</v>
      </c>
      <c r="B506" s="694"/>
      <c r="C506" s="66">
        <v>33675</v>
      </c>
      <c r="D506" s="66">
        <v>0</v>
      </c>
      <c r="E506" s="381"/>
      <c r="F506" s="381"/>
      <c r="G506" s="381"/>
      <c r="H506" s="381"/>
      <c r="I506" s="381"/>
      <c r="J506" s="381"/>
    </row>
    <row r="507" spans="1:10" ht="33" customHeight="1" thickBot="1">
      <c r="A507" s="795" t="s">
        <v>17</v>
      </c>
      <c r="B507" s="796"/>
      <c r="C507" s="67">
        <v>0</v>
      </c>
      <c r="D507" s="67">
        <v>0</v>
      </c>
      <c r="E507" s="381"/>
      <c r="F507" s="381"/>
      <c r="G507" s="381"/>
      <c r="H507" s="381"/>
      <c r="I507" s="381"/>
      <c r="J507" s="381"/>
    </row>
    <row r="508" spans="1:10" ht="15.75" thickBot="1">
      <c r="A508" s="797" t="s">
        <v>84</v>
      </c>
      <c r="B508" s="798"/>
      <c r="C508" s="261">
        <f>SUM(C498:C507)</f>
        <v>23967644.800000001</v>
      </c>
      <c r="D508" s="261">
        <f>SUM(D498:D507)</f>
        <v>19554771.620000001</v>
      </c>
      <c r="E508" s="381"/>
      <c r="F508" s="381"/>
      <c r="G508" s="381"/>
      <c r="H508" s="381"/>
      <c r="I508" s="381"/>
      <c r="J508" s="381"/>
    </row>
    <row r="509" spans="1:10" ht="15">
      <c r="A509" s="381"/>
      <c r="B509" s="381"/>
      <c r="C509" s="381"/>
      <c r="D509" s="381"/>
      <c r="E509" s="381"/>
      <c r="F509" s="381"/>
      <c r="G509" s="381"/>
      <c r="H509" s="381"/>
      <c r="I509" s="381"/>
      <c r="J509" s="381"/>
    </row>
    <row r="510" spans="1:10" ht="15">
      <c r="A510" s="381"/>
      <c r="B510" s="381"/>
      <c r="C510" s="381"/>
      <c r="D510" s="381"/>
      <c r="E510" s="381"/>
      <c r="F510" s="381"/>
      <c r="G510" s="381"/>
      <c r="H510" s="381"/>
      <c r="I510" s="381"/>
      <c r="J510" s="381"/>
    </row>
    <row r="511" spans="1:10" ht="15">
      <c r="A511" s="799" t="s">
        <v>307</v>
      </c>
      <c r="B511" s="799"/>
      <c r="C511" s="799"/>
      <c r="D511" s="381"/>
      <c r="E511" s="381"/>
      <c r="F511" s="381"/>
      <c r="G511" s="381"/>
      <c r="H511" s="381"/>
      <c r="I511" s="381"/>
      <c r="J511" s="381"/>
    </row>
    <row r="512" spans="1:10" ht="15.75" thickBot="1">
      <c r="A512" s="366"/>
      <c r="B512" s="366"/>
      <c r="C512" s="366"/>
      <c r="D512" s="381"/>
      <c r="E512" s="381"/>
      <c r="F512" s="381"/>
      <c r="G512" s="381"/>
      <c r="H512" s="381"/>
      <c r="I512" s="381"/>
      <c r="J512" s="381"/>
    </row>
    <row r="513" spans="1:10" ht="30.75" thickBot="1">
      <c r="A513" s="808" t="s">
        <v>308</v>
      </c>
      <c r="B513" s="809"/>
      <c r="C513" s="809"/>
      <c r="D513" s="810"/>
      <c r="E513" s="310" t="s">
        <v>242</v>
      </c>
      <c r="F513" s="362" t="s">
        <v>243</v>
      </c>
      <c r="G513" s="381"/>
      <c r="H513" s="381"/>
      <c r="I513" s="381"/>
      <c r="J513" s="381"/>
    </row>
    <row r="514" spans="1:10" ht="15.75" thickBot="1">
      <c r="A514" s="635" t="s">
        <v>309</v>
      </c>
      <c r="B514" s="744"/>
      <c r="C514" s="744"/>
      <c r="D514" s="744"/>
      <c r="E514" s="419">
        <f>E515+E516+E517</f>
        <v>84595142.700000003</v>
      </c>
      <c r="F514" s="419">
        <f>F515+F516+F517</f>
        <v>6174938.7999999998</v>
      </c>
      <c r="G514" s="381"/>
      <c r="H514" s="381"/>
      <c r="I514" s="381"/>
      <c r="J514" s="381"/>
    </row>
    <row r="515" spans="1:10" ht="15">
      <c r="A515" s="811" t="s">
        <v>310</v>
      </c>
      <c r="B515" s="812"/>
      <c r="C515" s="812"/>
      <c r="D515" s="812"/>
      <c r="E515" s="68">
        <v>32191000</v>
      </c>
      <c r="F515" s="69">
        <v>3463080</v>
      </c>
      <c r="G515" s="381"/>
      <c r="H515" s="381"/>
      <c r="I515" s="381"/>
      <c r="J515" s="381"/>
    </row>
    <row r="516" spans="1:10" ht="15">
      <c r="A516" s="813" t="s">
        <v>311</v>
      </c>
      <c r="B516" s="814"/>
      <c r="C516" s="814"/>
      <c r="D516" s="814"/>
      <c r="E516" s="68">
        <v>0</v>
      </c>
      <c r="F516" s="69">
        <v>0</v>
      </c>
      <c r="G516" s="381"/>
      <c r="H516" s="381"/>
      <c r="I516" s="381"/>
      <c r="J516" s="381"/>
    </row>
    <row r="517" spans="1:10" ht="15.75" thickBot="1">
      <c r="A517" s="815" t="s">
        <v>312</v>
      </c>
      <c r="B517" s="816"/>
      <c r="C517" s="816"/>
      <c r="D517" s="816"/>
      <c r="E517" s="68">
        <v>52404142.700000003</v>
      </c>
      <c r="F517" s="69">
        <v>2711858.8</v>
      </c>
      <c r="G517" s="381"/>
      <c r="H517" s="381"/>
      <c r="I517" s="381"/>
      <c r="J517" s="381"/>
    </row>
    <row r="518" spans="1:10" ht="15.75" thickBot="1">
      <c r="A518" s="817" t="s">
        <v>313</v>
      </c>
      <c r="B518" s="818"/>
      <c r="C518" s="818"/>
      <c r="D518" s="818"/>
      <c r="E518" s="419">
        <v>0</v>
      </c>
      <c r="F518" s="420">
        <v>0</v>
      </c>
      <c r="G518" s="381"/>
      <c r="H518" s="381"/>
      <c r="I518" s="381"/>
      <c r="J518" s="381"/>
    </row>
    <row r="519" spans="1:10" ht="15.75" thickBot="1">
      <c r="A519" s="802" t="s">
        <v>314</v>
      </c>
      <c r="B519" s="803"/>
      <c r="C519" s="803"/>
      <c r="D519" s="803"/>
      <c r="E519" s="421">
        <f>SUM(E520:E529)</f>
        <v>3519546.27</v>
      </c>
      <c r="F519" s="421">
        <f>SUM(F520:F529)</f>
        <v>34881825.790000007</v>
      </c>
      <c r="G519" s="381"/>
      <c r="H519" s="381"/>
      <c r="I519" s="381"/>
      <c r="J519" s="381"/>
    </row>
    <row r="520" spans="1:10" ht="15">
      <c r="A520" s="804" t="s">
        <v>315</v>
      </c>
      <c r="B520" s="805"/>
      <c r="C520" s="805"/>
      <c r="D520" s="805"/>
      <c r="E520" s="70">
        <v>0</v>
      </c>
      <c r="F520" s="70">
        <v>0</v>
      </c>
      <c r="G520" s="381"/>
      <c r="H520" s="381"/>
      <c r="I520" s="381"/>
      <c r="J520" s="381"/>
    </row>
    <row r="521" spans="1:10" ht="15">
      <c r="A521" s="806" t="s">
        <v>316</v>
      </c>
      <c r="B521" s="807"/>
      <c r="C521" s="807"/>
      <c r="D521" s="807"/>
      <c r="E521" s="70">
        <v>0</v>
      </c>
      <c r="F521" s="70">
        <v>0</v>
      </c>
      <c r="G521" s="381"/>
      <c r="H521" s="381"/>
      <c r="I521" s="381"/>
      <c r="J521" s="381"/>
    </row>
    <row r="522" spans="1:10" ht="15">
      <c r="A522" s="806" t="s">
        <v>317</v>
      </c>
      <c r="B522" s="807"/>
      <c r="C522" s="807"/>
      <c r="D522" s="807"/>
      <c r="E522" s="70">
        <v>866406.66</v>
      </c>
      <c r="F522" s="70">
        <v>31101.69</v>
      </c>
      <c r="G522" s="381"/>
      <c r="H522" s="381"/>
      <c r="I522" s="381"/>
      <c r="J522" s="381"/>
    </row>
    <row r="523" spans="1:10" ht="15">
      <c r="A523" s="806" t="s">
        <v>318</v>
      </c>
      <c r="B523" s="807"/>
      <c r="C523" s="807"/>
      <c r="D523" s="807"/>
      <c r="E523" s="70">
        <v>0</v>
      </c>
      <c r="F523" s="70">
        <v>0</v>
      </c>
      <c r="G523" s="381"/>
      <c r="H523" s="381"/>
      <c r="I523" s="381"/>
      <c r="J523" s="381"/>
    </row>
    <row r="524" spans="1:10" ht="15">
      <c r="A524" s="806" t="s">
        <v>319</v>
      </c>
      <c r="B524" s="807"/>
      <c r="C524" s="807"/>
      <c r="D524" s="807"/>
      <c r="E524" s="70">
        <v>0</v>
      </c>
      <c r="F524" s="70">
        <v>0</v>
      </c>
      <c r="G524" s="381"/>
      <c r="H524" s="381"/>
      <c r="I524" s="381"/>
      <c r="J524" s="381"/>
    </row>
    <row r="525" spans="1:10" ht="15">
      <c r="A525" s="806" t="s">
        <v>320</v>
      </c>
      <c r="B525" s="807"/>
      <c r="C525" s="807"/>
      <c r="D525" s="807"/>
      <c r="E525" s="70">
        <v>795945.85</v>
      </c>
      <c r="F525" s="70">
        <v>33513064.48</v>
      </c>
      <c r="G525" s="381"/>
      <c r="H525" s="381"/>
      <c r="I525" s="381"/>
      <c r="J525" s="381"/>
    </row>
    <row r="526" spans="1:10" ht="15">
      <c r="A526" s="806" t="s">
        <v>321</v>
      </c>
      <c r="B526" s="807"/>
      <c r="C526" s="807"/>
      <c r="D526" s="807"/>
      <c r="E526" s="70">
        <v>270905.94</v>
      </c>
      <c r="F526" s="71">
        <v>16462.919999999998</v>
      </c>
      <c r="G526" s="381"/>
      <c r="H526" s="381"/>
      <c r="I526" s="381"/>
      <c r="J526" s="381"/>
    </row>
    <row r="527" spans="1:10" ht="45" customHeight="1">
      <c r="A527" s="813" t="s">
        <v>322</v>
      </c>
      <c r="B527" s="814"/>
      <c r="C527" s="814"/>
      <c r="D527" s="814"/>
      <c r="E527" s="70">
        <v>0</v>
      </c>
      <c r="F527" s="72">
        <v>0</v>
      </c>
      <c r="G527" s="381"/>
      <c r="H527" s="381"/>
      <c r="I527" s="381"/>
      <c r="J527" s="381"/>
    </row>
    <row r="528" spans="1:10" ht="61.5" customHeight="1">
      <c r="A528" s="813" t="s">
        <v>323</v>
      </c>
      <c r="B528" s="814"/>
      <c r="C528" s="814"/>
      <c r="D528" s="814"/>
      <c r="E528" s="68">
        <v>0</v>
      </c>
      <c r="F528" s="71">
        <v>0</v>
      </c>
      <c r="G528" s="381"/>
      <c r="H528" s="381"/>
      <c r="I528" s="381"/>
      <c r="J528" s="381"/>
    </row>
    <row r="529" spans="1:10" ht="69.75" customHeight="1" thickBot="1">
      <c r="A529" s="815" t="s">
        <v>479</v>
      </c>
      <c r="B529" s="816"/>
      <c r="C529" s="816"/>
      <c r="D529" s="816"/>
      <c r="E529" s="422">
        <v>1586287.82</v>
      </c>
      <c r="F529" s="71">
        <f>50962.41+1847.65+116821.11+1751.4+1291.5+270600+31607.18+329490.06+1450+460498.45+112.86+54764.08</f>
        <v>1321196.7000000002</v>
      </c>
      <c r="G529" s="240"/>
      <c r="H529" s="240"/>
      <c r="I529" s="381"/>
      <c r="J529" s="381"/>
    </row>
    <row r="530" spans="1:10" ht="22.5" customHeight="1" thickBot="1">
      <c r="A530" s="826" t="s">
        <v>84</v>
      </c>
      <c r="B530" s="827"/>
      <c r="C530" s="827"/>
      <c r="D530" s="828"/>
      <c r="E530" s="73">
        <f>SUM(E514+E518+E519)</f>
        <v>88114688.969999999</v>
      </c>
      <c r="F530" s="73">
        <f>SUM(F514+F518+F519)</f>
        <v>41056764.590000004</v>
      </c>
      <c r="G530" s="381"/>
      <c r="H530" s="381"/>
      <c r="I530" s="381"/>
      <c r="J530" s="381"/>
    </row>
    <row r="531" spans="1:10" ht="15">
      <c r="A531" s="381"/>
      <c r="B531" s="381"/>
      <c r="C531" s="381"/>
      <c r="D531" s="381"/>
      <c r="E531" s="381"/>
      <c r="F531" s="381"/>
      <c r="G531" s="381"/>
      <c r="H531" s="381"/>
      <c r="I531" s="381"/>
      <c r="J531" s="381"/>
    </row>
    <row r="532" spans="1:10" ht="15">
      <c r="A532" s="819" t="s">
        <v>324</v>
      </c>
      <c r="B532" s="820"/>
      <c r="C532" s="820"/>
      <c r="D532" s="820"/>
      <c r="E532" s="381"/>
      <c r="F532" s="381"/>
      <c r="G532" s="381"/>
      <c r="H532" s="381"/>
      <c r="I532" s="381"/>
      <c r="J532" s="381"/>
    </row>
    <row r="533" spans="1:10" ht="15.75" thickBot="1">
      <c r="A533" s="366"/>
      <c r="B533" s="366"/>
      <c r="C533" s="49"/>
      <c r="D533" s="49"/>
      <c r="E533" s="381"/>
      <c r="F533" s="381"/>
      <c r="G533" s="381"/>
      <c r="H533" s="381"/>
      <c r="I533" s="381"/>
      <c r="J533" s="381"/>
    </row>
    <row r="534" spans="1:10" ht="30.75" thickBot="1">
      <c r="A534" s="584" t="s">
        <v>325</v>
      </c>
      <c r="B534" s="585"/>
      <c r="C534" s="585"/>
      <c r="D534" s="586"/>
      <c r="E534" s="310" t="s">
        <v>242</v>
      </c>
      <c r="F534" s="210" t="s">
        <v>243</v>
      </c>
      <c r="G534" s="381"/>
      <c r="H534" s="381"/>
      <c r="I534" s="381"/>
      <c r="J534" s="381"/>
    </row>
    <row r="535" spans="1:10" ht="30.75" customHeight="1" thickBot="1">
      <c r="A535" s="760" t="s">
        <v>326</v>
      </c>
      <c r="B535" s="761"/>
      <c r="C535" s="761"/>
      <c r="D535" s="762"/>
      <c r="E535" s="74"/>
      <c r="F535" s="74"/>
      <c r="G535" s="381"/>
      <c r="H535" s="381"/>
      <c r="I535" s="381"/>
      <c r="J535" s="381"/>
    </row>
    <row r="536" spans="1:10" ht="15.75" thickBot="1">
      <c r="A536" s="635" t="s">
        <v>327</v>
      </c>
      <c r="B536" s="744"/>
      <c r="C536" s="744"/>
      <c r="D536" s="745"/>
      <c r="E536" s="75">
        <f>E537+E538+E543</f>
        <v>2964951.51</v>
      </c>
      <c r="F536" s="75">
        <f>F537+F538+F543</f>
        <v>104865856.67</v>
      </c>
      <c r="G536" s="381"/>
      <c r="H536" s="381"/>
      <c r="I536" s="381"/>
      <c r="J536" s="381"/>
    </row>
    <row r="537" spans="1:10" ht="15">
      <c r="A537" s="821" t="s">
        <v>328</v>
      </c>
      <c r="B537" s="822"/>
      <c r="C537" s="822"/>
      <c r="D537" s="823"/>
      <c r="E537" s="54">
        <v>321709.53000000003</v>
      </c>
      <c r="F537" s="54">
        <v>0</v>
      </c>
      <c r="G537" s="381"/>
      <c r="H537" s="381"/>
      <c r="I537" s="381"/>
      <c r="J537" s="381"/>
    </row>
    <row r="538" spans="1:10" ht="15">
      <c r="A538" s="591" t="s">
        <v>329</v>
      </c>
      <c r="B538" s="824"/>
      <c r="C538" s="824"/>
      <c r="D538" s="825"/>
      <c r="E538" s="76">
        <v>460623.39</v>
      </c>
      <c r="F538" s="76">
        <f>SUM(F539:F542)</f>
        <v>64102743.530000001</v>
      </c>
      <c r="G538" s="381"/>
      <c r="H538" s="381"/>
      <c r="I538" s="381"/>
      <c r="J538" s="381"/>
    </row>
    <row r="539" spans="1:10" ht="21.75" customHeight="1">
      <c r="A539" s="676" t="s">
        <v>330</v>
      </c>
      <c r="B539" s="829"/>
      <c r="C539" s="829"/>
      <c r="D539" s="677"/>
      <c r="E539" s="77">
        <v>0</v>
      </c>
      <c r="F539" s="77">
        <v>0</v>
      </c>
      <c r="G539" s="381"/>
      <c r="H539" s="381"/>
      <c r="I539" s="381"/>
      <c r="J539" s="381"/>
    </row>
    <row r="540" spans="1:10" ht="15">
      <c r="A540" s="676" t="s">
        <v>331</v>
      </c>
      <c r="B540" s="829"/>
      <c r="C540" s="829"/>
      <c r="D540" s="677"/>
      <c r="E540" s="77">
        <v>0</v>
      </c>
      <c r="F540" s="77">
        <v>0</v>
      </c>
      <c r="G540" s="381"/>
      <c r="H540" s="381"/>
      <c r="I540" s="381"/>
      <c r="J540" s="381"/>
    </row>
    <row r="541" spans="1:10" ht="15">
      <c r="A541" s="676" t="s">
        <v>332</v>
      </c>
      <c r="B541" s="829"/>
      <c r="C541" s="829"/>
      <c r="D541" s="677"/>
      <c r="E541" s="78">
        <v>460623.39</v>
      </c>
      <c r="F541" s="78">
        <f>4987307.59+59115435.94</f>
        <v>64102743.530000001</v>
      </c>
      <c r="G541" s="381"/>
      <c r="H541" s="381"/>
      <c r="I541" s="381"/>
      <c r="J541" s="381"/>
    </row>
    <row r="542" spans="1:10" ht="15">
      <c r="A542" s="676" t="s">
        <v>333</v>
      </c>
      <c r="B542" s="829"/>
      <c r="C542" s="829"/>
      <c r="D542" s="677"/>
      <c r="E542" s="78">
        <v>0</v>
      </c>
      <c r="F542" s="78">
        <v>0</v>
      </c>
      <c r="G542" s="381"/>
      <c r="H542" s="381"/>
      <c r="I542" s="381"/>
      <c r="J542" s="381"/>
    </row>
    <row r="543" spans="1:10" ht="15">
      <c r="A543" s="678" t="s">
        <v>334</v>
      </c>
      <c r="B543" s="839"/>
      <c r="C543" s="839"/>
      <c r="D543" s="679"/>
      <c r="E543" s="76">
        <f>SUM(E544:E548)</f>
        <v>2182618.59</v>
      </c>
      <c r="F543" s="76">
        <f>SUM(F544:F548)</f>
        <v>40763113.140000001</v>
      </c>
      <c r="G543" s="381"/>
      <c r="H543" s="381"/>
      <c r="I543" s="381"/>
      <c r="J543" s="381"/>
    </row>
    <row r="544" spans="1:10" ht="15">
      <c r="A544" s="676" t="s">
        <v>335</v>
      </c>
      <c r="B544" s="829"/>
      <c r="C544" s="829"/>
      <c r="D544" s="677"/>
      <c r="E544" s="78">
        <v>0</v>
      </c>
      <c r="F544" s="78">
        <v>0</v>
      </c>
      <c r="G544" s="381"/>
      <c r="H544" s="381"/>
      <c r="I544" s="381"/>
      <c r="J544" s="381"/>
    </row>
    <row r="545" spans="1:10" ht="15">
      <c r="A545" s="676" t="s">
        <v>336</v>
      </c>
      <c r="B545" s="829"/>
      <c r="C545" s="829"/>
      <c r="D545" s="677"/>
      <c r="E545" s="78">
        <v>0</v>
      </c>
      <c r="F545" s="78">
        <v>6569.5</v>
      </c>
      <c r="G545" s="381"/>
      <c r="H545" s="381"/>
      <c r="I545" s="381"/>
      <c r="J545" s="381"/>
    </row>
    <row r="546" spans="1:10" ht="15">
      <c r="A546" s="830" t="s">
        <v>337</v>
      </c>
      <c r="B546" s="831"/>
      <c r="C546" s="831"/>
      <c r="D546" s="832"/>
      <c r="E546" s="78">
        <v>7249.67</v>
      </c>
      <c r="F546" s="78">
        <v>175197.39</v>
      </c>
      <c r="G546" s="381"/>
      <c r="H546" s="381"/>
      <c r="I546" s="381"/>
      <c r="J546" s="381"/>
    </row>
    <row r="547" spans="1:10" ht="15">
      <c r="A547" s="830" t="s">
        <v>338</v>
      </c>
      <c r="B547" s="831"/>
      <c r="C547" s="831"/>
      <c r="D547" s="832"/>
      <c r="E547" s="78">
        <v>0</v>
      </c>
      <c r="F547" s="78">
        <v>0</v>
      </c>
      <c r="G547" s="381"/>
      <c r="H547" s="381"/>
      <c r="I547" s="381"/>
      <c r="J547" s="381"/>
    </row>
    <row r="548" spans="1:10" ht="40.5" customHeight="1" thickBot="1">
      <c r="A548" s="833" t="s">
        <v>480</v>
      </c>
      <c r="B548" s="834"/>
      <c r="C548" s="834"/>
      <c r="D548" s="835"/>
      <c r="E548" s="79">
        <v>2175368.92</v>
      </c>
      <c r="F548" s="79">
        <f>558016.43+271709.79+39736364.85+13862.39+1392.79</f>
        <v>40581346.25</v>
      </c>
      <c r="G548" s="381"/>
      <c r="H548" s="381"/>
      <c r="I548" s="381"/>
      <c r="J548" s="381"/>
    </row>
    <row r="549" spans="1:10" ht="15.75" thickBot="1">
      <c r="A549" s="826" t="s">
        <v>339</v>
      </c>
      <c r="B549" s="827"/>
      <c r="C549" s="827"/>
      <c r="D549" s="828"/>
      <c r="E549" s="73">
        <f>SUM(E535+E536)</f>
        <v>2964951.51</v>
      </c>
      <c r="F549" s="73">
        <f>SUM(F535+F536)</f>
        <v>104865856.67</v>
      </c>
      <c r="G549" s="381"/>
      <c r="H549" s="381"/>
      <c r="I549" s="381"/>
      <c r="J549" s="381"/>
    </row>
    <row r="550" spans="1:10" ht="15">
      <c r="A550" s="381"/>
      <c r="B550" s="381"/>
      <c r="C550" s="381"/>
      <c r="D550" s="381"/>
      <c r="E550" s="381"/>
      <c r="F550" s="381"/>
      <c r="G550" s="381"/>
      <c r="H550" s="381"/>
      <c r="I550" s="381"/>
      <c r="J550" s="381"/>
    </row>
    <row r="551" spans="1:10" ht="15">
      <c r="A551" s="381"/>
      <c r="B551" s="381"/>
      <c r="C551" s="381"/>
      <c r="D551" s="381"/>
      <c r="E551" s="381"/>
      <c r="F551" s="381"/>
      <c r="G551" s="381"/>
      <c r="H551" s="381"/>
      <c r="I551" s="381"/>
      <c r="J551" s="381"/>
    </row>
    <row r="552" spans="1:10" ht="15">
      <c r="A552" s="80" t="s">
        <v>340</v>
      </c>
      <c r="B552" s="327"/>
      <c r="C552" s="358"/>
      <c r="D552" s="90"/>
      <c r="E552" s="90"/>
      <c r="F552" s="90"/>
      <c r="G552" s="381"/>
      <c r="H552" s="381"/>
      <c r="I552" s="381"/>
      <c r="J552" s="381"/>
    </row>
    <row r="553" spans="1:10" ht="15.75" thickBot="1">
      <c r="A553" s="91"/>
      <c r="B553" s="91"/>
      <c r="C553" s="91"/>
      <c r="D553" s="381"/>
      <c r="E553" s="381"/>
      <c r="F553" s="381"/>
      <c r="G553" s="381"/>
      <c r="H553" s="381"/>
      <c r="I553" s="381"/>
      <c r="J553" s="381"/>
    </row>
    <row r="554" spans="1:10" ht="30.75" thickBot="1">
      <c r="A554" s="836"/>
      <c r="B554" s="837"/>
      <c r="C554" s="837"/>
      <c r="D554" s="838"/>
      <c r="E554" s="284" t="s">
        <v>242</v>
      </c>
      <c r="F554" s="210" t="s">
        <v>243</v>
      </c>
      <c r="G554" s="381"/>
      <c r="H554" s="381"/>
      <c r="I554" s="381"/>
      <c r="J554" s="381"/>
    </row>
    <row r="555" spans="1:10" ht="15.75" thickBot="1">
      <c r="A555" s="846" t="s">
        <v>341</v>
      </c>
      <c r="B555" s="847"/>
      <c r="C555" s="847"/>
      <c r="D555" s="848"/>
      <c r="E555" s="75">
        <v>0</v>
      </c>
      <c r="F555" s="75">
        <v>0</v>
      </c>
      <c r="G555" s="381"/>
      <c r="H555" s="381"/>
      <c r="I555" s="381"/>
      <c r="J555" s="381"/>
    </row>
    <row r="556" spans="1:10" ht="15.75" thickBot="1">
      <c r="A556" s="423" t="s">
        <v>585</v>
      </c>
      <c r="B556" s="416"/>
      <c r="C556" s="416"/>
      <c r="D556" s="417"/>
      <c r="E556" s="424">
        <v>0</v>
      </c>
      <c r="F556" s="424">
        <v>0</v>
      </c>
      <c r="G556" s="418"/>
      <c r="H556" s="418"/>
      <c r="I556" s="418"/>
      <c r="J556" s="418"/>
    </row>
    <row r="557" spans="1:10" ht="15.75" thickBot="1">
      <c r="A557" s="817" t="s">
        <v>342</v>
      </c>
      <c r="B557" s="818"/>
      <c r="C557" s="818"/>
      <c r="D557" s="849"/>
      <c r="E557" s="75">
        <f>SUM(E558:E559)</f>
        <v>486929.19</v>
      </c>
      <c r="F557" s="75">
        <f>SUM(F558:F559)</f>
        <v>14223973.1</v>
      </c>
      <c r="G557" s="381"/>
      <c r="H557" s="381"/>
      <c r="I557" s="381"/>
      <c r="J557" s="381"/>
    </row>
    <row r="558" spans="1:10" ht="30.75" customHeight="1">
      <c r="A558" s="811" t="s">
        <v>343</v>
      </c>
      <c r="B558" s="812"/>
      <c r="C558" s="812"/>
      <c r="D558" s="850"/>
      <c r="E558" s="53">
        <v>486929.19</v>
      </c>
      <c r="F558" s="52">
        <f>14223973.1</f>
        <v>14223973.1</v>
      </c>
      <c r="G558" s="381"/>
      <c r="H558" s="381"/>
      <c r="I558" s="381"/>
      <c r="J558" s="381"/>
    </row>
    <row r="559" spans="1:10" ht="22.5" customHeight="1" thickBot="1">
      <c r="A559" s="851" t="s">
        <v>344</v>
      </c>
      <c r="B559" s="852"/>
      <c r="C559" s="852"/>
      <c r="D559" s="853"/>
      <c r="E559" s="81">
        <v>0</v>
      </c>
      <c r="F559" s="67">
        <v>0</v>
      </c>
      <c r="G559" s="381"/>
      <c r="H559" s="381"/>
      <c r="I559" s="381"/>
      <c r="J559" s="381"/>
    </row>
    <row r="560" spans="1:10" ht="15.75" thickBot="1">
      <c r="A560" s="817" t="s">
        <v>345</v>
      </c>
      <c r="B560" s="818"/>
      <c r="C560" s="818"/>
      <c r="D560" s="849"/>
      <c r="E560" s="75">
        <f>SUM(E561:E567)</f>
        <v>250448.43000000002</v>
      </c>
      <c r="F560" s="75">
        <f>SUM(F561:F567)</f>
        <v>25328086.09</v>
      </c>
      <c r="G560" s="381"/>
      <c r="H560" s="381"/>
      <c r="I560" s="381"/>
      <c r="J560" s="381"/>
    </row>
    <row r="561" spans="1:10" ht="15">
      <c r="A561" s="804" t="s">
        <v>346</v>
      </c>
      <c r="B561" s="805"/>
      <c r="C561" s="805"/>
      <c r="D561" s="805"/>
      <c r="E561" s="82">
        <v>0</v>
      </c>
      <c r="F561" s="82">
        <v>0</v>
      </c>
      <c r="G561" s="381"/>
      <c r="H561" s="381"/>
      <c r="I561" s="381"/>
      <c r="J561" s="381"/>
    </row>
    <row r="562" spans="1:10" ht="15">
      <c r="A562" s="840" t="s">
        <v>347</v>
      </c>
      <c r="B562" s="841"/>
      <c r="C562" s="841"/>
      <c r="D562" s="841"/>
      <c r="E562" s="83">
        <v>0</v>
      </c>
      <c r="F562" s="83">
        <v>0</v>
      </c>
      <c r="G562" s="381"/>
      <c r="H562" s="381"/>
      <c r="I562" s="381"/>
      <c r="J562" s="381"/>
    </row>
    <row r="563" spans="1:10" ht="15">
      <c r="A563" s="806" t="s">
        <v>348</v>
      </c>
      <c r="B563" s="807"/>
      <c r="C563" s="807"/>
      <c r="D563" s="807"/>
      <c r="E563" s="83">
        <v>0</v>
      </c>
      <c r="F563" s="83">
        <v>25327319.530000001</v>
      </c>
      <c r="G563" s="381"/>
      <c r="H563" s="381"/>
      <c r="I563" s="381"/>
      <c r="J563" s="381"/>
    </row>
    <row r="564" spans="1:10" ht="15">
      <c r="A564" s="813" t="s">
        <v>349</v>
      </c>
      <c r="B564" s="814"/>
      <c r="C564" s="814"/>
      <c r="D564" s="814"/>
      <c r="E564" s="83">
        <v>0</v>
      </c>
      <c r="F564" s="83">
        <v>0</v>
      </c>
      <c r="G564" s="381"/>
      <c r="H564" s="381"/>
      <c r="I564" s="381"/>
      <c r="J564" s="381"/>
    </row>
    <row r="565" spans="1:10" ht="15">
      <c r="A565" s="813" t="s">
        <v>350</v>
      </c>
      <c r="B565" s="814"/>
      <c r="C565" s="814"/>
      <c r="D565" s="814"/>
      <c r="E565" s="83">
        <v>0</v>
      </c>
      <c r="F565" s="83">
        <v>0</v>
      </c>
      <c r="G565" s="381"/>
      <c r="H565" s="381"/>
      <c r="I565" s="381"/>
      <c r="J565" s="381"/>
    </row>
    <row r="566" spans="1:10" ht="15">
      <c r="A566" s="813" t="s">
        <v>351</v>
      </c>
      <c r="B566" s="814"/>
      <c r="C566" s="814"/>
      <c r="D566" s="842"/>
      <c r="E566" s="81">
        <v>236262.89</v>
      </c>
      <c r="F566" s="67">
        <v>766.56</v>
      </c>
      <c r="G566" s="381"/>
      <c r="H566" s="381"/>
      <c r="I566" s="381"/>
      <c r="J566" s="381"/>
    </row>
    <row r="567" spans="1:10" ht="15.75" thickBot="1">
      <c r="A567" s="843" t="s">
        <v>352</v>
      </c>
      <c r="B567" s="844"/>
      <c r="C567" s="844"/>
      <c r="D567" s="845"/>
      <c r="E567" s="81">
        <v>14185.54</v>
      </c>
      <c r="F567" s="67">
        <v>0</v>
      </c>
      <c r="G567" s="381"/>
      <c r="H567" s="381"/>
      <c r="I567" s="381"/>
      <c r="J567" s="381"/>
    </row>
    <row r="568" spans="1:10" ht="15.75" thickBot="1">
      <c r="A568" s="826" t="s">
        <v>84</v>
      </c>
      <c r="B568" s="827"/>
      <c r="C568" s="827"/>
      <c r="D568" s="828"/>
      <c r="E568" s="73">
        <f>E555+E557+E560</f>
        <v>737377.62</v>
      </c>
      <c r="F568" s="73">
        <f>F555+F557+F560</f>
        <v>39552059.189999998</v>
      </c>
      <c r="G568" s="381"/>
      <c r="H568" s="381"/>
      <c r="I568" s="381"/>
      <c r="J568" s="381"/>
    </row>
    <row r="569" spans="1:10" ht="15">
      <c r="A569" s="381"/>
      <c r="B569" s="381"/>
      <c r="C569" s="381"/>
      <c r="D569" s="381"/>
      <c r="E569" s="381"/>
      <c r="F569" s="381"/>
      <c r="G569" s="381"/>
      <c r="H569" s="381"/>
      <c r="I569" s="381"/>
      <c r="J569" s="381"/>
    </row>
    <row r="570" spans="1:10" ht="15">
      <c r="A570" s="381"/>
      <c r="B570" s="381"/>
      <c r="C570" s="381"/>
      <c r="D570" s="381"/>
      <c r="E570" s="381"/>
      <c r="F570" s="381"/>
      <c r="G570" s="381"/>
      <c r="H570" s="381"/>
      <c r="I570" s="381"/>
      <c r="J570" s="381"/>
    </row>
    <row r="571" spans="1:10" ht="15">
      <c r="A571" s="596" t="s">
        <v>353</v>
      </c>
      <c r="B571" s="596"/>
      <c r="C571" s="596"/>
      <c r="D571" s="381"/>
      <c r="E571" s="381"/>
      <c r="F571" s="381"/>
      <c r="G571" s="381"/>
      <c r="H571" s="381"/>
      <c r="I571" s="381"/>
      <c r="J571" s="381"/>
    </row>
    <row r="572" spans="1:10" ht="15.75" thickBot="1">
      <c r="A572" s="205"/>
      <c r="B572" s="205"/>
      <c r="C572" s="205"/>
      <c r="D572" s="381"/>
      <c r="E572" s="381"/>
      <c r="F572" s="381"/>
      <c r="G572" s="381"/>
      <c r="H572" s="381"/>
      <c r="I572" s="381"/>
      <c r="J572" s="381"/>
    </row>
    <row r="573" spans="1:10" ht="30.75" thickBot="1">
      <c r="A573" s="584"/>
      <c r="B573" s="585"/>
      <c r="C573" s="585"/>
      <c r="D573" s="586"/>
      <c r="E573" s="310" t="s">
        <v>242</v>
      </c>
      <c r="F573" s="210" t="s">
        <v>243</v>
      </c>
      <c r="G573" s="381"/>
      <c r="H573" s="381"/>
      <c r="I573" s="381"/>
      <c r="J573" s="381"/>
    </row>
    <row r="574" spans="1:10" ht="15.75" thickBot="1">
      <c r="A574" s="635" t="s">
        <v>342</v>
      </c>
      <c r="B574" s="744"/>
      <c r="C574" s="744"/>
      <c r="D574" s="745"/>
      <c r="E574" s="75">
        <f>E575+E576</f>
        <v>1355.36</v>
      </c>
      <c r="F574" s="75">
        <f>F575+F576</f>
        <v>4226.59</v>
      </c>
      <c r="G574" s="381"/>
      <c r="H574" s="381"/>
      <c r="I574" s="381"/>
      <c r="J574" s="381"/>
    </row>
    <row r="575" spans="1:10" ht="15">
      <c r="A575" s="804" t="s">
        <v>354</v>
      </c>
      <c r="B575" s="805"/>
      <c r="C575" s="805"/>
      <c r="D575" s="854"/>
      <c r="E575" s="84">
        <v>0</v>
      </c>
      <c r="F575" s="85">
        <v>0</v>
      </c>
      <c r="G575" s="381"/>
      <c r="H575" s="381"/>
      <c r="I575" s="381"/>
      <c r="J575" s="381"/>
    </row>
    <row r="576" spans="1:10" ht="15.75" thickBot="1">
      <c r="A576" s="840" t="s">
        <v>355</v>
      </c>
      <c r="B576" s="841"/>
      <c r="C576" s="841"/>
      <c r="D576" s="856"/>
      <c r="E576" s="79">
        <v>1355.36</v>
      </c>
      <c r="F576" s="86">
        <v>4226.59</v>
      </c>
      <c r="G576" s="381"/>
      <c r="H576" s="381"/>
      <c r="I576" s="381"/>
      <c r="J576" s="381"/>
    </row>
    <row r="577" spans="1:10" ht="15.75" thickBot="1">
      <c r="A577" s="635" t="s">
        <v>356</v>
      </c>
      <c r="B577" s="744"/>
      <c r="C577" s="744"/>
      <c r="D577" s="745"/>
      <c r="E577" s="75">
        <f>SUM(E578:E585)</f>
        <v>1017923.61</v>
      </c>
      <c r="F577" s="75">
        <f>SUM(F578:F585)</f>
        <v>39245143.490000002</v>
      </c>
      <c r="G577" s="381"/>
      <c r="H577" s="381"/>
      <c r="I577" s="381"/>
      <c r="J577" s="381"/>
    </row>
    <row r="578" spans="1:10" ht="15">
      <c r="A578" s="804" t="s">
        <v>357</v>
      </c>
      <c r="B578" s="805"/>
      <c r="C578" s="805"/>
      <c r="D578" s="854"/>
      <c r="E578" s="53">
        <v>0</v>
      </c>
      <c r="F578" s="53">
        <v>0</v>
      </c>
      <c r="G578" s="381"/>
      <c r="H578" s="381"/>
      <c r="I578" s="381"/>
      <c r="J578" s="381"/>
    </row>
    <row r="579" spans="1:10" ht="15">
      <c r="A579" s="806" t="s">
        <v>358</v>
      </c>
      <c r="B579" s="807"/>
      <c r="C579" s="807"/>
      <c r="D579" s="855"/>
      <c r="E579" s="78">
        <v>0</v>
      </c>
      <c r="F579" s="78">
        <v>0</v>
      </c>
      <c r="G579" s="381"/>
      <c r="H579" s="381"/>
      <c r="I579" s="381"/>
      <c r="J579" s="381"/>
    </row>
    <row r="580" spans="1:10" ht="15">
      <c r="A580" s="806" t="s">
        <v>359</v>
      </c>
      <c r="B580" s="807"/>
      <c r="C580" s="807"/>
      <c r="D580" s="855"/>
      <c r="E580" s="78">
        <v>0</v>
      </c>
      <c r="F580" s="78">
        <v>0</v>
      </c>
      <c r="G580" s="381"/>
      <c r="H580" s="381"/>
      <c r="I580" s="381"/>
      <c r="J580" s="381"/>
    </row>
    <row r="581" spans="1:10" ht="15">
      <c r="A581" s="813" t="s">
        <v>360</v>
      </c>
      <c r="B581" s="814"/>
      <c r="C581" s="814"/>
      <c r="D581" s="842"/>
      <c r="E581" s="78">
        <v>0</v>
      </c>
      <c r="F581" s="78">
        <v>0</v>
      </c>
      <c r="G581" s="381"/>
      <c r="H581" s="381"/>
      <c r="I581" s="381"/>
      <c r="J581" s="381"/>
    </row>
    <row r="582" spans="1:10" ht="15">
      <c r="A582" s="813" t="s">
        <v>361</v>
      </c>
      <c r="B582" s="814"/>
      <c r="C582" s="814"/>
      <c r="D582" s="842"/>
      <c r="E582" s="81">
        <v>0</v>
      </c>
      <c r="F582" s="81">
        <f>39028717.4</f>
        <v>39028717.399999999</v>
      </c>
      <c r="G582" s="381"/>
      <c r="H582" s="381"/>
      <c r="I582" s="381"/>
      <c r="J582" s="381"/>
    </row>
    <row r="583" spans="1:10" ht="15">
      <c r="A583" s="813" t="s">
        <v>362</v>
      </c>
      <c r="B583" s="814"/>
      <c r="C583" s="814"/>
      <c r="D583" s="842"/>
      <c r="E583" s="81">
        <v>1017923.61</v>
      </c>
      <c r="F583" s="81">
        <v>209066.7</v>
      </c>
      <c r="G583" s="381"/>
      <c r="H583" s="381"/>
      <c r="I583" s="381"/>
      <c r="J583" s="381"/>
    </row>
    <row r="584" spans="1:10" ht="15">
      <c r="A584" s="813" t="s">
        <v>363</v>
      </c>
      <c r="B584" s="814"/>
      <c r="C584" s="814"/>
      <c r="D584" s="842"/>
      <c r="E584" s="81">
        <v>0</v>
      </c>
      <c r="F584" s="81">
        <v>0</v>
      </c>
      <c r="G584" s="381"/>
      <c r="H584" s="381"/>
      <c r="I584" s="381"/>
      <c r="J584" s="381"/>
    </row>
    <row r="585" spans="1:10" ht="15.75" thickBot="1">
      <c r="A585" s="866" t="s">
        <v>111</v>
      </c>
      <c r="B585" s="867"/>
      <c r="C585" s="867"/>
      <c r="D585" s="868"/>
      <c r="E585" s="81">
        <v>0</v>
      </c>
      <c r="F585" s="81">
        <v>7359.39</v>
      </c>
      <c r="G585" s="381"/>
      <c r="H585" s="381"/>
      <c r="I585" s="381"/>
      <c r="J585" s="381"/>
    </row>
    <row r="586" spans="1:10" ht="15.75" thickBot="1">
      <c r="A586" s="645"/>
      <c r="B586" s="869"/>
      <c r="C586" s="869"/>
      <c r="D586" s="646"/>
      <c r="E586" s="73">
        <f>SUM(E574+E577)</f>
        <v>1019278.97</v>
      </c>
      <c r="F586" s="73">
        <f>SUM(F574+F577)</f>
        <v>39249370.080000006</v>
      </c>
      <c r="G586" s="381"/>
      <c r="H586" s="381"/>
      <c r="I586" s="381"/>
      <c r="J586" s="381"/>
    </row>
    <row r="587" spans="1:10" ht="15">
      <c r="A587" s="381"/>
      <c r="B587" s="381"/>
      <c r="C587" s="381"/>
      <c r="D587" s="381"/>
      <c r="E587" s="381"/>
      <c r="F587" s="381"/>
      <c r="G587" s="381"/>
      <c r="H587" s="381"/>
      <c r="I587" s="381"/>
      <c r="J587" s="381"/>
    </row>
    <row r="588" spans="1:10" ht="15">
      <c r="A588" s="381"/>
      <c r="B588" s="381"/>
      <c r="C588" s="381"/>
      <c r="D588" s="381"/>
      <c r="E588" s="381"/>
      <c r="F588" s="381"/>
      <c r="G588" s="381"/>
      <c r="H588" s="381"/>
      <c r="I588" s="381"/>
      <c r="J588" s="381"/>
    </row>
    <row r="589" spans="1:10" ht="15">
      <c r="A589" s="381"/>
      <c r="B589" s="381"/>
      <c r="C589" s="381"/>
      <c r="D589" s="381"/>
      <c r="E589" s="381"/>
      <c r="F589" s="381"/>
      <c r="G589" s="381"/>
      <c r="H589" s="381"/>
      <c r="I589" s="381"/>
      <c r="J589" s="381"/>
    </row>
    <row r="590" spans="1:10" ht="15">
      <c r="A590" s="381"/>
      <c r="B590" s="381"/>
      <c r="C590" s="381"/>
      <c r="D590" s="381"/>
      <c r="E590" s="381"/>
      <c r="F590" s="381"/>
      <c r="G590" s="381"/>
      <c r="H590" s="381"/>
      <c r="I590" s="381"/>
      <c r="J590" s="381"/>
    </row>
    <row r="591" spans="1:10" ht="15">
      <c r="A591" s="381"/>
      <c r="B591" s="381"/>
      <c r="C591" s="381"/>
      <c r="D591" s="381"/>
      <c r="E591" s="381"/>
      <c r="F591" s="381"/>
      <c r="G591" s="381"/>
      <c r="H591" s="381"/>
      <c r="I591" s="381"/>
      <c r="J591" s="381"/>
    </row>
    <row r="592" spans="1:10" ht="15">
      <c r="A592" s="381"/>
      <c r="B592" s="381"/>
      <c r="C592" s="381"/>
      <c r="D592" s="381"/>
      <c r="E592" s="381"/>
      <c r="F592" s="381"/>
      <c r="G592" s="381"/>
      <c r="H592" s="381"/>
      <c r="I592" s="381"/>
      <c r="J592" s="381"/>
    </row>
    <row r="593" spans="1:10" ht="15">
      <c r="A593" s="870" t="s">
        <v>364</v>
      </c>
      <c r="B593" s="870"/>
      <c r="C593" s="870"/>
      <c r="D593" s="870"/>
      <c r="E593" s="870"/>
      <c r="F593" s="870"/>
      <c r="G593" s="381"/>
      <c r="H593" s="381"/>
      <c r="I593" s="381"/>
      <c r="J593" s="381"/>
    </row>
    <row r="594" spans="1:10" ht="15.75" thickBot="1">
      <c r="A594" s="328"/>
      <c r="B594" s="381"/>
      <c r="C594" s="381"/>
      <c r="D594" s="381"/>
      <c r="E594" s="381"/>
      <c r="F594" s="381"/>
      <c r="G594" s="381"/>
      <c r="H594" s="381"/>
      <c r="I594" s="381"/>
      <c r="J594" s="381"/>
    </row>
    <row r="595" spans="1:10" ht="15.75" thickBot="1">
      <c r="A595" s="871" t="s">
        <v>365</v>
      </c>
      <c r="B595" s="872"/>
      <c r="C595" s="874" t="s">
        <v>231</v>
      </c>
      <c r="D595" s="875"/>
      <c r="E595" s="875"/>
      <c r="F595" s="876"/>
      <c r="G595" s="381"/>
      <c r="H595" s="381"/>
      <c r="I595" s="381"/>
      <c r="J595" s="381"/>
    </row>
    <row r="596" spans="1:10" ht="15.75" thickBot="1">
      <c r="A596" s="756"/>
      <c r="B596" s="873"/>
      <c r="C596" s="373" t="s">
        <v>224</v>
      </c>
      <c r="D596" s="185" t="s">
        <v>366</v>
      </c>
      <c r="E596" s="186" t="s">
        <v>244</v>
      </c>
      <c r="F596" s="185" t="s">
        <v>247</v>
      </c>
      <c r="G596" s="381"/>
      <c r="H596" s="381"/>
      <c r="I596" s="381"/>
      <c r="J596" s="381"/>
    </row>
    <row r="597" spans="1:10" ht="38.25" customHeight="1">
      <c r="A597" s="857" t="s">
        <v>367</v>
      </c>
      <c r="B597" s="858"/>
      <c r="C597" s="375">
        <v>0</v>
      </c>
      <c r="D597" s="87">
        <v>7694.8</v>
      </c>
      <c r="E597" s="376">
        <v>0</v>
      </c>
      <c r="F597" s="87">
        <v>0</v>
      </c>
      <c r="G597" s="381"/>
      <c r="H597" s="381"/>
      <c r="I597" s="381"/>
      <c r="J597" s="381"/>
    </row>
    <row r="598" spans="1:10" ht="41.25" customHeight="1" thickBot="1">
      <c r="A598" s="857" t="s">
        <v>368</v>
      </c>
      <c r="B598" s="858"/>
      <c r="C598" s="375">
        <v>0</v>
      </c>
      <c r="D598" s="87">
        <v>8706.24</v>
      </c>
      <c r="E598" s="376">
        <v>0</v>
      </c>
      <c r="F598" s="87">
        <v>0</v>
      </c>
      <c r="G598" s="381"/>
      <c r="H598" s="381"/>
      <c r="I598" s="381"/>
      <c r="J598" s="381"/>
    </row>
    <row r="599" spans="1:10" ht="97.5" hidden="1" customHeight="1">
      <c r="A599" s="859" t="s">
        <v>369</v>
      </c>
      <c r="B599" s="860"/>
      <c r="C599" s="375"/>
      <c r="D599" s="87"/>
      <c r="E599" s="376"/>
      <c r="F599" s="87"/>
      <c r="G599" s="381"/>
      <c r="H599" s="381"/>
      <c r="I599" s="381"/>
      <c r="J599" s="381"/>
    </row>
    <row r="600" spans="1:10" ht="15.75" hidden="1" thickBot="1">
      <c r="A600" s="861" t="s">
        <v>370</v>
      </c>
      <c r="B600" s="862"/>
      <c r="C600" s="375"/>
      <c r="D600" s="87"/>
      <c r="E600" s="376"/>
      <c r="F600" s="87"/>
      <c r="G600" s="381"/>
      <c r="H600" s="381"/>
      <c r="I600" s="381"/>
      <c r="J600" s="381"/>
    </row>
    <row r="601" spans="1:10" ht="97.5" hidden="1" customHeight="1" thickBot="1">
      <c r="A601" s="863" t="s">
        <v>371</v>
      </c>
      <c r="B601" s="616"/>
      <c r="C601" s="329"/>
      <c r="D601" s="330"/>
      <c r="E601" s="331"/>
      <c r="F601" s="330"/>
      <c r="G601" s="381"/>
      <c r="H601" s="381"/>
      <c r="I601" s="381"/>
      <c r="J601" s="381"/>
    </row>
    <row r="602" spans="1:10" ht="22.5" customHeight="1" thickBot="1">
      <c r="A602" s="864" t="s">
        <v>112</v>
      </c>
      <c r="B602" s="865"/>
      <c r="C602" s="258">
        <f>SUM(C597:C598)</f>
        <v>0</v>
      </c>
      <c r="D602" s="258">
        <f>SUM(D597:D598)</f>
        <v>16401.04</v>
      </c>
      <c r="E602" s="258">
        <f t="shared" ref="E602:F602" si="13">SUM(E597:E598)</f>
        <v>0</v>
      </c>
      <c r="F602" s="258">
        <f t="shared" si="13"/>
        <v>0</v>
      </c>
      <c r="G602" s="381"/>
      <c r="H602" s="381"/>
      <c r="I602" s="381"/>
      <c r="J602" s="381"/>
    </row>
    <row r="603" spans="1:10" ht="15">
      <c r="A603" s="381"/>
      <c r="B603" s="381"/>
      <c r="C603" s="381"/>
      <c r="D603" s="381"/>
      <c r="E603" s="381"/>
      <c r="F603" s="381"/>
      <c r="G603" s="381"/>
      <c r="H603" s="381"/>
      <c r="I603" s="381"/>
      <c r="J603" s="381"/>
    </row>
    <row r="604" spans="1:10" ht="15">
      <c r="A604" s="381"/>
      <c r="B604" s="381"/>
      <c r="C604" s="381"/>
      <c r="D604" s="381"/>
      <c r="E604" s="381"/>
      <c r="F604" s="381"/>
      <c r="G604" s="381"/>
      <c r="H604" s="381"/>
      <c r="I604" s="381"/>
      <c r="J604" s="381"/>
    </row>
    <row r="605" spans="1:10" ht="30" customHeight="1">
      <c r="A605" s="566" t="s">
        <v>372</v>
      </c>
      <c r="B605" s="566"/>
      <c r="C605" s="566"/>
      <c r="D605" s="566"/>
      <c r="E605" s="878"/>
      <c r="F605" s="878"/>
      <c r="G605" s="381"/>
      <c r="H605" s="381"/>
      <c r="I605" s="381"/>
      <c r="J605" s="381"/>
    </row>
    <row r="606" spans="1:10" ht="15">
      <c r="A606" s="381"/>
      <c r="B606" s="381"/>
      <c r="C606" s="381"/>
      <c r="D606" s="381"/>
      <c r="E606" s="381"/>
      <c r="F606" s="381"/>
      <c r="G606" s="381"/>
      <c r="H606" s="381"/>
      <c r="I606" s="381"/>
      <c r="J606" s="381"/>
    </row>
    <row r="607" spans="1:10" ht="15">
      <c r="A607" s="870" t="s">
        <v>470</v>
      </c>
      <c r="B607" s="870"/>
      <c r="C607" s="870"/>
      <c r="D607" s="870"/>
      <c r="E607" s="381"/>
      <c r="F607" s="381"/>
      <c r="G607" s="381"/>
      <c r="H607" s="381"/>
      <c r="I607" s="381"/>
      <c r="J607" s="381"/>
    </row>
    <row r="608" spans="1:10" ht="15.75" thickBot="1">
      <c r="A608" s="381"/>
      <c r="B608" s="381"/>
      <c r="C608" s="381"/>
      <c r="D608" s="381"/>
      <c r="E608" s="381"/>
      <c r="F608" s="381"/>
      <c r="G608" s="381"/>
      <c r="H608" s="381"/>
      <c r="I608" s="381"/>
      <c r="J608" s="381"/>
    </row>
    <row r="609" spans="1:11" ht="60.75" thickBot="1">
      <c r="A609" s="622" t="s">
        <v>34</v>
      </c>
      <c r="B609" s="623"/>
      <c r="C609" s="227" t="s">
        <v>373</v>
      </c>
      <c r="D609" s="227" t="s">
        <v>374</v>
      </c>
      <c r="E609" s="381"/>
      <c r="F609" s="381"/>
      <c r="G609" s="381"/>
      <c r="H609" s="381"/>
      <c r="I609" s="381"/>
      <c r="J609" s="381"/>
    </row>
    <row r="610" spans="1:11" ht="36.75" customHeight="1" thickBot="1">
      <c r="A610" s="879" t="s">
        <v>375</v>
      </c>
      <c r="B610" s="880"/>
      <c r="C610" s="88">
        <v>283</v>
      </c>
      <c r="D610" s="89">
        <v>278</v>
      </c>
      <c r="E610" s="381"/>
      <c r="F610" s="381"/>
      <c r="G610" s="381"/>
      <c r="H610" s="381"/>
      <c r="I610" s="381"/>
      <c r="J610" s="381"/>
    </row>
    <row r="611" spans="1:11" ht="15">
      <c r="A611" s="381"/>
      <c r="B611" s="381"/>
      <c r="C611" s="381"/>
      <c r="D611" s="381"/>
      <c r="E611" s="381"/>
      <c r="F611" s="381"/>
      <c r="G611" s="381"/>
      <c r="H611" s="381"/>
      <c r="I611" s="381"/>
      <c r="J611" s="381"/>
    </row>
    <row r="612" spans="1:11" ht="15">
      <c r="A612" s="381"/>
      <c r="B612" s="381"/>
      <c r="C612" s="381"/>
      <c r="D612" s="381"/>
      <c r="E612" s="381"/>
      <c r="F612" s="381"/>
      <c r="G612" s="381"/>
      <c r="H612" s="381"/>
      <c r="I612" s="381"/>
      <c r="J612" s="381"/>
    </row>
    <row r="613" spans="1:11" ht="15">
      <c r="A613" s="383" t="s">
        <v>376</v>
      </c>
      <c r="B613" s="364"/>
      <c r="C613" s="364"/>
      <c r="D613" s="364"/>
      <c r="E613" s="364"/>
      <c r="F613" s="381"/>
      <c r="G613" s="381"/>
      <c r="H613" s="381"/>
      <c r="I613" s="381"/>
      <c r="J613" s="381"/>
    </row>
    <row r="614" spans="1:11" ht="15.75" thickBot="1">
      <c r="A614" s="381"/>
      <c r="B614" s="332"/>
      <c r="C614" s="332"/>
      <c r="D614" s="381"/>
      <c r="E614" s="381"/>
      <c r="F614" s="381"/>
      <c r="G614" s="381"/>
      <c r="H614" s="381"/>
      <c r="I614" s="381"/>
      <c r="J614" s="381"/>
    </row>
    <row r="615" spans="1:11" ht="60.75" thickBot="1">
      <c r="A615" s="373" t="s">
        <v>377</v>
      </c>
      <c r="B615" s="373" t="s">
        <v>485</v>
      </c>
      <c r="C615" s="185" t="s">
        <v>378</v>
      </c>
      <c r="D615" s="185" t="s">
        <v>127</v>
      </c>
      <c r="E615" s="175" t="s">
        <v>379</v>
      </c>
      <c r="F615" s="174" t="s">
        <v>380</v>
      </c>
      <c r="G615" s="381"/>
      <c r="H615" s="381"/>
      <c r="I615" s="381"/>
      <c r="J615" s="381"/>
      <c r="K615" s="381"/>
    </row>
    <row r="616" spans="1:11" ht="25.5" customHeight="1">
      <c r="A616" s="333" t="s">
        <v>81</v>
      </c>
      <c r="B616" s="354" t="s">
        <v>486</v>
      </c>
      <c r="C616" s="334" t="s">
        <v>381</v>
      </c>
      <c r="D616" s="195">
        <v>0</v>
      </c>
      <c r="E616" s="335"/>
      <c r="F616" s="334" t="s">
        <v>381</v>
      </c>
      <c r="G616" s="381"/>
      <c r="H616" s="381"/>
      <c r="I616" s="381"/>
      <c r="J616" s="381"/>
      <c r="K616" s="381"/>
    </row>
    <row r="617" spans="1:11" ht="97.5" hidden="1" customHeight="1">
      <c r="A617" s="336" t="s">
        <v>82</v>
      </c>
      <c r="B617" s="178"/>
      <c r="C617" s="178"/>
      <c r="D617" s="177"/>
      <c r="E617" s="178"/>
      <c r="F617" s="381"/>
      <c r="G617" s="381"/>
      <c r="H617" s="381"/>
      <c r="I617" s="381"/>
      <c r="J617" s="381"/>
    </row>
    <row r="618" spans="1:11" ht="97.5" hidden="1" customHeight="1">
      <c r="A618" s="336" t="s">
        <v>382</v>
      </c>
      <c r="B618" s="178"/>
      <c r="C618" s="178"/>
      <c r="D618" s="177"/>
      <c r="E618" s="178"/>
      <c r="F618" s="381"/>
      <c r="G618" s="381"/>
      <c r="H618" s="381"/>
      <c r="I618" s="381"/>
      <c r="J618" s="381"/>
    </row>
    <row r="619" spans="1:11" ht="97.5" hidden="1" customHeight="1">
      <c r="A619" s="336" t="s">
        <v>383</v>
      </c>
      <c r="B619" s="178"/>
      <c r="C619" s="178"/>
      <c r="D619" s="177"/>
      <c r="E619" s="178"/>
      <c r="F619" s="381"/>
      <c r="G619" s="381"/>
      <c r="H619" s="381"/>
      <c r="I619" s="381"/>
      <c r="J619" s="381"/>
    </row>
    <row r="620" spans="1:11" ht="97.5" hidden="1" customHeight="1">
      <c r="A620" s="336" t="s">
        <v>384</v>
      </c>
      <c r="B620" s="178"/>
      <c r="C620" s="178"/>
      <c r="D620" s="177"/>
      <c r="E620" s="178"/>
      <c r="F620" s="381"/>
      <c r="G620" s="381"/>
      <c r="H620" s="381"/>
      <c r="I620" s="381"/>
      <c r="J620" s="381"/>
    </row>
    <row r="621" spans="1:11" ht="97.5" hidden="1" customHeight="1">
      <c r="A621" s="336" t="s">
        <v>385</v>
      </c>
      <c r="B621" s="178"/>
      <c r="C621" s="178"/>
      <c r="D621" s="177"/>
      <c r="E621" s="178"/>
      <c r="F621" s="381"/>
      <c r="G621" s="381"/>
      <c r="H621" s="381"/>
      <c r="I621" s="381"/>
      <c r="J621" s="381"/>
    </row>
    <row r="622" spans="1:11" ht="97.5" hidden="1" customHeight="1">
      <c r="A622" s="336" t="s">
        <v>386</v>
      </c>
      <c r="B622" s="178"/>
      <c r="C622" s="178"/>
      <c r="D622" s="177"/>
      <c r="E622" s="178"/>
      <c r="F622" s="381"/>
      <c r="G622" s="381"/>
      <c r="H622" s="381"/>
      <c r="I622" s="381"/>
      <c r="J622" s="381"/>
    </row>
    <row r="623" spans="1:11" ht="97.5" hidden="1" customHeight="1" thickBot="1">
      <c r="A623" s="337" t="s">
        <v>387</v>
      </c>
      <c r="B623" s="338"/>
      <c r="C623" s="338"/>
      <c r="D623" s="339"/>
      <c r="E623" s="338"/>
      <c r="F623" s="381"/>
      <c r="G623" s="381"/>
      <c r="H623" s="381"/>
      <c r="I623" s="381"/>
      <c r="J623" s="381"/>
    </row>
    <row r="624" spans="1:11" ht="15">
      <c r="A624" s="381"/>
      <c r="B624" s="381"/>
      <c r="C624" s="381"/>
      <c r="D624" s="381"/>
      <c r="E624" s="381"/>
      <c r="F624" s="381"/>
      <c r="G624" s="381"/>
      <c r="H624" s="381"/>
      <c r="I624" s="381"/>
      <c r="J624" s="381"/>
    </row>
    <row r="625" spans="1:11" ht="15">
      <c r="A625" s="381"/>
      <c r="B625" s="381"/>
      <c r="C625" s="381"/>
      <c r="D625" s="381"/>
      <c r="E625" s="381"/>
      <c r="F625" s="381"/>
      <c r="G625" s="381"/>
      <c r="H625" s="381"/>
      <c r="I625" s="381"/>
      <c r="J625" s="381"/>
    </row>
    <row r="626" spans="1:11" ht="15">
      <c r="A626" s="383" t="s">
        <v>388</v>
      </c>
      <c r="B626" s="340"/>
      <c r="C626" s="340"/>
      <c r="D626" s="340"/>
      <c r="E626" s="340"/>
      <c r="F626" s="381"/>
      <c r="G626" s="381"/>
      <c r="H626" s="381"/>
      <c r="I626" s="381"/>
      <c r="J626" s="381"/>
    </row>
    <row r="627" spans="1:11" ht="15.75" thickBot="1">
      <c r="A627" s="381"/>
      <c r="B627" s="332"/>
      <c r="C627" s="332"/>
      <c r="D627" s="381"/>
      <c r="E627" s="381"/>
      <c r="F627" s="381"/>
      <c r="G627" s="381"/>
      <c r="H627" s="381"/>
      <c r="I627" s="381"/>
      <c r="J627" s="381"/>
    </row>
    <row r="628" spans="1:11" ht="60.75" thickBot="1">
      <c r="A628" s="341" t="s">
        <v>377</v>
      </c>
      <c r="B628" s="373" t="s">
        <v>485</v>
      </c>
      <c r="C628" s="185" t="s">
        <v>378</v>
      </c>
      <c r="D628" s="185" t="s">
        <v>127</v>
      </c>
      <c r="E628" s="175" t="s">
        <v>389</v>
      </c>
      <c r="F628" s="174" t="s">
        <v>380</v>
      </c>
      <c r="G628" s="381"/>
      <c r="H628" s="381"/>
      <c r="I628" s="381"/>
      <c r="J628" s="381"/>
      <c r="K628" s="381"/>
    </row>
    <row r="629" spans="1:11" ht="51" customHeight="1">
      <c r="A629" s="333" t="s">
        <v>81</v>
      </c>
      <c r="B629" s="354" t="s">
        <v>486</v>
      </c>
      <c r="C629" s="195" t="s">
        <v>381</v>
      </c>
      <c r="D629" s="195">
        <v>0</v>
      </c>
      <c r="E629" s="335"/>
      <c r="F629" s="334" t="s">
        <v>487</v>
      </c>
      <c r="G629" s="381"/>
      <c r="H629" s="381"/>
      <c r="I629" s="381"/>
      <c r="J629" s="381"/>
      <c r="K629" s="381"/>
    </row>
    <row r="630" spans="1:11" ht="15" hidden="1">
      <c r="A630" s="336" t="s">
        <v>82</v>
      </c>
      <c r="B630" s="178"/>
      <c r="C630" s="178"/>
      <c r="D630" s="177"/>
      <c r="E630" s="178"/>
      <c r="F630" s="381"/>
      <c r="G630" s="381"/>
      <c r="H630" s="381"/>
      <c r="I630" s="381"/>
      <c r="J630" s="381"/>
    </row>
    <row r="631" spans="1:11" ht="15" hidden="1">
      <c r="A631" s="336" t="s">
        <v>382</v>
      </c>
      <c r="B631" s="178"/>
      <c r="C631" s="178"/>
      <c r="D631" s="177"/>
      <c r="E631" s="178"/>
      <c r="F631" s="381"/>
      <c r="G631" s="381"/>
      <c r="H631" s="381"/>
      <c r="I631" s="381"/>
      <c r="J631" s="381"/>
    </row>
    <row r="632" spans="1:11" ht="15" hidden="1">
      <c r="A632" s="336" t="s">
        <v>383</v>
      </c>
      <c r="B632" s="178"/>
      <c r="C632" s="178"/>
      <c r="D632" s="177"/>
      <c r="E632" s="178"/>
      <c r="F632" s="381"/>
      <c r="G632" s="381"/>
      <c r="H632" s="381"/>
      <c r="I632" s="381"/>
      <c r="J632" s="381"/>
    </row>
    <row r="633" spans="1:11" ht="15" hidden="1">
      <c r="A633" s="336" t="s">
        <v>384</v>
      </c>
      <c r="B633" s="178"/>
      <c r="C633" s="178"/>
      <c r="D633" s="177"/>
      <c r="E633" s="178"/>
      <c r="F633" s="381"/>
      <c r="G633" s="381"/>
      <c r="H633" s="381"/>
      <c r="I633" s="381"/>
      <c r="J633" s="381"/>
    </row>
    <row r="634" spans="1:11" ht="15" hidden="1">
      <c r="A634" s="336" t="s">
        <v>385</v>
      </c>
      <c r="B634" s="178"/>
      <c r="C634" s="178"/>
      <c r="D634" s="177"/>
      <c r="E634" s="178"/>
      <c r="F634" s="381"/>
      <c r="G634" s="381"/>
      <c r="H634" s="381"/>
      <c r="I634" s="381"/>
      <c r="J634" s="381"/>
    </row>
    <row r="635" spans="1:11" ht="15" hidden="1">
      <c r="A635" s="336" t="s">
        <v>386</v>
      </c>
      <c r="B635" s="178"/>
      <c r="C635" s="178"/>
      <c r="D635" s="177"/>
      <c r="E635" s="178"/>
      <c r="F635" s="381"/>
      <c r="G635" s="381"/>
      <c r="H635" s="381"/>
      <c r="I635" s="381"/>
      <c r="J635" s="381"/>
    </row>
    <row r="636" spans="1:11" ht="15.75" hidden="1" thickBot="1">
      <c r="A636" s="337" t="s">
        <v>387</v>
      </c>
      <c r="B636" s="338"/>
      <c r="C636" s="338"/>
      <c r="D636" s="339"/>
      <c r="E636" s="338"/>
      <c r="F636" s="381"/>
      <c r="G636" s="381"/>
      <c r="H636" s="381"/>
      <c r="I636" s="381"/>
      <c r="J636" s="381"/>
    </row>
    <row r="637" spans="1:11" ht="15">
      <c r="A637" s="381"/>
      <c r="B637" s="381"/>
      <c r="C637" s="381"/>
      <c r="D637" s="381"/>
      <c r="E637" s="381"/>
      <c r="F637" s="381"/>
      <c r="G637" s="381"/>
      <c r="H637" s="381"/>
      <c r="I637" s="381"/>
      <c r="J637" s="381"/>
    </row>
    <row r="638" spans="1:11" ht="15">
      <c r="A638" s="381"/>
      <c r="B638" s="381"/>
      <c r="C638" s="381"/>
      <c r="D638" s="381"/>
      <c r="E638" s="381"/>
      <c r="F638" s="381"/>
      <c r="G638" s="381"/>
      <c r="H638" s="381"/>
      <c r="I638" s="381"/>
      <c r="J638" s="381"/>
    </row>
    <row r="639" spans="1:11" ht="15">
      <c r="A639" s="381"/>
      <c r="B639" s="381"/>
      <c r="C639" s="381"/>
      <c r="D639" s="381"/>
      <c r="E639" s="381"/>
      <c r="F639" s="381"/>
      <c r="G639" s="381"/>
      <c r="H639" s="381"/>
      <c r="I639" s="381"/>
      <c r="J639" s="381"/>
    </row>
    <row r="640" spans="1:11" ht="15">
      <c r="A640" s="381"/>
      <c r="B640" s="381"/>
      <c r="C640" s="381"/>
      <c r="D640" s="381"/>
      <c r="E640" s="381"/>
      <c r="F640" s="381"/>
      <c r="G640" s="381"/>
      <c r="H640" s="381"/>
      <c r="I640" s="381"/>
      <c r="J640" s="381"/>
    </row>
    <row r="641" spans="1:10" ht="15">
      <c r="A641" s="381"/>
      <c r="B641" s="381"/>
      <c r="C641" s="381"/>
      <c r="D641" s="381"/>
      <c r="E641" s="381"/>
      <c r="F641" s="381"/>
      <c r="G641" s="381"/>
      <c r="H641" s="381"/>
      <c r="I641" s="381"/>
      <c r="J641" s="381"/>
    </row>
    <row r="642" spans="1:10" ht="15">
      <c r="A642" s="381"/>
      <c r="B642" s="381"/>
      <c r="C642" s="381"/>
      <c r="D642" s="381"/>
      <c r="E642" s="381"/>
      <c r="F642" s="381"/>
      <c r="G642" s="381"/>
      <c r="H642" s="381"/>
      <c r="I642" s="381"/>
      <c r="J642" s="381"/>
    </row>
    <row r="643" spans="1:10" ht="15">
      <c r="A643" s="381"/>
      <c r="B643" s="381"/>
      <c r="C643" s="381"/>
      <c r="D643" s="381"/>
      <c r="E643" s="381"/>
      <c r="F643" s="381"/>
      <c r="G643" s="381"/>
      <c r="H643" s="381"/>
      <c r="I643" s="381"/>
      <c r="J643" s="381"/>
    </row>
    <row r="644" spans="1:10" ht="15">
      <c r="A644" s="356"/>
      <c r="B644" s="356"/>
      <c r="C644" s="881"/>
      <c r="D644" s="881"/>
      <c r="E644" s="356"/>
      <c r="F644" s="356"/>
      <c r="G644" s="381"/>
      <c r="H644" s="381"/>
      <c r="I644" s="381"/>
      <c r="J644" s="381"/>
    </row>
    <row r="645" spans="1:10" ht="30">
      <c r="A645" s="382" t="s">
        <v>390</v>
      </c>
      <c r="B645" s="382"/>
      <c r="C645" s="881" t="s">
        <v>391</v>
      </c>
      <c r="D645" s="881"/>
      <c r="E645" s="382"/>
      <c r="F645" s="877" t="s">
        <v>392</v>
      </c>
      <c r="G645" s="877"/>
      <c r="H645" s="381"/>
      <c r="I645" s="381"/>
      <c r="J645" s="381"/>
    </row>
    <row r="646" spans="1:10" ht="15" customHeight="1">
      <c r="A646" s="382" t="s">
        <v>393</v>
      </c>
      <c r="B646" s="49"/>
      <c r="C646" s="877" t="s">
        <v>394</v>
      </c>
      <c r="D646" s="877"/>
      <c r="E646" s="382"/>
      <c r="F646" s="877" t="s">
        <v>395</v>
      </c>
      <c r="G646" s="877"/>
      <c r="H646" s="381"/>
      <c r="I646" s="381"/>
      <c r="J646" s="381"/>
    </row>
    <row r="647" spans="1:10" ht="15">
      <c r="A647" s="381"/>
      <c r="B647" s="381"/>
      <c r="C647" s="381"/>
      <c r="D647" s="381"/>
      <c r="E647" s="381"/>
      <c r="F647" s="381"/>
      <c r="G647" s="381"/>
      <c r="H647" s="381"/>
      <c r="I647" s="381"/>
      <c r="J647" s="381"/>
    </row>
    <row r="648" spans="1:10" ht="15">
      <c r="A648" s="381"/>
      <c r="B648" s="381"/>
      <c r="C648" s="381"/>
      <c r="D648" s="381"/>
      <c r="E648" s="381"/>
      <c r="F648" s="381"/>
      <c r="G648" s="381"/>
      <c r="H648" s="381"/>
      <c r="I648" s="381"/>
      <c r="J648" s="381"/>
    </row>
  </sheetData>
  <mergeCells count="389">
    <mergeCell ref="C646:D646"/>
    <mergeCell ref="F646:G646"/>
    <mergeCell ref="A605:F605"/>
    <mergeCell ref="A607:D607"/>
    <mergeCell ref="A609:B609"/>
    <mergeCell ref="A610:B610"/>
    <mergeCell ref="C644:D644"/>
    <mergeCell ref="C645:D645"/>
    <mergeCell ref="F645:G645"/>
    <mergeCell ref="A597:B597"/>
    <mergeCell ref="A598:B598"/>
    <mergeCell ref="A599:B599"/>
    <mergeCell ref="A600:B600"/>
    <mergeCell ref="A601:B601"/>
    <mergeCell ref="A602:B602"/>
    <mergeCell ref="A583:D583"/>
    <mergeCell ref="A584:D584"/>
    <mergeCell ref="A585:D585"/>
    <mergeCell ref="A586:D586"/>
    <mergeCell ref="A593:F593"/>
    <mergeCell ref="A595:B596"/>
    <mergeCell ref="C595:F595"/>
    <mergeCell ref="A577:D577"/>
    <mergeCell ref="A578:D578"/>
    <mergeCell ref="A579:D579"/>
    <mergeCell ref="A580:D580"/>
    <mergeCell ref="A581:D581"/>
    <mergeCell ref="A582:D582"/>
    <mergeCell ref="A568:D568"/>
    <mergeCell ref="A571:C571"/>
    <mergeCell ref="A573:D573"/>
    <mergeCell ref="A574:D574"/>
    <mergeCell ref="A575:D575"/>
    <mergeCell ref="A576:D576"/>
    <mergeCell ref="A562:D562"/>
    <mergeCell ref="A563:D563"/>
    <mergeCell ref="A564:D564"/>
    <mergeCell ref="A565:D565"/>
    <mergeCell ref="A566:D566"/>
    <mergeCell ref="A567:D567"/>
    <mergeCell ref="A555:D555"/>
    <mergeCell ref="A557:D557"/>
    <mergeCell ref="A558:D558"/>
    <mergeCell ref="A559:D559"/>
    <mergeCell ref="A560:D560"/>
    <mergeCell ref="A561:D561"/>
    <mergeCell ref="A545:D545"/>
    <mergeCell ref="A546:D546"/>
    <mergeCell ref="A547:D547"/>
    <mergeCell ref="A548:D548"/>
    <mergeCell ref="A549:D549"/>
    <mergeCell ref="A554:D554"/>
    <mergeCell ref="A539:D539"/>
    <mergeCell ref="A540:D540"/>
    <mergeCell ref="A541:D541"/>
    <mergeCell ref="A542:D542"/>
    <mergeCell ref="A543:D543"/>
    <mergeCell ref="A544:D544"/>
    <mergeCell ref="A532:D532"/>
    <mergeCell ref="A534:D534"/>
    <mergeCell ref="A535:D535"/>
    <mergeCell ref="A536:D536"/>
    <mergeCell ref="A537:D537"/>
    <mergeCell ref="A538:D538"/>
    <mergeCell ref="A525:D525"/>
    <mergeCell ref="A526:D526"/>
    <mergeCell ref="A527:D527"/>
    <mergeCell ref="A528:D528"/>
    <mergeCell ref="A529:D529"/>
    <mergeCell ref="A530:D530"/>
    <mergeCell ref="A519:D519"/>
    <mergeCell ref="A520:D520"/>
    <mergeCell ref="A521:D521"/>
    <mergeCell ref="A522:D522"/>
    <mergeCell ref="A523:D523"/>
    <mergeCell ref="A524:D524"/>
    <mergeCell ref="A513:D513"/>
    <mergeCell ref="A514:D514"/>
    <mergeCell ref="A515:D515"/>
    <mergeCell ref="A516:D516"/>
    <mergeCell ref="A517:D517"/>
    <mergeCell ref="A518:D518"/>
    <mergeCell ref="A504:B504"/>
    <mergeCell ref="A505:B505"/>
    <mergeCell ref="A506:B506"/>
    <mergeCell ref="A507:B507"/>
    <mergeCell ref="A508:B508"/>
    <mergeCell ref="A511:C511"/>
    <mergeCell ref="A498:B498"/>
    <mergeCell ref="A499:B499"/>
    <mergeCell ref="A500:B500"/>
    <mergeCell ref="A501:B501"/>
    <mergeCell ref="A502:B502"/>
    <mergeCell ref="A503:B503"/>
    <mergeCell ref="A489:D489"/>
    <mergeCell ref="A490:D490"/>
    <mergeCell ref="A491:D491"/>
    <mergeCell ref="A492:D492"/>
    <mergeCell ref="A494:D494"/>
    <mergeCell ref="A496:B496"/>
    <mergeCell ref="C496:C497"/>
    <mergeCell ref="D496:D497"/>
    <mergeCell ref="A497:B497"/>
    <mergeCell ref="A483:D483"/>
    <mergeCell ref="A484:D484"/>
    <mergeCell ref="A485:D485"/>
    <mergeCell ref="A486:D486"/>
    <mergeCell ref="A487:D487"/>
    <mergeCell ref="A488:D488"/>
    <mergeCell ref="A477:D477"/>
    <mergeCell ref="A478:D478"/>
    <mergeCell ref="A479:D479"/>
    <mergeCell ref="A480:D480"/>
    <mergeCell ref="A481:D481"/>
    <mergeCell ref="A482:D482"/>
    <mergeCell ref="A471:D471"/>
    <mergeCell ref="A472:D472"/>
    <mergeCell ref="A473:D473"/>
    <mergeCell ref="A474:D474"/>
    <mergeCell ref="A475:D475"/>
    <mergeCell ref="A476:D476"/>
    <mergeCell ref="A465:D465"/>
    <mergeCell ref="A466:D466"/>
    <mergeCell ref="A467:D467"/>
    <mergeCell ref="A468:D468"/>
    <mergeCell ref="A469:D469"/>
    <mergeCell ref="A470:D470"/>
    <mergeCell ref="A459:D459"/>
    <mergeCell ref="A460:D460"/>
    <mergeCell ref="A461:D461"/>
    <mergeCell ref="A462:D462"/>
    <mergeCell ref="A463:D463"/>
    <mergeCell ref="A464:D464"/>
    <mergeCell ref="A453:D453"/>
    <mergeCell ref="A454:D454"/>
    <mergeCell ref="A455:D455"/>
    <mergeCell ref="A456:D456"/>
    <mergeCell ref="A457:D457"/>
    <mergeCell ref="A458:D458"/>
    <mergeCell ref="A446:C446"/>
    <mergeCell ref="A448:D448"/>
    <mergeCell ref="A449:D449"/>
    <mergeCell ref="A450:D450"/>
    <mergeCell ref="A451:D451"/>
    <mergeCell ref="A452:D452"/>
    <mergeCell ref="A433:D433"/>
    <mergeCell ref="E433:E434"/>
    <mergeCell ref="A434:B434"/>
    <mergeCell ref="C434:D434"/>
    <mergeCell ref="A435:B435"/>
    <mergeCell ref="C435:D435"/>
    <mergeCell ref="A393:B393"/>
    <mergeCell ref="A394:B394"/>
    <mergeCell ref="A395:B395"/>
    <mergeCell ref="A396:B396"/>
    <mergeCell ref="A404:D404"/>
    <mergeCell ref="A431:I431"/>
    <mergeCell ref="A385:B385"/>
    <mergeCell ref="C385:D385"/>
    <mergeCell ref="A388:D388"/>
    <mergeCell ref="A389:C389"/>
    <mergeCell ref="A391:B391"/>
    <mergeCell ref="A392:B392"/>
    <mergeCell ref="A375:B375"/>
    <mergeCell ref="A376:B376"/>
    <mergeCell ref="A377:B377"/>
    <mergeCell ref="A378:B378"/>
    <mergeCell ref="A381:D381"/>
    <mergeCell ref="A384:B384"/>
    <mergeCell ref="C384:D384"/>
    <mergeCell ref="A361:B361"/>
    <mergeCell ref="A363:E363"/>
    <mergeCell ref="B365:E365"/>
    <mergeCell ref="C366:E366"/>
    <mergeCell ref="A372:E372"/>
    <mergeCell ref="A374:B374"/>
    <mergeCell ref="A355:B355"/>
    <mergeCell ref="A356:B356"/>
    <mergeCell ref="A357:B357"/>
    <mergeCell ref="A358:B358"/>
    <mergeCell ref="A359:B359"/>
    <mergeCell ref="A360:B360"/>
    <mergeCell ref="A349:B349"/>
    <mergeCell ref="A350:B350"/>
    <mergeCell ref="A351:B351"/>
    <mergeCell ref="A352:B352"/>
    <mergeCell ref="A353:B353"/>
    <mergeCell ref="A354:B354"/>
    <mergeCell ref="A322:E322"/>
    <mergeCell ref="A327:I327"/>
    <mergeCell ref="A329:I329"/>
    <mergeCell ref="A331:A332"/>
    <mergeCell ref="A346:C346"/>
    <mergeCell ref="A348:B348"/>
    <mergeCell ref="A312:B312"/>
    <mergeCell ref="A313:B313"/>
    <mergeCell ref="A314:B314"/>
    <mergeCell ref="A317:E317"/>
    <mergeCell ref="A319:B319"/>
    <mergeCell ref="A320:B320"/>
    <mergeCell ref="A303:B303"/>
    <mergeCell ref="A304:B304"/>
    <mergeCell ref="A305:B305"/>
    <mergeCell ref="A306:B306"/>
    <mergeCell ref="A307:B307"/>
    <mergeCell ref="A310:D310"/>
    <mergeCell ref="A297:B297"/>
    <mergeCell ref="A298:B298"/>
    <mergeCell ref="A299:B299"/>
    <mergeCell ref="A300:B300"/>
    <mergeCell ref="A301:B301"/>
    <mergeCell ref="A302:B302"/>
    <mergeCell ref="A286:B286"/>
    <mergeCell ref="A291:E291"/>
    <mergeCell ref="A293:B293"/>
    <mergeCell ref="A294:B294"/>
    <mergeCell ref="A295:B295"/>
    <mergeCell ref="A296:B296"/>
    <mergeCell ref="A280:B280"/>
    <mergeCell ref="A281:B281"/>
    <mergeCell ref="A282:B282"/>
    <mergeCell ref="A283:B283"/>
    <mergeCell ref="A284:B284"/>
    <mergeCell ref="A285:B285"/>
    <mergeCell ref="A274:B274"/>
    <mergeCell ref="A275:B275"/>
    <mergeCell ref="A276:B276"/>
    <mergeCell ref="A277:B277"/>
    <mergeCell ref="A278:B278"/>
    <mergeCell ref="A279:B279"/>
    <mergeCell ref="A268:B268"/>
    <mergeCell ref="A269:B269"/>
    <mergeCell ref="A270:B270"/>
    <mergeCell ref="A271:B271"/>
    <mergeCell ref="A272:B272"/>
    <mergeCell ref="A273:B273"/>
    <mergeCell ref="A264:B264"/>
    <mergeCell ref="G264:H264"/>
    <mergeCell ref="A265:B265"/>
    <mergeCell ref="G265:H265"/>
    <mergeCell ref="A266:B266"/>
    <mergeCell ref="A267:B267"/>
    <mergeCell ref="A254:B254"/>
    <mergeCell ref="A255:B255"/>
    <mergeCell ref="A258:C258"/>
    <mergeCell ref="A261:C261"/>
    <mergeCell ref="A263:B263"/>
    <mergeCell ref="G263:H263"/>
    <mergeCell ref="A248:B248"/>
    <mergeCell ref="A249:B249"/>
    <mergeCell ref="A250:B250"/>
    <mergeCell ref="A251:B251"/>
    <mergeCell ref="A252:B252"/>
    <mergeCell ref="A253:B253"/>
    <mergeCell ref="A241:B241"/>
    <mergeCell ref="A242:B242"/>
    <mergeCell ref="A243:D243"/>
    <mergeCell ref="A245:B245"/>
    <mergeCell ref="A246:B246"/>
    <mergeCell ref="A247:B247"/>
    <mergeCell ref="A235:B235"/>
    <mergeCell ref="A236:B236"/>
    <mergeCell ref="A237:B237"/>
    <mergeCell ref="A238:B238"/>
    <mergeCell ref="A239:B239"/>
    <mergeCell ref="A240:B240"/>
    <mergeCell ref="B211:E211"/>
    <mergeCell ref="B219:E219"/>
    <mergeCell ref="A230:D230"/>
    <mergeCell ref="A232:B232"/>
    <mergeCell ref="A233:B233"/>
    <mergeCell ref="A234:B234"/>
    <mergeCell ref="A199:B199"/>
    <mergeCell ref="A200:B200"/>
    <mergeCell ref="A201:B201"/>
    <mergeCell ref="A207:E207"/>
    <mergeCell ref="B209:C209"/>
    <mergeCell ref="D209:E209"/>
    <mergeCell ref="A190:B190"/>
    <mergeCell ref="A191:B191"/>
    <mergeCell ref="A192:B192"/>
    <mergeCell ref="A193:B193"/>
    <mergeCell ref="A196:D196"/>
    <mergeCell ref="A198:B198"/>
    <mergeCell ref="A184:B184"/>
    <mergeCell ref="A185:B185"/>
    <mergeCell ref="A186:B186"/>
    <mergeCell ref="A187:B187"/>
    <mergeCell ref="A188:B188"/>
    <mergeCell ref="A189:B189"/>
    <mergeCell ref="A175:B175"/>
    <mergeCell ref="A178:E178"/>
    <mergeCell ref="A180:B180"/>
    <mergeCell ref="A181:B181"/>
    <mergeCell ref="A182:B182"/>
    <mergeCell ref="A183:B183"/>
    <mergeCell ref="A169:B169"/>
    <mergeCell ref="A170:B170"/>
    <mergeCell ref="A171:B171"/>
    <mergeCell ref="A172:B172"/>
    <mergeCell ref="A173:B173"/>
    <mergeCell ref="A174:B174"/>
    <mergeCell ref="A162:G162"/>
    <mergeCell ref="A164:B164"/>
    <mergeCell ref="A165:B165"/>
    <mergeCell ref="A166:B166"/>
    <mergeCell ref="A167:B167"/>
    <mergeCell ref="A168:B168"/>
    <mergeCell ref="B152:D152"/>
    <mergeCell ref="B153:D153"/>
    <mergeCell ref="B154:D154"/>
    <mergeCell ref="B155:D155"/>
    <mergeCell ref="B156:D156"/>
    <mergeCell ref="A157:D157"/>
    <mergeCell ref="A141:I141"/>
    <mergeCell ref="A142:B142"/>
    <mergeCell ref="A143:B143"/>
    <mergeCell ref="A145:B145"/>
    <mergeCell ref="A148:I148"/>
    <mergeCell ref="A150:D151"/>
    <mergeCell ref="E150:E151"/>
    <mergeCell ref="F150:H150"/>
    <mergeCell ref="I150:I151"/>
    <mergeCell ref="A131:B131"/>
    <mergeCell ref="A132:B132"/>
    <mergeCell ref="A133:B133"/>
    <mergeCell ref="A134:B134"/>
    <mergeCell ref="A135:B135"/>
    <mergeCell ref="A136:B136"/>
    <mergeCell ref="A120:C120"/>
    <mergeCell ref="A121:C121"/>
    <mergeCell ref="A127:D127"/>
    <mergeCell ref="A128:C128"/>
    <mergeCell ref="A129:B129"/>
    <mergeCell ref="A130:B130"/>
    <mergeCell ref="A77:E77"/>
    <mergeCell ref="A102:C102"/>
    <mergeCell ref="A103:C103"/>
    <mergeCell ref="A110:G110"/>
    <mergeCell ref="A111:C111"/>
    <mergeCell ref="A112:A113"/>
    <mergeCell ref="B112:F112"/>
    <mergeCell ref="G112:I112"/>
    <mergeCell ref="A64:B64"/>
    <mergeCell ref="A65:B65"/>
    <mergeCell ref="A66:B66"/>
    <mergeCell ref="A67:C67"/>
    <mergeCell ref="A68:B68"/>
    <mergeCell ref="A69:B69"/>
    <mergeCell ref="A58:B58"/>
    <mergeCell ref="A59:B59"/>
    <mergeCell ref="A60:B60"/>
    <mergeCell ref="A61:B61"/>
    <mergeCell ref="A62:C62"/>
    <mergeCell ref="A63:B63"/>
    <mergeCell ref="A52:B52"/>
    <mergeCell ref="A53:C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30:I30"/>
    <mergeCell ref="A35:I35"/>
    <mergeCell ref="A41:B43"/>
    <mergeCell ref="C41:C43"/>
    <mergeCell ref="A44:C44"/>
    <mergeCell ref="A45:B45"/>
    <mergeCell ref="F8:F9"/>
    <mergeCell ref="G8:G9"/>
    <mergeCell ref="H8:H9"/>
    <mergeCell ref="I8:I9"/>
    <mergeCell ref="A10:I10"/>
    <mergeCell ref="A20:I20"/>
    <mergeCell ref="F3:J3"/>
    <mergeCell ref="D4:E4"/>
    <mergeCell ref="A5:I5"/>
    <mergeCell ref="A6:I6"/>
    <mergeCell ref="B7:G7"/>
    <mergeCell ref="A8:A9"/>
    <mergeCell ref="B8:B9"/>
    <mergeCell ref="C8:C9"/>
    <mergeCell ref="D8:D9"/>
    <mergeCell ref="E8:E9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&amp;C&lt;Urząd Dzielnicy Bielany&amp;"Times New Roman,Normalny"&gt;
&amp;"-,Standardowy"Informacja dodatkowa do sprawozdania finansowego za rok obrotowy zakończony 31 grudnia 2020r.
II. Dodatkowe informacje i objaśnienia</oddHeader>
    <oddFooter>&amp;CWprowadzenie oraz dodatkowe  informacje i objaśnienia stanowią integralną część sprawozdania finansowego</oddFooter>
  </headerFooter>
  <rowBreaks count="21" manualBreakCount="21">
    <brk id="38" max="16383" man="1"/>
    <brk id="74" max="16383" man="1"/>
    <brk id="100" max="8" man="1"/>
    <brk id="124" max="16383" man="1"/>
    <brk id="140" max="8" man="1"/>
    <brk id="160" max="16383" man="1"/>
    <brk id="177" max="16383" man="1"/>
    <brk id="206" max="16383" man="1"/>
    <brk id="229" max="16383" man="1"/>
    <brk id="242" max="16383" man="1"/>
    <brk id="259" max="16383" man="1"/>
    <brk id="289" max="16383" man="1"/>
    <brk id="326" max="16383" man="1"/>
    <brk id="361" max="16383" man="1"/>
    <brk id="402" max="16383" man="1"/>
    <brk id="444" max="8" man="1"/>
    <brk id="492" max="16383" man="1"/>
    <brk id="510" max="16383" man="1"/>
    <brk id="550" max="16383" man="1"/>
    <brk id="591" max="16383" man="1"/>
    <brk id="6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Urząd Dzielnicy Bielany </vt:lpstr>
      <vt:lpstr>RZiS Urząd Dzielnicy Bielany</vt:lpstr>
      <vt:lpstr>ZZwFJ Urząd Dzielnicy Bielany</vt:lpstr>
      <vt:lpstr>Noty Urząd Dzielnicy Bielany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Sadowska Agnieszka</dc:creator>
  <cp:lastModifiedBy>Sadowska Agnieszka</cp:lastModifiedBy>
  <cp:lastPrinted>2021-06-02T10:32:51Z</cp:lastPrinted>
  <dcterms:created xsi:type="dcterms:W3CDTF">2021-06-01T13:28:02Z</dcterms:created>
  <dcterms:modified xsi:type="dcterms:W3CDTF">2021-06-02T12:07:42Z</dcterms:modified>
</cp:coreProperties>
</file>