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yrakowska\Desktop\"/>
    </mc:Choice>
  </mc:AlternateContent>
  <bookViews>
    <workbookView xWindow="0" yWindow="0" windowWidth="28800" windowHeight="11700" activeTab="2"/>
  </bookViews>
  <sheets>
    <sheet name="Bilans 31.12.2019" sheetId="1" r:id="rId1"/>
    <sheet name="RZiS 31.12.2019" sheetId="6" r:id="rId2"/>
    <sheet name="ZZwFJ 31.12.2019" sheetId="7" r:id="rId3"/>
  </sheets>
  <definedNames>
    <definedName name="_xlnm.Print_Area" localSheetId="0">'Bilans 31.12.2019'!$A$1:$F$61</definedName>
    <definedName name="_xlnm.Print_Area" localSheetId="1">'RZiS 31.12.2019'!$A$1:$M$51</definedName>
    <definedName name="_xlnm.Print_Area" localSheetId="2">'ZZwFJ 31.12.2019'!$A$1:$F$47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7" l="1"/>
  <c r="C31" i="7"/>
  <c r="D9" i="7"/>
  <c r="E11" i="1"/>
  <c r="F11" i="1"/>
  <c r="B11" i="1" l="1"/>
  <c r="C11" i="1"/>
  <c r="D39" i="6" l="1"/>
  <c r="C39" i="6"/>
  <c r="D35" i="6"/>
  <c r="C35" i="6"/>
  <c r="D31" i="6"/>
  <c r="C31" i="6"/>
  <c r="D27" i="6"/>
  <c r="C27" i="6"/>
  <c r="D15" i="6"/>
  <c r="C15" i="6"/>
  <c r="D8" i="6"/>
  <c r="C8" i="6"/>
  <c r="E33" i="7"/>
  <c r="F33" i="7"/>
  <c r="E32" i="7"/>
  <c r="F32" i="7"/>
  <c r="F31" i="7"/>
  <c r="E31" i="7"/>
  <c r="D30" i="7"/>
  <c r="C30" i="7"/>
  <c r="E22" i="7"/>
  <c r="E20" i="7"/>
  <c r="D19" i="7"/>
  <c r="C19" i="7"/>
  <c r="E9" i="7"/>
  <c r="D8" i="7"/>
  <c r="C8" i="7"/>
  <c r="D26" i="6" l="1"/>
  <c r="C26" i="6"/>
  <c r="C34" i="6" s="1"/>
  <c r="C29" i="7"/>
  <c r="D7" i="7" l="1"/>
  <c r="E7" i="7" s="1"/>
  <c r="D34" i="6"/>
  <c r="C34" i="7"/>
  <c r="G9" i="1"/>
  <c r="E29" i="7"/>
  <c r="C42" i="6"/>
  <c r="D29" i="7" l="1"/>
  <c r="D42" i="6"/>
  <c r="C45" i="6"/>
  <c r="H9" i="1" l="1"/>
  <c r="F29" i="7"/>
  <c r="D34" i="7"/>
  <c r="D45" i="6"/>
  <c r="F27" i="1" l="1"/>
  <c r="E27" i="1"/>
  <c r="C39" i="1"/>
  <c r="B39" i="1"/>
  <c r="C33" i="1"/>
  <c r="B33" i="1"/>
  <c r="F31" i="1"/>
  <c r="E31" i="1"/>
  <c r="C28" i="1"/>
  <c r="B28" i="1"/>
  <c r="C21" i="1"/>
  <c r="B21" i="1"/>
  <c r="F10" i="1"/>
  <c r="F8" i="1" s="1"/>
  <c r="E10" i="1"/>
  <c r="E8" i="1" s="1"/>
  <c r="C10" i="1"/>
  <c r="B10" i="1"/>
  <c r="C8" i="1"/>
  <c r="F19" i="1" l="1"/>
  <c r="F34" i="7"/>
  <c r="H8" i="1"/>
  <c r="G8" i="1"/>
  <c r="E34" i="7"/>
  <c r="E19" i="1"/>
  <c r="H10" i="1"/>
  <c r="D53" i="6"/>
  <c r="G10" i="1"/>
  <c r="C53" i="6"/>
  <c r="B27" i="1"/>
  <c r="E17" i="1"/>
  <c r="C27" i="1"/>
  <c r="B8" i="1"/>
  <c r="F17" i="1" l="1"/>
  <c r="E48" i="1"/>
  <c r="B48" i="1"/>
  <c r="C48" i="1"/>
  <c r="F48" i="1" l="1"/>
  <c r="E50" i="1"/>
  <c r="F50" i="1"/>
</calcChain>
</file>

<file path=xl/sharedStrings.xml><?xml version="1.0" encoding="utf-8"?>
<sst xmlns="http://schemas.openxmlformats.org/spreadsheetml/2006/main" count="182" uniqueCount="166">
  <si>
    <t>Numer identyfikacyjny</t>
  </si>
  <si>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</si>
  <si>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</si>
  <si>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</si>
  <si>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</si>
  <si>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</si>
  <si>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</si>
  <si>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I. Fundusz jednostki</t>
  </si>
  <si>
    <t>II. Rzeczowe aktywa trwałe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</si>
  <si>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</si>
  <si>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</si>
  <si>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</si>
  <si>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</si>
  <si>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</si>
  <si>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</si>
  <si>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</si>
  <si>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</si>
  <si>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</si>
  <si>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</si>
  <si>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</si>
  <si>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</si>
  <si>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</si>
  <si>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</si>
  <si>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</si>
  <si>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</si>
  <si>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</si>
  <si>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</si>
  <si>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</si>
  <si>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</si>
  <si>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</si>
  <si>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</si>
  <si>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</si>
  <si>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</si>
  <si>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</si>
  <si>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</si>
  <si>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</si>
  <si>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</si>
  <si>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</si>
  <si>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</si>
  <si>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</si>
  <si>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</si>
  <si>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</si>
  <si>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</si>
  <si>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4. Towary</t>
  </si>
  <si>
    <t>1. Rozliczenia międzyokresowe przychodów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</si>
  <si>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</si>
  <si>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</si>
  <si>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</si>
  <si>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</si>
  <si>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</si>
  <si>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</si>
  <si>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</si>
  <si>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</si>
  <si>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</si>
  <si>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</si>
  <si>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</si>
  <si>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</si>
  <si>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</si>
  <si>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</si>
  <si>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</si>
  <si>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</si>
  <si>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</si>
  <si>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>....................................................</t>
  </si>
  <si>
    <t>A. FUNDUSZ</t>
  </si>
  <si>
    <t>II. Wynik finansowy netto (+/-)</t>
  </si>
  <si>
    <t>III.  Odpisy z wyniku finansowego (nadwyżka środków obrotowych) (-)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</si>
  <si>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</si>
  <si>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</si>
  <si>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II. Zobowiązania krótkoterminowe</t>
  </si>
  <si>
    <t>1. Zobowiązania z tytułu dostaw i usług</t>
  </si>
  <si>
    <t>2. Zobowiązania wobec budżetów</t>
  </si>
  <si>
    <t>6.Sumy obce (depozytowe, zabezpieczenie wykonania umów)</t>
  </si>
  <si>
    <t>2. Inne rozliczenia międzyokresowe</t>
  </si>
  <si>
    <t>IV. Rozliczenie międzyokresowe</t>
  </si>
  <si>
    <t>(rok, miesiąc, dzień)</t>
  </si>
  <si>
    <t>(główny księgowy)</t>
  </si>
  <si>
    <t>(kierownik jednostki)</t>
  </si>
  <si>
    <t>Stan na koniec roku poprzedniego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</si>
  <si>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</si>
  <si>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</si>
  <si>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</si>
  <si>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</si>
  <si>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</si>
  <si>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</si>
  <si>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</si>
  <si>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</si>
  <si>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</si>
  <si>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</si>
  <si>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</si>
  <si>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</si>
  <si>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</si>
  <si>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</si>
  <si>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</si>
  <si>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</si>
  <si>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</si>
  <si>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</si>
  <si>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</si>
  <si>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</si>
  <si>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</si>
  <si>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</si>
  <si>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</si>
  <si>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</si>
  <si>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</si>
  <si>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</si>
  <si>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</si>
  <si>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</si>
  <si>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</si>
  <si>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(rok-miesiąc-dzień)</t>
  </si>
  <si>
    <t>.................................................</t>
  </si>
  <si>
    <t>........................................</t>
  </si>
  <si>
    <t>Zestawienie zmian w funduszu jednostki</t>
  </si>
  <si>
    <t>(wariant porównawczy)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</si>
  <si>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</si>
  <si>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</si>
  <si>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</si>
  <si>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</si>
  <si>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</si>
  <si>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</si>
  <si>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</si>
  <si>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</si>
  <si>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</si>
  <si>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</si>
  <si>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</si>
  <si>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</si>
  <si>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</si>
  <si>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</si>
  <si>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</si>
  <si>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</si>
  <si>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</si>
  <si>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</si>
  <si>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</si>
  <si>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</si>
  <si>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</si>
  <si>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</si>
  <si>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</si>
  <si>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</si>
  <si>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</si>
  <si>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</si>
  <si>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</si>
  <si>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</si>
  <si>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</si>
  <si>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</si>
  <si>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</si>
  <si>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</si>
  <si>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</si>
  <si>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</si>
  <si>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</si>
  <si>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</si>
  <si>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</si>
  <si>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</si>
  <si>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..................................................</t>
  </si>
  <si>
    <t>Rachunek zysków i strat jednostki</t>
  </si>
  <si>
    <r>
      <t>REGON</t>
    </r>
    <r>
      <rPr>
        <b/>
        <sz val="11"/>
        <color theme="1"/>
        <rFont val="Times New Roman"/>
        <family val="1"/>
        <charset val="238"/>
      </rPr>
      <t xml:space="preserve"> 15259640</t>
    </r>
  </si>
  <si>
    <t>.......................................</t>
  </si>
  <si>
    <r>
      <t xml:space="preserve">
Adresat:
</t>
    </r>
    <r>
      <rPr>
        <b/>
        <sz val="11"/>
        <color theme="1"/>
        <rFont val="Times New Roman"/>
        <family val="1"/>
        <charset val="238"/>
      </rPr>
      <t>m.st. Warszawa</t>
    </r>
    <r>
      <rPr>
        <sz val="11"/>
        <color theme="1"/>
        <rFont val="Times New Roman"/>
        <family val="1"/>
        <charset val="238"/>
      </rPr>
      <t xml:space="preserve">
</t>
    </r>
  </si>
  <si>
    <r>
      <t xml:space="preserve">Adresat:
</t>
    </r>
    <r>
      <rPr>
        <b/>
        <sz val="11"/>
        <color theme="1"/>
        <rFont val="Times New Roman"/>
        <family val="1"/>
        <charset val="238"/>
      </rPr>
      <t>m.st. Warszawa</t>
    </r>
  </si>
  <si>
    <r>
      <t xml:space="preserve">Adresat:
</t>
    </r>
    <r>
      <rPr>
        <b/>
        <sz val="11"/>
        <color theme="1"/>
        <rFont val="Times New Roman"/>
        <family val="1"/>
        <charset val="238"/>
      </rPr>
      <t xml:space="preserve">m.st. Warszawa </t>
    </r>
  </si>
  <si>
    <t>sporządzony na dzień 31.12.2019 r.</t>
  </si>
  <si>
    <t>……………………………..</t>
  </si>
  <si>
    <t>…………………………….</t>
  </si>
  <si>
    <t>…………………………</t>
  </si>
  <si>
    <t>Bilans jednostki budżetowej lub samorządowego zakładu budżetowego
sporządzony na dzień 31.12.2019 r.</t>
  </si>
  <si>
    <t>Korekta nr 1</t>
  </si>
  <si>
    <t>sporządzone na dzień 31.12.2019 r.
Korekta nr 1</t>
  </si>
  <si>
    <r>
      <t xml:space="preserve">Nazwa i adres jednostki sprawozdawczej 
</t>
    </r>
    <r>
      <rPr>
        <b/>
        <sz val="11"/>
        <color theme="1"/>
        <rFont val="Times New Roman"/>
        <family val="1"/>
        <charset val="238"/>
      </rPr>
      <t>Urząd Miasta Stołecznego Warszawy
Pl. Bankowy 3/5
00-950 Warszawa</t>
    </r>
  </si>
  <si>
    <r>
      <t xml:space="preserve">Nazwa i adres jednostki sprawozdawczej  
</t>
    </r>
    <r>
      <rPr>
        <b/>
        <sz val="11"/>
        <color theme="1"/>
        <rFont val="Times New Roman"/>
        <family val="1"/>
        <charset val="238"/>
      </rPr>
      <t>Urząd Miasta Stołecznego Warszawy
Pl. Bankowy 3/5
00-950 Warszawa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</si>
</sst>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108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4" fontId="1" fillId="2" borderId="24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 wrapText="1"/>
    </xf>
    <xf numFmtId="4" fontId="1" fillId="2" borderId="24" xfId="0" applyNumberFormat="1" applyFont="1" applyFill="1" applyBorder="1" applyAlignment="1">
      <alignment wrapText="1"/>
    </xf>
    <xf numFmtId="4" fontId="1" fillId="2" borderId="24" xfId="0" applyNumberFormat="1" applyFont="1" applyFill="1" applyBorder="1"/>
    <xf numFmtId="4" fontId="2" fillId="2" borderId="24" xfId="0" applyNumberFormat="1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4" fontId="1" fillId="2" borderId="25" xfId="0" applyNumberFormat="1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wrapText="1"/>
    </xf>
    <xf numFmtId="4" fontId="1" fillId="2" borderId="26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wrapText="1"/>
    </xf>
    <xf numFmtId="4" fontId="2" fillId="2" borderId="26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4" fontId="1" fillId="2" borderId="12" xfId="0" applyNumberFormat="1" applyFont="1" applyFill="1" applyBorder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Border="1"/>
    <xf numFmtId="14" fontId="2" fillId="0" borderId="0" xfId="0" applyNumberFormat="1" applyFont="1" applyFill="1"/>
    <xf numFmtId="14" fontId="2" fillId="3" borderId="0" xfId="0" applyNumberFormat="1" applyFont="1" applyFill="1"/>
    <xf numFmtId="4" fontId="2" fillId="0" borderId="24" xfId="0" applyNumberFormat="1" applyFont="1" applyFill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Border="1" applyAlignment="1">
      <alignment wrapText="1"/>
    </xf>
    <xf numFmtId="0" fontId="2" fillId="2" borderId="22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3"/>
  <sheetViews>
    <sheetView topLeftCell="A34" zoomScaleNormal="100" workbookViewId="0">
      <selection activeCell="C17" sqref="C17"/>
    </sheetView>
  </sheetViews>
  <sheetFormatPr defaultColWidth="9.140625" defaultRowHeight="15" x14ac:dyDescent="0.25"/>
  <cols>
    <col min="1" max="1" width="33.28515625" style="3" customWidth="1"/>
    <col min="2" max="2" width="21.42578125" style="3" customWidth="1"/>
    <col min="3" max="3" width="22" style="3" customWidth="1"/>
    <col min="4" max="4" width="36.140625" style="3" customWidth="1"/>
    <col min="5" max="5" width="22.28515625" style="3" customWidth="1"/>
    <col min="6" max="6" width="23.28515625" style="3" customWidth="1"/>
    <col min="7" max="7" width="14.5703125" style="8" customWidth="1"/>
    <col min="8" max="8" width="16" style="8" customWidth="1"/>
    <col min="9" max="9" width="11.85546875" style="3" bestFit="1" customWidth="1"/>
    <col min="10" max="10" width="17" style="3" bestFit="1" customWidth="1"/>
    <col min="11" max="16384" width="9.140625" style="3"/>
  </cols>
  <sheetData>
    <row r="1" spans="1:10" ht="15" customHeight="1" x14ac:dyDescent="0.25">
      <c r="A1" s="46" t="s">
        <v>164</v>
      </c>
      <c r="B1" s="48" t="s">
        <v>161</v>
      </c>
      <c r="C1" s="49"/>
      <c r="D1" s="50"/>
      <c r="E1" s="54" t="s">
        <v>154</v>
      </c>
      <c r="F1" s="55"/>
    </row>
    <row r="2" spans="1:10" x14ac:dyDescent="0.25">
      <c r="A2" s="47"/>
      <c r="B2" s="51"/>
      <c r="C2" s="52"/>
      <c r="D2" s="53"/>
      <c r="E2" s="56"/>
      <c r="F2" s="57"/>
    </row>
    <row r="3" spans="1:10" x14ac:dyDescent="0.25">
      <c r="A3" s="47"/>
      <c r="B3" s="51"/>
      <c r="C3" s="52"/>
      <c r="D3" s="53"/>
      <c r="E3" s="56"/>
      <c r="F3" s="57"/>
    </row>
    <row r="4" spans="1:10" ht="27" customHeight="1" x14ac:dyDescent="0.25">
      <c r="A4" s="47"/>
      <c r="B4" s="51"/>
      <c r="C4" s="52"/>
      <c r="D4" s="53"/>
      <c r="E4" s="56"/>
      <c r="F4" s="57"/>
    </row>
    <row r="5" spans="1:10" x14ac:dyDescent="0.25">
      <c r="A5" s="13" t="s">
        <v>0</v>
      </c>
      <c r="B5" s="61" t="s">
        <v>162</v>
      </c>
      <c r="C5" s="62"/>
      <c r="D5" s="63"/>
      <c r="E5" s="58"/>
      <c r="F5" s="57"/>
    </row>
    <row r="6" spans="1:10" ht="15.75" thickBot="1" x14ac:dyDescent="0.3">
      <c r="A6" s="14" t="s">
        <v>152</v>
      </c>
      <c r="B6" s="64"/>
      <c r="C6" s="65"/>
      <c r="D6" s="66"/>
      <c r="E6" s="59"/>
      <c r="F6" s="60"/>
    </row>
    <row r="7" spans="1:10" ht="22.5" customHeight="1" thickBot="1" x14ac:dyDescent="0.3">
      <c r="A7" s="25" t="s">
        <v>1</v>
      </c>
      <c r="B7" s="25" t="s">
        <v>2</v>
      </c>
      <c r="C7" s="25" t="s">
        <v>3</v>
      </c>
      <c r="D7" s="25" t="s">
        <v>4</v>
      </c>
      <c r="E7" s="25" t="s">
        <v>2</v>
      </c>
      <c r="F7" s="25" t="s">
        <v>3</v>
      </c>
    </row>
    <row r="8" spans="1:10" ht="17.25" customHeight="1" x14ac:dyDescent="0.25">
      <c r="A8" s="23" t="s">
        <v>5</v>
      </c>
      <c r="B8" s="24">
        <f>B9+B10+B20+B21+B25+B26</f>
        <v>16045538584.42</v>
      </c>
      <c r="C8" s="24">
        <f>C9+C10+C20+C21+C25+C26</f>
        <v>17051915944.860001</v>
      </c>
      <c r="D8" s="23" t="s">
        <v>63</v>
      </c>
      <c r="E8" s="24">
        <f>E9+E10+E13+E14</f>
        <v>10281348297.77</v>
      </c>
      <c r="F8" s="24">
        <f>F9+F10+F13+F14</f>
        <v>11521018254.48</v>
      </c>
      <c r="G8" s="40">
        <f>E8-'ZZwFJ 31.12.2019'!C34</f>
        <v>0</v>
      </c>
      <c r="H8" s="40">
        <f>F8-'ZZwFJ 31.12.2019'!D34</f>
        <v>0</v>
      </c>
      <c r="I8" s="4"/>
      <c r="J8" s="4"/>
    </row>
    <row r="9" spans="1:10" ht="27" customHeight="1" x14ac:dyDescent="0.25">
      <c r="A9" s="15" t="s">
        <v>6</v>
      </c>
      <c r="B9" s="17">
        <v>15333264.52</v>
      </c>
      <c r="C9" s="17">
        <v>23686976.030000001</v>
      </c>
      <c r="D9" s="15" t="s">
        <v>7</v>
      </c>
      <c r="E9" s="17">
        <v>-1395850103.6600001</v>
      </c>
      <c r="F9" s="17">
        <v>-127139937.76000001</v>
      </c>
      <c r="G9" s="40">
        <f>E9-'ZZwFJ 31.12.2019'!C29</f>
        <v>3.5762786865234375E-6</v>
      </c>
      <c r="H9" s="40">
        <f>F9-'ZZwFJ 31.12.2019'!D29</f>
        <v>-5.4985284805297852E-6</v>
      </c>
      <c r="I9" s="4"/>
      <c r="J9" s="4"/>
    </row>
    <row r="10" spans="1:10" ht="16.5" customHeight="1" x14ac:dyDescent="0.25">
      <c r="A10" s="15" t="s">
        <v>8</v>
      </c>
      <c r="B10" s="17">
        <f>B11+B18+B19</f>
        <v>11112649529.190001</v>
      </c>
      <c r="C10" s="17">
        <f>C11+C18+C19</f>
        <v>11573162111.09</v>
      </c>
      <c r="D10" s="15" t="s">
        <v>64</v>
      </c>
      <c r="E10" s="17">
        <f>E11+E12</f>
        <v>11677198401.43</v>
      </c>
      <c r="F10" s="17">
        <f>F11+F12</f>
        <v>11648158192.24</v>
      </c>
      <c r="G10" s="40">
        <f>E10-'RZiS 31.12.2019'!C45</f>
        <v>0</v>
      </c>
      <c r="H10" s="40">
        <f>F10-'RZiS 31.12.2019'!D45</f>
        <v>0</v>
      </c>
      <c r="I10" s="4"/>
      <c r="J10" s="4"/>
    </row>
    <row r="11" spans="1:10" ht="16.5" customHeight="1" x14ac:dyDescent="0.25">
      <c r="A11" s="15" t="s">
        <v>9</v>
      </c>
      <c r="B11" s="17">
        <f>B12+SUM(B14:B17)</f>
        <v>10090421267.91</v>
      </c>
      <c r="C11" s="17">
        <f>C12+SUM(C14:C17)</f>
        <v>10376331658.32</v>
      </c>
      <c r="D11" s="16" t="s">
        <v>10</v>
      </c>
      <c r="E11" s="18">
        <f>12699152379.27-1021953977.84</f>
        <v>11677198401.43</v>
      </c>
      <c r="F11" s="18">
        <f>12897553072.05-1249394879.81</f>
        <v>11648158192.24</v>
      </c>
      <c r="G11" s="9"/>
      <c r="H11" s="9"/>
      <c r="I11" s="4"/>
      <c r="J11" s="4"/>
    </row>
    <row r="12" spans="1:10" ht="16.5" customHeight="1" x14ac:dyDescent="0.25">
      <c r="A12" s="16" t="s">
        <v>11</v>
      </c>
      <c r="B12" s="18">
        <v>7679300356.7200003</v>
      </c>
      <c r="C12" s="18">
        <v>7941670849.8199997</v>
      </c>
      <c r="D12" s="16" t="s">
        <v>12</v>
      </c>
      <c r="E12" s="18">
        <v>0</v>
      </c>
      <c r="F12" s="18">
        <v>0</v>
      </c>
      <c r="G12" s="9"/>
      <c r="H12" s="9"/>
      <c r="I12" s="4"/>
      <c r="J12" s="4"/>
    </row>
    <row r="13" spans="1:10" ht="60" x14ac:dyDescent="0.25">
      <c r="A13" s="16" t="s">
        <v>13</v>
      </c>
      <c r="B13" s="18">
        <v>290066722.63</v>
      </c>
      <c r="C13" s="18">
        <v>205884372.02000001</v>
      </c>
      <c r="D13" s="15" t="s">
        <v>65</v>
      </c>
      <c r="E13" s="17">
        <v>0</v>
      </c>
      <c r="F13" s="17">
        <v>0</v>
      </c>
      <c r="G13" s="9"/>
      <c r="H13" s="9"/>
      <c r="I13" s="4"/>
      <c r="J13" s="4"/>
    </row>
    <row r="14" spans="1:10" ht="30" x14ac:dyDescent="0.25">
      <c r="A14" s="16" t="s">
        <v>14</v>
      </c>
      <c r="B14" s="18">
        <v>2333542297.0100002</v>
      </c>
      <c r="C14" s="18">
        <v>2349945103.6399999</v>
      </c>
      <c r="D14" s="15" t="s">
        <v>15</v>
      </c>
      <c r="E14" s="17">
        <v>0</v>
      </c>
      <c r="F14" s="17">
        <v>0</v>
      </c>
      <c r="G14" s="9"/>
      <c r="H14" s="9"/>
      <c r="I14" s="4"/>
      <c r="J14" s="4"/>
    </row>
    <row r="15" spans="1:10" x14ac:dyDescent="0.25">
      <c r="A15" s="16" t="s">
        <v>16</v>
      </c>
      <c r="B15" s="18">
        <v>43793503.57</v>
      </c>
      <c r="C15" s="18">
        <v>49899838.329999998</v>
      </c>
      <c r="D15" s="15" t="s">
        <v>17</v>
      </c>
      <c r="E15" s="17">
        <v>0</v>
      </c>
      <c r="F15" s="17">
        <v>0</v>
      </c>
      <c r="G15" s="9"/>
      <c r="H15" s="9"/>
      <c r="I15" s="4"/>
      <c r="J15" s="4"/>
    </row>
    <row r="16" spans="1:10" x14ac:dyDescent="0.25">
      <c r="A16" s="16" t="s">
        <v>18</v>
      </c>
      <c r="B16" s="18">
        <v>1224890.71</v>
      </c>
      <c r="C16" s="18">
        <v>1330392.25</v>
      </c>
      <c r="D16" s="15" t="s">
        <v>19</v>
      </c>
      <c r="E16" s="17">
        <v>0</v>
      </c>
      <c r="F16" s="17">
        <v>0</v>
      </c>
      <c r="G16" s="9"/>
      <c r="H16" s="9"/>
      <c r="I16" s="4"/>
      <c r="J16" s="4"/>
    </row>
    <row r="17" spans="1:10" ht="29.25" x14ac:dyDescent="0.25">
      <c r="A17" s="16" t="s">
        <v>20</v>
      </c>
      <c r="B17" s="18">
        <v>32560219.899999999</v>
      </c>
      <c r="C17" s="18">
        <v>33485474.280000001</v>
      </c>
      <c r="D17" s="15" t="s">
        <v>66</v>
      </c>
      <c r="E17" s="20">
        <f>E18+E19+E30+E31</f>
        <v>6157076408.4400005</v>
      </c>
      <c r="F17" s="20">
        <f>F18+F19+F30+F31</f>
        <v>6081302773.8800001</v>
      </c>
      <c r="G17" s="9"/>
      <c r="H17" s="9"/>
      <c r="I17" s="4"/>
      <c r="J17" s="4"/>
    </row>
    <row r="18" spans="1:10" ht="29.25" x14ac:dyDescent="0.25">
      <c r="A18" s="15" t="s">
        <v>21</v>
      </c>
      <c r="B18" s="17">
        <v>1022228261.28</v>
      </c>
      <c r="C18" s="17">
        <v>1196830452.77</v>
      </c>
      <c r="D18" s="16" t="s">
        <v>67</v>
      </c>
      <c r="E18" s="17">
        <v>269331.81999999995</v>
      </c>
      <c r="F18" s="17">
        <v>238549.86000000004</v>
      </c>
      <c r="G18" s="9"/>
      <c r="H18" s="9"/>
      <c r="I18" s="4"/>
      <c r="J18" s="4"/>
    </row>
    <row r="19" spans="1:10" ht="32.25" customHeight="1" x14ac:dyDescent="0.25">
      <c r="A19" s="15" t="s">
        <v>22</v>
      </c>
      <c r="B19" s="17">
        <v>0</v>
      </c>
      <c r="C19" s="17">
        <v>0</v>
      </c>
      <c r="D19" s="15" t="s">
        <v>68</v>
      </c>
      <c r="E19" s="21">
        <f>SUM(E20:E27)</f>
        <v>507587226.71999997</v>
      </c>
      <c r="F19" s="21">
        <f>SUM(F20:F27)</f>
        <v>718527110.55999994</v>
      </c>
      <c r="G19" s="9"/>
      <c r="H19" s="9"/>
      <c r="I19" s="4"/>
      <c r="J19" s="4"/>
    </row>
    <row r="20" spans="1:10" x14ac:dyDescent="0.25">
      <c r="A20" s="15" t="s">
        <v>23</v>
      </c>
      <c r="B20" s="17">
        <v>174870735.47999999</v>
      </c>
      <c r="C20" s="17">
        <v>648675321.43000007</v>
      </c>
      <c r="D20" s="16" t="s">
        <v>69</v>
      </c>
      <c r="E20" s="18">
        <v>80104575.469999999</v>
      </c>
      <c r="F20" s="18">
        <v>116039770.01000001</v>
      </c>
      <c r="G20" s="9"/>
      <c r="H20" s="9"/>
      <c r="I20" s="4"/>
      <c r="J20" s="4"/>
    </row>
    <row r="21" spans="1:10" ht="29.25" x14ac:dyDescent="0.25">
      <c r="A21" s="15" t="s">
        <v>24</v>
      </c>
      <c r="B21" s="17">
        <f>SUM(B22:B24)</f>
        <v>4711994549.1599998</v>
      </c>
      <c r="C21" s="17">
        <f>SUM(C22:C24)</f>
        <v>4779030942.3999996</v>
      </c>
      <c r="D21" s="16" t="s">
        <v>70</v>
      </c>
      <c r="E21" s="18">
        <v>12504158.369999999</v>
      </c>
      <c r="F21" s="18">
        <v>11911705.859999999</v>
      </c>
      <c r="G21" s="9"/>
      <c r="H21" s="9"/>
      <c r="I21" s="4"/>
      <c r="J21" s="4"/>
    </row>
    <row r="22" spans="1:10" ht="30" x14ac:dyDescent="0.25">
      <c r="A22" s="16" t="s">
        <v>25</v>
      </c>
      <c r="B22" s="18">
        <v>4711994549.1599998</v>
      </c>
      <c r="C22" s="18">
        <v>4779030942.3999996</v>
      </c>
      <c r="D22" s="16" t="s">
        <v>26</v>
      </c>
      <c r="E22" s="18">
        <v>41167338.399999999</v>
      </c>
      <c r="F22" s="18">
        <v>42228471.020000003</v>
      </c>
      <c r="G22" s="9"/>
      <c r="H22" s="9"/>
      <c r="I22" s="4"/>
      <c r="J22" s="4"/>
    </row>
    <row r="23" spans="1:10" ht="14.25" customHeight="1" x14ac:dyDescent="0.25">
      <c r="A23" s="16" t="s">
        <v>27</v>
      </c>
      <c r="B23" s="18">
        <v>0</v>
      </c>
      <c r="C23" s="18">
        <v>0</v>
      </c>
      <c r="D23" s="16" t="s">
        <v>28</v>
      </c>
      <c r="E23" s="18">
        <v>38403374.229999997</v>
      </c>
      <c r="F23" s="18">
        <v>41595970.640000001</v>
      </c>
      <c r="G23" s="9"/>
      <c r="H23" s="9"/>
      <c r="I23" s="4"/>
      <c r="J23" s="4"/>
    </row>
    <row r="24" spans="1:10" ht="30" x14ac:dyDescent="0.25">
      <c r="A24" s="16" t="s">
        <v>29</v>
      </c>
      <c r="B24" s="18">
        <v>0</v>
      </c>
      <c r="C24" s="18">
        <v>0</v>
      </c>
      <c r="D24" s="16" t="s">
        <v>30</v>
      </c>
      <c r="E24" s="18">
        <v>243881230.56</v>
      </c>
      <c r="F24" s="18">
        <v>398889647.97999996</v>
      </c>
      <c r="G24" s="9"/>
      <c r="H24" s="9"/>
      <c r="I24" s="4"/>
      <c r="J24" s="4"/>
    </row>
    <row r="25" spans="1:10" ht="30" x14ac:dyDescent="0.25">
      <c r="A25" s="15" t="s">
        <v>31</v>
      </c>
      <c r="B25" s="17">
        <v>30690506.07</v>
      </c>
      <c r="C25" s="17">
        <v>27360593.91</v>
      </c>
      <c r="D25" s="16" t="s">
        <v>71</v>
      </c>
      <c r="E25" s="18">
        <v>82187574.449999988</v>
      </c>
      <c r="F25" s="18">
        <v>99866141.069999993</v>
      </c>
      <c r="G25" s="9"/>
      <c r="H25" s="9"/>
      <c r="I25" s="4"/>
      <c r="J25" s="4"/>
    </row>
    <row r="26" spans="1:10" ht="45" x14ac:dyDescent="0.25">
      <c r="A26" s="15" t="s">
        <v>32</v>
      </c>
      <c r="B26" s="17">
        <v>0</v>
      </c>
      <c r="C26" s="17">
        <v>0</v>
      </c>
      <c r="D26" s="16" t="s">
        <v>33</v>
      </c>
      <c r="E26" s="18">
        <v>1407377.02</v>
      </c>
      <c r="F26" s="18">
        <v>1888086.36</v>
      </c>
      <c r="G26" s="9"/>
      <c r="H26" s="9"/>
      <c r="I26" s="4"/>
      <c r="J26" s="4"/>
    </row>
    <row r="27" spans="1:10" x14ac:dyDescent="0.25">
      <c r="A27" s="15" t="s">
        <v>34</v>
      </c>
      <c r="B27" s="17">
        <f>B28+B33+B39+B47</f>
        <v>392886121.78999996</v>
      </c>
      <c r="C27" s="17">
        <f>C28+C33+C39+C47</f>
        <v>550405083.5</v>
      </c>
      <c r="D27" s="16" t="s">
        <v>35</v>
      </c>
      <c r="E27" s="18">
        <f>SUM(E28:E29)</f>
        <v>7931598.2199999997</v>
      </c>
      <c r="F27" s="18">
        <f>SUM(F28:F29)</f>
        <v>6107317.6200000001</v>
      </c>
      <c r="G27" s="9"/>
      <c r="H27" s="9"/>
      <c r="I27" s="4"/>
      <c r="J27" s="4"/>
    </row>
    <row r="28" spans="1:10" ht="30" x14ac:dyDescent="0.25">
      <c r="A28" s="15" t="s">
        <v>36</v>
      </c>
      <c r="B28" s="17">
        <f>SUM(B29:B32)</f>
        <v>1990819.27</v>
      </c>
      <c r="C28" s="17">
        <f>SUM(C29:C32)</f>
        <v>1841729.48</v>
      </c>
      <c r="D28" s="16" t="s">
        <v>37</v>
      </c>
      <c r="E28" s="18">
        <v>7931598.2199999997</v>
      </c>
      <c r="F28" s="18">
        <v>6107317.6200000001</v>
      </c>
      <c r="G28" s="9"/>
      <c r="H28" s="9"/>
      <c r="I28" s="4"/>
      <c r="J28" s="4"/>
    </row>
    <row r="29" spans="1:10" x14ac:dyDescent="0.25">
      <c r="A29" s="16" t="s">
        <v>38</v>
      </c>
      <c r="B29" s="18">
        <v>1990819.27</v>
      </c>
      <c r="C29" s="18">
        <v>1834587.77</v>
      </c>
      <c r="D29" s="16" t="s">
        <v>39</v>
      </c>
      <c r="E29" s="18">
        <v>0</v>
      </c>
      <c r="F29" s="18">
        <v>0</v>
      </c>
      <c r="G29" s="9"/>
      <c r="H29" s="9"/>
      <c r="I29" s="4"/>
      <c r="J29" s="4"/>
    </row>
    <row r="30" spans="1:10" x14ac:dyDescent="0.25">
      <c r="A30" s="16" t="s">
        <v>40</v>
      </c>
      <c r="B30" s="18">
        <v>0</v>
      </c>
      <c r="C30" s="18">
        <v>0</v>
      </c>
      <c r="D30" s="15" t="s">
        <v>41</v>
      </c>
      <c r="E30" s="17">
        <v>5520710443.2700005</v>
      </c>
      <c r="F30" s="17">
        <v>5220560543.6599998</v>
      </c>
      <c r="G30" s="9"/>
      <c r="H30" s="9"/>
      <c r="I30" s="4"/>
      <c r="J30" s="4"/>
    </row>
    <row r="31" spans="1:10" x14ac:dyDescent="0.25">
      <c r="A31" s="16" t="s">
        <v>42</v>
      </c>
      <c r="B31" s="18">
        <v>0</v>
      </c>
      <c r="C31" s="39">
        <v>7141.71</v>
      </c>
      <c r="D31" s="15" t="s">
        <v>59</v>
      </c>
      <c r="E31" s="17">
        <f>E32+E33</f>
        <v>128509406.63</v>
      </c>
      <c r="F31" s="17">
        <f>F32+F33</f>
        <v>141976569.80000001</v>
      </c>
      <c r="G31" s="9"/>
      <c r="H31" s="9"/>
      <c r="I31" s="4"/>
      <c r="J31" s="4"/>
    </row>
    <row r="32" spans="1:10" ht="30" x14ac:dyDescent="0.25">
      <c r="A32" s="16" t="s">
        <v>43</v>
      </c>
      <c r="B32" s="18">
        <v>0</v>
      </c>
      <c r="C32" s="18">
        <v>0</v>
      </c>
      <c r="D32" s="16" t="s">
        <v>44</v>
      </c>
      <c r="E32" s="18">
        <v>128509406.63</v>
      </c>
      <c r="F32" s="18">
        <v>141976569.80000001</v>
      </c>
      <c r="G32" s="9"/>
      <c r="H32" s="9"/>
      <c r="I32" s="4"/>
      <c r="J32" s="4"/>
    </row>
    <row r="33" spans="1:10" x14ac:dyDescent="0.25">
      <c r="A33" s="15" t="s">
        <v>45</v>
      </c>
      <c r="B33" s="17">
        <f>SUM(B34:B38)</f>
        <v>267597069.46999997</v>
      </c>
      <c r="C33" s="17">
        <f>SUM(C34:C38)</f>
        <v>405582324.62</v>
      </c>
      <c r="D33" s="16" t="s">
        <v>72</v>
      </c>
      <c r="E33" s="18">
        <v>0</v>
      </c>
      <c r="F33" s="18">
        <v>0</v>
      </c>
      <c r="G33" s="9"/>
      <c r="H33" s="9"/>
      <c r="I33" s="4"/>
      <c r="J33" s="4"/>
    </row>
    <row r="34" spans="1:10" x14ac:dyDescent="0.25">
      <c r="A34" s="16" t="s">
        <v>46</v>
      </c>
      <c r="B34" s="18">
        <v>2754714.08</v>
      </c>
      <c r="C34" s="18">
        <v>6922127.3200000003</v>
      </c>
      <c r="D34" s="16"/>
      <c r="E34" s="17"/>
      <c r="F34" s="17"/>
      <c r="G34" s="9"/>
      <c r="H34" s="9"/>
      <c r="I34" s="4"/>
      <c r="J34" s="4"/>
    </row>
    <row r="35" spans="1:10" x14ac:dyDescent="0.25">
      <c r="A35" s="16" t="s">
        <v>47</v>
      </c>
      <c r="B35" s="18">
        <v>47342284.159999996</v>
      </c>
      <c r="C35" s="18">
        <v>76548232.840000004</v>
      </c>
      <c r="D35" s="16"/>
      <c r="E35" s="17"/>
      <c r="F35" s="17"/>
      <c r="G35" s="9"/>
      <c r="H35" s="9"/>
      <c r="I35" s="4"/>
      <c r="J35" s="4"/>
    </row>
    <row r="36" spans="1:10" ht="30" x14ac:dyDescent="0.25">
      <c r="A36" s="16" t="s">
        <v>48</v>
      </c>
      <c r="B36" s="18">
        <v>129.99</v>
      </c>
      <c r="C36" s="18">
        <v>129.99</v>
      </c>
      <c r="D36" s="16"/>
      <c r="E36" s="17"/>
      <c r="F36" s="17"/>
      <c r="G36" s="9"/>
      <c r="H36" s="9"/>
      <c r="I36" s="4"/>
      <c r="J36" s="4"/>
    </row>
    <row r="37" spans="1:10" x14ac:dyDescent="0.25">
      <c r="A37" s="16" t="s">
        <v>49</v>
      </c>
      <c r="B37" s="18">
        <v>217499230.33999997</v>
      </c>
      <c r="C37" s="18">
        <v>322108970.81</v>
      </c>
      <c r="D37" s="15"/>
      <c r="E37" s="17"/>
      <c r="F37" s="17"/>
      <c r="G37" s="9"/>
      <c r="H37" s="9"/>
      <c r="I37" s="4"/>
    </row>
    <row r="38" spans="1:10" ht="45" x14ac:dyDescent="0.25">
      <c r="A38" s="16" t="s">
        <v>50</v>
      </c>
      <c r="B38" s="18">
        <v>710.9</v>
      </c>
      <c r="C38" s="18">
        <v>2863.66</v>
      </c>
      <c r="D38" s="16"/>
      <c r="E38" s="19"/>
      <c r="F38" s="19"/>
      <c r="G38" s="9"/>
      <c r="H38" s="9"/>
      <c r="I38" s="4"/>
    </row>
    <row r="39" spans="1:10" ht="28.5" customHeight="1" x14ac:dyDescent="0.25">
      <c r="A39" s="15" t="s">
        <v>51</v>
      </c>
      <c r="B39" s="17">
        <f>SUM(B40:B46)</f>
        <v>106567130.85000001</v>
      </c>
      <c r="C39" s="17">
        <f>SUM(C40:C46)</f>
        <v>111246637.87</v>
      </c>
      <c r="D39" s="16"/>
      <c r="E39" s="22"/>
      <c r="F39" s="22"/>
      <c r="G39" s="9"/>
      <c r="H39" s="9"/>
      <c r="I39" s="4"/>
    </row>
    <row r="40" spans="1:10" ht="18.75" customHeight="1" x14ac:dyDescent="0.25">
      <c r="A40" s="16" t="s">
        <v>52</v>
      </c>
      <c r="B40" s="18">
        <v>0</v>
      </c>
      <c r="C40" s="18">
        <v>737.71</v>
      </c>
      <c r="D40" s="16"/>
      <c r="E40" s="22"/>
      <c r="F40" s="22"/>
      <c r="G40" s="9"/>
      <c r="H40" s="9"/>
      <c r="I40" s="4"/>
    </row>
    <row r="41" spans="1:10" ht="31.5" customHeight="1" x14ac:dyDescent="0.25">
      <c r="A41" s="16" t="s">
        <v>53</v>
      </c>
      <c r="B41" s="18">
        <v>8141671.04</v>
      </c>
      <c r="C41" s="18">
        <v>8267249.3700000001</v>
      </c>
      <c r="D41" s="16"/>
      <c r="E41" s="22"/>
      <c r="F41" s="22"/>
      <c r="G41" s="9"/>
      <c r="H41" s="9"/>
      <c r="I41" s="4"/>
    </row>
    <row r="42" spans="1:10" ht="30" x14ac:dyDescent="0.25">
      <c r="A42" s="16" t="s">
        <v>54</v>
      </c>
      <c r="B42" s="18">
        <v>0</v>
      </c>
      <c r="C42" s="18">
        <v>0</v>
      </c>
      <c r="D42" s="16"/>
      <c r="E42" s="22"/>
      <c r="F42" s="22"/>
      <c r="G42" s="9"/>
      <c r="H42" s="9"/>
      <c r="I42" s="4"/>
    </row>
    <row r="43" spans="1:10" ht="18.75" customHeight="1" x14ac:dyDescent="0.25">
      <c r="A43" s="16" t="s">
        <v>55</v>
      </c>
      <c r="B43" s="19">
        <v>98425459.810000002</v>
      </c>
      <c r="C43" s="19">
        <v>102978650.79000001</v>
      </c>
      <c r="D43" s="16"/>
      <c r="E43" s="22"/>
      <c r="F43" s="22"/>
      <c r="G43" s="9"/>
      <c r="H43" s="9"/>
      <c r="I43" s="4"/>
    </row>
    <row r="44" spans="1:10" ht="16.5" customHeight="1" x14ac:dyDescent="0.25">
      <c r="A44" s="16" t="s">
        <v>56</v>
      </c>
      <c r="B44" s="18">
        <v>0</v>
      </c>
      <c r="C44" s="18">
        <v>0</v>
      </c>
      <c r="D44" s="16"/>
      <c r="E44" s="22"/>
      <c r="F44" s="22"/>
      <c r="G44" s="9"/>
      <c r="H44" s="9"/>
      <c r="I44" s="4"/>
    </row>
    <row r="45" spans="1:10" ht="18.75" customHeight="1" x14ac:dyDescent="0.25">
      <c r="A45" s="16" t="s">
        <v>57</v>
      </c>
      <c r="B45" s="18">
        <v>0</v>
      </c>
      <c r="C45" s="18">
        <v>0</v>
      </c>
      <c r="D45" s="16"/>
      <c r="E45" s="22"/>
      <c r="F45" s="22"/>
      <c r="G45" s="9"/>
      <c r="H45" s="9"/>
      <c r="I45" s="4"/>
    </row>
    <row r="46" spans="1:10" ht="26.45" customHeight="1" x14ac:dyDescent="0.25">
      <c r="A46" s="16" t="s">
        <v>58</v>
      </c>
      <c r="B46" s="18">
        <v>0</v>
      </c>
      <c r="C46" s="18">
        <v>0</v>
      </c>
      <c r="D46" s="16"/>
      <c r="E46" s="22"/>
      <c r="F46" s="22"/>
      <c r="G46" s="9"/>
      <c r="H46" s="9"/>
      <c r="I46" s="4"/>
    </row>
    <row r="47" spans="1:10" ht="18.75" customHeight="1" thickBot="1" x14ac:dyDescent="0.3">
      <c r="A47" s="26" t="s">
        <v>73</v>
      </c>
      <c r="B47" s="27">
        <v>16731102.199999999</v>
      </c>
      <c r="C47" s="27">
        <v>31734391.530000001</v>
      </c>
      <c r="D47" s="28"/>
      <c r="E47" s="29"/>
      <c r="F47" s="29"/>
      <c r="G47" s="9"/>
      <c r="H47" s="9"/>
      <c r="I47" s="4"/>
    </row>
    <row r="48" spans="1:10" ht="17.25" customHeight="1" thickBot="1" x14ac:dyDescent="0.3">
      <c r="A48" s="30" t="s">
        <v>60</v>
      </c>
      <c r="B48" s="31">
        <f>B8+B27</f>
        <v>16438424706.209999</v>
      </c>
      <c r="C48" s="31">
        <f>C8+C27</f>
        <v>17602321028.360001</v>
      </c>
      <c r="D48" s="30" t="s">
        <v>61</v>
      </c>
      <c r="E48" s="31">
        <f>E8+E15+E16+E17</f>
        <v>16438424706.210001</v>
      </c>
      <c r="F48" s="31">
        <f>F8+F15+F16+F17</f>
        <v>17602321028.360001</v>
      </c>
      <c r="G48" s="9"/>
      <c r="H48" s="9"/>
      <c r="I48" s="4"/>
    </row>
    <row r="49" spans="1:6" x14ac:dyDescent="0.25">
      <c r="A49" s="67"/>
      <c r="B49" s="67"/>
      <c r="C49" s="67"/>
      <c r="D49" s="67"/>
      <c r="E49" s="67"/>
      <c r="F49" s="67"/>
    </row>
    <row r="50" spans="1:6" x14ac:dyDescent="0.25">
      <c r="A50" s="5"/>
      <c r="B50" s="6"/>
      <c r="C50" s="6"/>
      <c r="D50" s="5"/>
      <c r="E50" s="41">
        <f>E48-B48</f>
        <v>0</v>
      </c>
      <c r="F50" s="41">
        <f>F48-C48</f>
        <v>0</v>
      </c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ht="15" customHeight="1" x14ac:dyDescent="0.25">
      <c r="A53" s="5"/>
      <c r="B53" s="5"/>
      <c r="C53" s="43" t="s">
        <v>158</v>
      </c>
      <c r="D53" s="43"/>
      <c r="E53" s="5"/>
      <c r="F53" s="5"/>
    </row>
    <row r="54" spans="1:6" ht="30" x14ac:dyDescent="0.25">
      <c r="A54" s="7" t="s">
        <v>62</v>
      </c>
      <c r="B54" s="7"/>
      <c r="C54" s="44" t="s">
        <v>74</v>
      </c>
      <c r="D54" s="45"/>
      <c r="E54" s="7"/>
      <c r="F54" s="7" t="s">
        <v>153</v>
      </c>
    </row>
    <row r="55" spans="1:6" x14ac:dyDescent="0.25">
      <c r="A55" s="7" t="s">
        <v>75</v>
      </c>
      <c r="E55" s="7"/>
      <c r="F55" s="7" t="s">
        <v>76</v>
      </c>
    </row>
    <row r="56" spans="1:6" x14ac:dyDescent="0.25">
      <c r="A56" s="7"/>
      <c r="B56" s="7"/>
      <c r="C56" s="7"/>
      <c r="E56" s="7"/>
    </row>
    <row r="57" spans="1:6" x14ac:dyDescent="0.25">
      <c r="A57" s="1"/>
      <c r="B57" s="7"/>
      <c r="C57" s="7"/>
      <c r="E57" s="7"/>
    </row>
    <row r="58" spans="1:6" x14ac:dyDescent="0.25">
      <c r="A58" s="7"/>
      <c r="B58" s="7"/>
      <c r="C58" s="7"/>
      <c r="E58" s="7"/>
    </row>
    <row r="63" spans="1:6" x14ac:dyDescent="0.25">
      <c r="A63" s="37"/>
    </row>
  </sheetData>
  <mergeCells count="7">
    <mergeCell ref="C53:D53"/>
    <mergeCell ref="C54:D54"/>
    <mergeCell ref="A1:A4"/>
    <mergeCell ref="B1:D4"/>
    <mergeCell ref="E1:F6"/>
    <mergeCell ref="B5:D6"/>
    <mergeCell ref="A49:F49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7"/>
  <sheetViews>
    <sheetView topLeftCell="A37" zoomScaleNormal="100" workbookViewId="0">
      <selection sqref="A1:A4"/>
    </sheetView>
  </sheetViews>
  <sheetFormatPr defaultColWidth="9.140625" defaultRowHeight="15" x14ac:dyDescent="0.25"/>
  <cols>
    <col min="1" max="1" width="32.5703125" style="3" customWidth="1"/>
    <col min="2" max="2" width="29.28515625" style="3" customWidth="1"/>
    <col min="3" max="3" width="29.7109375" style="3" customWidth="1"/>
    <col min="4" max="4" width="26.42578125" style="3" customWidth="1"/>
    <col min="5" max="5" width="27.5703125" style="8" customWidth="1"/>
    <col min="6" max="6" width="9.140625" style="8"/>
    <col min="7" max="7" width="18.28515625" style="3" bestFit="1" customWidth="1"/>
    <col min="8" max="9" width="14.42578125" style="3" customWidth="1"/>
    <col min="10" max="16384" width="9.140625" style="3"/>
  </cols>
  <sheetData>
    <row r="1" spans="1:15" ht="29.25" customHeight="1" x14ac:dyDescent="0.25">
      <c r="A1" s="46" t="s">
        <v>164</v>
      </c>
      <c r="B1" s="88" t="s">
        <v>151</v>
      </c>
      <c r="C1" s="89"/>
      <c r="D1" s="46" t="s">
        <v>155</v>
      </c>
    </row>
    <row r="2" spans="1:15" x14ac:dyDescent="0.25">
      <c r="A2" s="47"/>
      <c r="B2" s="90" t="s">
        <v>111</v>
      </c>
      <c r="C2" s="91"/>
      <c r="D2" s="47"/>
    </row>
    <row r="3" spans="1:15" ht="21" customHeight="1" x14ac:dyDescent="0.25">
      <c r="A3" s="47"/>
      <c r="B3" s="90" t="s">
        <v>157</v>
      </c>
      <c r="C3" s="91"/>
      <c r="D3" s="47"/>
    </row>
    <row r="4" spans="1:15" ht="16.899999999999999" customHeight="1" x14ac:dyDescent="0.25">
      <c r="A4" s="47"/>
      <c r="B4" s="90" t="s">
        <v>162</v>
      </c>
      <c r="C4" s="91"/>
      <c r="D4" s="47"/>
    </row>
    <row r="5" spans="1:15" x14ac:dyDescent="0.25">
      <c r="A5" s="13" t="s">
        <v>0</v>
      </c>
      <c r="B5" s="78"/>
      <c r="C5" s="79"/>
      <c r="D5" s="82"/>
    </row>
    <row r="6" spans="1:15" ht="15.75" thickBot="1" x14ac:dyDescent="0.3">
      <c r="A6" s="14" t="s">
        <v>152</v>
      </c>
      <c r="B6" s="80"/>
      <c r="C6" s="81"/>
      <c r="D6" s="83"/>
    </row>
    <row r="7" spans="1:15" ht="31.5" customHeight="1" thickBot="1" x14ac:dyDescent="0.3">
      <c r="A7" s="84"/>
      <c r="B7" s="85"/>
      <c r="C7" s="25" t="s">
        <v>77</v>
      </c>
      <c r="D7" s="35" t="s">
        <v>78</v>
      </c>
      <c r="J7" s="36"/>
      <c r="K7" s="36"/>
      <c r="L7" s="36"/>
      <c r="M7" s="36"/>
      <c r="N7" s="36"/>
      <c r="O7" s="36"/>
    </row>
    <row r="8" spans="1:15" ht="14.25" customHeight="1" x14ac:dyDescent="0.25">
      <c r="A8" s="86" t="s">
        <v>112</v>
      </c>
      <c r="B8" s="87"/>
      <c r="C8" s="32">
        <f>SUM(C9:C14)</f>
        <v>14267675638.84</v>
      </c>
      <c r="D8" s="32">
        <f>SUM(D9:D14)</f>
        <v>15567118563.110001</v>
      </c>
      <c r="E8" s="9"/>
      <c r="F8" s="9"/>
      <c r="G8" s="10"/>
      <c r="H8" s="10"/>
      <c r="I8" s="10"/>
      <c r="J8" s="36"/>
      <c r="K8" s="36"/>
      <c r="L8" s="36"/>
      <c r="M8" s="36"/>
      <c r="N8" s="36"/>
      <c r="O8" s="36"/>
    </row>
    <row r="9" spans="1:15" ht="14.25" customHeight="1" x14ac:dyDescent="0.25">
      <c r="A9" s="72" t="s">
        <v>113</v>
      </c>
      <c r="B9" s="73"/>
      <c r="C9" s="18">
        <v>605373834.25999999</v>
      </c>
      <c r="D9" s="18">
        <v>457692589.08999997</v>
      </c>
      <c r="E9" s="9"/>
      <c r="F9" s="9"/>
      <c r="G9" s="11"/>
      <c r="H9" s="11"/>
      <c r="I9" s="11"/>
      <c r="J9" s="36"/>
      <c r="K9" s="36"/>
      <c r="L9" s="36"/>
      <c r="M9" s="36"/>
      <c r="N9" s="36"/>
      <c r="O9" s="36"/>
    </row>
    <row r="10" spans="1:15" ht="33.75" customHeight="1" x14ac:dyDescent="0.25">
      <c r="A10" s="72" t="s">
        <v>114</v>
      </c>
      <c r="B10" s="73"/>
      <c r="C10" s="18">
        <v>-7917.24</v>
      </c>
      <c r="D10" s="18">
        <v>60656.69</v>
      </c>
      <c r="E10" s="9"/>
      <c r="F10" s="9"/>
      <c r="G10" s="11"/>
      <c r="H10" s="11"/>
      <c r="I10" s="11"/>
      <c r="J10" s="76"/>
      <c r="K10" s="76"/>
      <c r="L10" s="36"/>
      <c r="M10" s="77"/>
      <c r="N10" s="36"/>
      <c r="O10" s="36"/>
    </row>
    <row r="11" spans="1:15" ht="14.25" customHeight="1" x14ac:dyDescent="0.25">
      <c r="A11" s="72" t="s">
        <v>115</v>
      </c>
      <c r="B11" s="73"/>
      <c r="C11" s="18">
        <v>0</v>
      </c>
      <c r="D11" s="18">
        <v>0</v>
      </c>
      <c r="E11" s="9"/>
      <c r="F11" s="9"/>
      <c r="G11" s="12"/>
      <c r="H11" s="12"/>
      <c r="I11" s="12"/>
      <c r="J11" s="36"/>
      <c r="K11" s="36"/>
      <c r="L11" s="36"/>
      <c r="M11" s="77"/>
      <c r="N11" s="36"/>
      <c r="O11" s="36"/>
    </row>
    <row r="12" spans="1:15" ht="14.25" customHeight="1" x14ac:dyDescent="0.25">
      <c r="A12" s="72" t="s">
        <v>116</v>
      </c>
      <c r="B12" s="73"/>
      <c r="C12" s="18">
        <v>0</v>
      </c>
      <c r="D12" s="18">
        <v>0</v>
      </c>
      <c r="E12" s="9"/>
      <c r="F12" s="9"/>
      <c r="G12" s="11"/>
      <c r="H12" s="11"/>
      <c r="I12" s="11"/>
      <c r="J12" s="36"/>
      <c r="K12" s="36"/>
      <c r="L12" s="36"/>
      <c r="M12" s="77"/>
      <c r="N12" s="36"/>
      <c r="O12" s="36"/>
    </row>
    <row r="13" spans="1:15" ht="14.25" customHeight="1" x14ac:dyDescent="0.25">
      <c r="A13" s="72" t="s">
        <v>117</v>
      </c>
      <c r="B13" s="73"/>
      <c r="C13" s="18">
        <v>0</v>
      </c>
      <c r="D13" s="18">
        <v>0</v>
      </c>
      <c r="E13" s="9"/>
      <c r="F13" s="9"/>
      <c r="G13" s="11"/>
      <c r="H13" s="11"/>
      <c r="I13" s="11"/>
      <c r="J13" s="36"/>
      <c r="K13" s="36"/>
      <c r="L13" s="36"/>
      <c r="M13" s="36"/>
      <c r="N13" s="36"/>
      <c r="O13" s="36"/>
    </row>
    <row r="14" spans="1:15" ht="14.25" customHeight="1" x14ac:dyDescent="0.25">
      <c r="A14" s="72" t="s">
        <v>118</v>
      </c>
      <c r="B14" s="73"/>
      <c r="C14" s="18">
        <v>13662309721.82</v>
      </c>
      <c r="D14" s="18">
        <v>15109365317.33</v>
      </c>
      <c r="E14" s="9"/>
      <c r="F14" s="9"/>
      <c r="G14" s="11"/>
      <c r="H14" s="11"/>
      <c r="I14" s="11"/>
      <c r="J14" s="36"/>
      <c r="K14" s="36"/>
      <c r="L14" s="36"/>
      <c r="M14" s="36"/>
      <c r="N14" s="36"/>
      <c r="O14" s="36"/>
    </row>
    <row r="15" spans="1:15" ht="14.25" customHeight="1" x14ac:dyDescent="0.25">
      <c r="A15" s="70" t="s">
        <v>119</v>
      </c>
      <c r="B15" s="71"/>
      <c r="C15" s="17">
        <f>SUM(C16:C25)</f>
        <v>3212148660.230001</v>
      </c>
      <c r="D15" s="17">
        <f>SUM(D16:D25)</f>
        <v>3887353582.8600001</v>
      </c>
      <c r="E15" s="9"/>
      <c r="F15" s="9"/>
      <c r="G15" s="10"/>
      <c r="H15" s="10"/>
      <c r="I15" s="10"/>
      <c r="J15" s="36"/>
      <c r="K15" s="36"/>
      <c r="L15" s="36"/>
      <c r="M15" s="36"/>
      <c r="N15" s="36"/>
      <c r="O15" s="36"/>
    </row>
    <row r="16" spans="1:15" x14ac:dyDescent="0.25">
      <c r="A16" s="72" t="s">
        <v>120</v>
      </c>
      <c r="B16" s="73"/>
      <c r="C16" s="18">
        <v>152291404.86000001</v>
      </c>
      <c r="D16" s="18">
        <v>157100183.99000001</v>
      </c>
      <c r="E16" s="9"/>
      <c r="F16" s="9"/>
      <c r="G16" s="11"/>
      <c r="H16" s="11"/>
      <c r="I16" s="11"/>
      <c r="J16" s="36"/>
      <c r="K16" s="36"/>
      <c r="L16" s="36"/>
      <c r="M16" s="36"/>
      <c r="N16" s="36"/>
      <c r="O16" s="36"/>
    </row>
    <row r="17" spans="1:15" x14ac:dyDescent="0.25">
      <c r="A17" s="72" t="s">
        <v>121</v>
      </c>
      <c r="B17" s="73"/>
      <c r="C17" s="18">
        <v>56155297.859999999</v>
      </c>
      <c r="D17" s="18">
        <v>65114169.520000003</v>
      </c>
      <c r="E17" s="9"/>
      <c r="F17" s="9"/>
      <c r="G17" s="11"/>
      <c r="H17" s="11"/>
      <c r="I17" s="11"/>
      <c r="J17" s="36"/>
      <c r="K17" s="36"/>
      <c r="L17" s="36"/>
      <c r="M17" s="36"/>
      <c r="N17" s="36"/>
      <c r="O17" s="36"/>
    </row>
    <row r="18" spans="1:15" x14ac:dyDescent="0.25">
      <c r="A18" s="72" t="s">
        <v>122</v>
      </c>
      <c r="B18" s="73"/>
      <c r="C18" s="18">
        <v>898137662.3900001</v>
      </c>
      <c r="D18" s="18">
        <v>906973654.32000005</v>
      </c>
      <c r="E18" s="9"/>
      <c r="F18" s="9"/>
      <c r="G18" s="11"/>
      <c r="H18" s="11"/>
      <c r="I18" s="11"/>
      <c r="J18" s="36"/>
      <c r="K18" s="36"/>
      <c r="L18" s="36"/>
      <c r="M18" s="36"/>
      <c r="N18" s="36"/>
      <c r="O18" s="36"/>
    </row>
    <row r="19" spans="1:15" x14ac:dyDescent="0.25">
      <c r="A19" s="72" t="s">
        <v>123</v>
      </c>
      <c r="B19" s="73"/>
      <c r="C19" s="18">
        <v>17706726.18</v>
      </c>
      <c r="D19" s="18">
        <v>14519194.98</v>
      </c>
      <c r="E19" s="9"/>
      <c r="F19" s="9"/>
      <c r="G19" s="11"/>
      <c r="H19" s="11"/>
      <c r="I19" s="11"/>
      <c r="J19" s="36"/>
      <c r="K19" s="36"/>
      <c r="L19" s="36"/>
      <c r="M19" s="36"/>
      <c r="N19" s="36"/>
      <c r="O19" s="36"/>
    </row>
    <row r="20" spans="1:15" x14ac:dyDescent="0.25">
      <c r="A20" s="72" t="s">
        <v>124</v>
      </c>
      <c r="B20" s="73"/>
      <c r="C20" s="18">
        <v>770669025.94000006</v>
      </c>
      <c r="D20" s="18">
        <v>815893781.67999995</v>
      </c>
      <c r="E20" s="9"/>
      <c r="F20" s="9"/>
      <c r="G20" s="11"/>
      <c r="H20" s="11"/>
      <c r="I20" s="11"/>
    </row>
    <row r="21" spans="1:15" ht="14.25" customHeight="1" x14ac:dyDescent="0.25">
      <c r="A21" s="72" t="s">
        <v>125</v>
      </c>
      <c r="B21" s="73"/>
      <c r="C21" s="18">
        <v>151429371.12</v>
      </c>
      <c r="D21" s="18">
        <v>162388352.53</v>
      </c>
      <c r="E21" s="9"/>
      <c r="F21" s="9"/>
      <c r="G21" s="11"/>
      <c r="H21" s="11"/>
      <c r="I21" s="11"/>
    </row>
    <row r="22" spans="1:15" x14ac:dyDescent="0.25">
      <c r="A22" s="72" t="s">
        <v>126</v>
      </c>
      <c r="B22" s="73"/>
      <c r="C22" s="18">
        <v>24422614.530000001</v>
      </c>
      <c r="D22" s="18">
        <v>25898700.609999999</v>
      </c>
      <c r="E22" s="9"/>
      <c r="F22" s="9"/>
      <c r="G22" s="11"/>
      <c r="H22" s="11"/>
      <c r="I22" s="11"/>
    </row>
    <row r="23" spans="1:15" ht="14.25" customHeight="1" x14ac:dyDescent="0.25">
      <c r="A23" s="72" t="s">
        <v>127</v>
      </c>
      <c r="B23" s="73"/>
      <c r="C23" s="18">
        <v>0</v>
      </c>
      <c r="D23" s="18">
        <v>0</v>
      </c>
      <c r="E23" s="9"/>
      <c r="F23" s="9"/>
      <c r="G23" s="11"/>
      <c r="H23" s="11"/>
      <c r="I23" s="11"/>
    </row>
    <row r="24" spans="1:15" ht="14.25" customHeight="1" x14ac:dyDescent="0.25">
      <c r="A24" s="72" t="s">
        <v>128</v>
      </c>
      <c r="B24" s="73"/>
      <c r="C24" s="18">
        <v>1141336173.0300002</v>
      </c>
      <c r="D24" s="18">
        <v>1739465038.5899999</v>
      </c>
      <c r="E24" s="9"/>
      <c r="F24" s="9"/>
      <c r="G24" s="11"/>
      <c r="H24" s="11"/>
      <c r="I24" s="11"/>
    </row>
    <row r="25" spans="1:15" x14ac:dyDescent="0.25">
      <c r="A25" s="72" t="s">
        <v>129</v>
      </c>
      <c r="B25" s="73"/>
      <c r="C25" s="18">
        <v>384.32</v>
      </c>
      <c r="D25" s="18">
        <v>506.64</v>
      </c>
      <c r="E25" s="9"/>
      <c r="F25" s="9"/>
      <c r="G25" s="11"/>
      <c r="H25" s="11"/>
      <c r="I25" s="11"/>
    </row>
    <row r="26" spans="1:15" ht="14.25" customHeight="1" x14ac:dyDescent="0.25">
      <c r="A26" s="70" t="s">
        <v>130</v>
      </c>
      <c r="B26" s="71"/>
      <c r="C26" s="17">
        <f>C8-C15</f>
        <v>11055526978.609999</v>
      </c>
      <c r="D26" s="17">
        <f>D8-D15</f>
        <v>11679764980.25</v>
      </c>
      <c r="E26" s="9"/>
      <c r="F26" s="9"/>
      <c r="G26" s="10"/>
      <c r="H26" s="10"/>
      <c r="I26" s="10"/>
    </row>
    <row r="27" spans="1:15" ht="14.25" customHeight="1" x14ac:dyDescent="0.25">
      <c r="A27" s="70" t="s">
        <v>131</v>
      </c>
      <c r="B27" s="71"/>
      <c r="C27" s="17">
        <f>SUM(C28:C30)</f>
        <v>1323836783.6800001</v>
      </c>
      <c r="D27" s="17">
        <f>SUM(D28:D30)</f>
        <v>1409689804.4299998</v>
      </c>
      <c r="E27" s="9"/>
      <c r="F27" s="9"/>
      <c r="G27" s="10"/>
      <c r="H27" s="10"/>
      <c r="I27" s="10"/>
    </row>
    <row r="28" spans="1:15" ht="14.25" customHeight="1" x14ac:dyDescent="0.25">
      <c r="A28" s="72" t="s">
        <v>132</v>
      </c>
      <c r="B28" s="73"/>
      <c r="C28" s="18">
        <v>74457979.359999999</v>
      </c>
      <c r="D28" s="18">
        <v>651355714.11000001</v>
      </c>
      <c r="E28" s="9"/>
      <c r="F28" s="9"/>
      <c r="G28" s="11"/>
      <c r="H28" s="11"/>
      <c r="I28" s="11"/>
    </row>
    <row r="29" spans="1:15" x14ac:dyDescent="0.25">
      <c r="A29" s="72" t="s">
        <v>133</v>
      </c>
      <c r="B29" s="73"/>
      <c r="C29" s="18">
        <v>2074.73</v>
      </c>
      <c r="D29" s="18">
        <v>891.56</v>
      </c>
      <c r="E29" s="9"/>
      <c r="F29" s="9"/>
      <c r="G29" s="12"/>
      <c r="H29" s="12"/>
      <c r="I29" s="12"/>
    </row>
    <row r="30" spans="1:15" x14ac:dyDescent="0.25">
      <c r="A30" s="72" t="s">
        <v>134</v>
      </c>
      <c r="B30" s="73"/>
      <c r="C30" s="18">
        <v>1249376729.5900002</v>
      </c>
      <c r="D30" s="18">
        <v>758333198.75999999</v>
      </c>
      <c r="E30" s="9"/>
      <c r="F30" s="9"/>
      <c r="G30" s="11"/>
      <c r="H30" s="11"/>
      <c r="I30" s="11"/>
    </row>
    <row r="31" spans="1:15" x14ac:dyDescent="0.25">
      <c r="A31" s="70" t="s">
        <v>135</v>
      </c>
      <c r="B31" s="71"/>
      <c r="C31" s="17">
        <f>SUM(C32:C33)</f>
        <v>800381808.29999995</v>
      </c>
      <c r="D31" s="17">
        <f>SUM(D32:D33)</f>
        <v>916765351.44000006</v>
      </c>
      <c r="E31" s="9"/>
      <c r="F31" s="9"/>
      <c r="G31" s="10"/>
      <c r="H31" s="10"/>
      <c r="I31" s="10"/>
    </row>
    <row r="32" spans="1:15" ht="47.25" customHeight="1" x14ac:dyDescent="0.25">
      <c r="A32" s="72" t="s">
        <v>136</v>
      </c>
      <c r="B32" s="73"/>
      <c r="C32" s="18">
        <v>0</v>
      </c>
      <c r="D32" s="18">
        <v>0</v>
      </c>
      <c r="E32" s="9"/>
      <c r="F32" s="9"/>
      <c r="G32" s="11"/>
      <c r="H32" s="11"/>
      <c r="I32" s="11"/>
    </row>
    <row r="33" spans="1:9" x14ac:dyDescent="0.25">
      <c r="A33" s="72" t="s">
        <v>137</v>
      </c>
      <c r="B33" s="73"/>
      <c r="C33" s="18">
        <v>800381808.29999995</v>
      </c>
      <c r="D33" s="18">
        <v>916765351.44000006</v>
      </c>
      <c r="E33" s="9"/>
      <c r="F33" s="9"/>
      <c r="G33" s="11"/>
      <c r="H33" s="11"/>
      <c r="I33" s="11"/>
    </row>
    <row r="34" spans="1:9" ht="14.25" customHeight="1" x14ac:dyDescent="0.25">
      <c r="A34" s="70" t="s">
        <v>138</v>
      </c>
      <c r="B34" s="71"/>
      <c r="C34" s="17">
        <f>C26+C27-C31</f>
        <v>11578981953.99</v>
      </c>
      <c r="D34" s="17">
        <f>D26+D27-D31</f>
        <v>12172689433.24</v>
      </c>
      <c r="E34" s="9"/>
      <c r="F34" s="9"/>
      <c r="G34" s="10"/>
      <c r="H34" s="10"/>
      <c r="I34" s="10"/>
    </row>
    <row r="35" spans="1:9" x14ac:dyDescent="0.25">
      <c r="A35" s="70" t="s">
        <v>139</v>
      </c>
      <c r="B35" s="71"/>
      <c r="C35" s="17">
        <f>SUM(C36:C38)</f>
        <v>503577131.03000003</v>
      </c>
      <c r="D35" s="17">
        <f>SUM(D36:D38)</f>
        <v>241779481.40000001</v>
      </c>
      <c r="E35" s="9"/>
      <c r="F35" s="9"/>
      <c r="G35" s="10"/>
      <c r="H35" s="10"/>
      <c r="I35" s="10"/>
    </row>
    <row r="36" spans="1:9" x14ac:dyDescent="0.25">
      <c r="A36" s="72" t="s">
        <v>140</v>
      </c>
      <c r="B36" s="73"/>
      <c r="C36" s="18">
        <v>281570024.23000002</v>
      </c>
      <c r="D36" s="18">
        <v>5769849.6500000004</v>
      </c>
      <c r="E36" s="9"/>
      <c r="F36" s="9"/>
      <c r="G36" s="11"/>
      <c r="H36" s="11"/>
      <c r="I36" s="11"/>
    </row>
    <row r="37" spans="1:9" x14ac:dyDescent="0.25">
      <c r="A37" s="72" t="s">
        <v>141</v>
      </c>
      <c r="B37" s="73"/>
      <c r="C37" s="18">
        <v>126741480.86</v>
      </c>
      <c r="D37" s="18">
        <v>124979405.81999999</v>
      </c>
      <c r="E37" s="9"/>
      <c r="F37" s="9"/>
      <c r="G37" s="11"/>
      <c r="H37" s="11"/>
      <c r="I37" s="11"/>
    </row>
    <row r="38" spans="1:9" x14ac:dyDescent="0.25">
      <c r="A38" s="72" t="s">
        <v>142</v>
      </c>
      <c r="B38" s="73"/>
      <c r="C38" s="18">
        <v>95265625.939999998</v>
      </c>
      <c r="D38" s="18">
        <v>111030225.93000001</v>
      </c>
      <c r="E38" s="9"/>
      <c r="F38" s="9"/>
      <c r="G38" s="11"/>
      <c r="H38" s="11"/>
      <c r="I38" s="11"/>
    </row>
    <row r="39" spans="1:9" x14ac:dyDescent="0.25">
      <c r="A39" s="70" t="s">
        <v>143</v>
      </c>
      <c r="B39" s="71"/>
      <c r="C39" s="17">
        <f>SUM(C40:C41)</f>
        <v>405360683.58999997</v>
      </c>
      <c r="D39" s="17">
        <f>SUM(D40:D41)</f>
        <v>766310722.39999998</v>
      </c>
      <c r="E39" s="9"/>
      <c r="F39" s="9"/>
      <c r="G39" s="10"/>
      <c r="H39" s="10"/>
      <c r="I39" s="10"/>
    </row>
    <row r="40" spans="1:9" x14ac:dyDescent="0.25">
      <c r="A40" s="72" t="s">
        <v>144</v>
      </c>
      <c r="B40" s="73"/>
      <c r="C40" s="18">
        <v>209210724.44999999</v>
      </c>
      <c r="D40" s="18">
        <v>190596273.59</v>
      </c>
      <c r="E40" s="9"/>
      <c r="F40" s="9"/>
      <c r="G40" s="11"/>
      <c r="H40" s="11"/>
      <c r="I40" s="11"/>
    </row>
    <row r="41" spans="1:9" x14ac:dyDescent="0.25">
      <c r="A41" s="72" t="s">
        <v>145</v>
      </c>
      <c r="B41" s="73"/>
      <c r="C41" s="18">
        <v>196149959.13999999</v>
      </c>
      <c r="D41" s="18">
        <v>575714448.80999994</v>
      </c>
      <c r="E41" s="9"/>
      <c r="F41" s="9"/>
      <c r="G41" s="11"/>
      <c r="H41" s="11"/>
      <c r="I41" s="11"/>
    </row>
    <row r="42" spans="1:9" ht="14.25" customHeight="1" x14ac:dyDescent="0.25">
      <c r="A42" s="70" t="s">
        <v>146</v>
      </c>
      <c r="B42" s="71"/>
      <c r="C42" s="17">
        <f>C34+C35-C39</f>
        <v>11677198401.43</v>
      </c>
      <c r="D42" s="17">
        <f>D34+D35-D39</f>
        <v>11648158192.24</v>
      </c>
      <c r="E42" s="9"/>
      <c r="F42" s="9"/>
      <c r="G42" s="10"/>
      <c r="H42" s="10"/>
      <c r="I42" s="10"/>
    </row>
    <row r="43" spans="1:9" x14ac:dyDescent="0.25">
      <c r="A43" s="70" t="s">
        <v>147</v>
      </c>
      <c r="B43" s="71"/>
      <c r="C43" s="18">
        <v>0</v>
      </c>
      <c r="D43" s="18">
        <v>0</v>
      </c>
      <c r="E43" s="9"/>
      <c r="F43" s="9"/>
      <c r="G43" s="11"/>
      <c r="H43" s="11"/>
      <c r="I43" s="11"/>
    </row>
    <row r="44" spans="1:9" ht="28.5" customHeight="1" thickBot="1" x14ac:dyDescent="0.3">
      <c r="A44" s="74" t="s">
        <v>148</v>
      </c>
      <c r="B44" s="75"/>
      <c r="C44" s="34">
        <v>0</v>
      </c>
      <c r="D44" s="34">
        <v>0</v>
      </c>
      <c r="E44" s="9"/>
      <c r="F44" s="9"/>
      <c r="G44" s="12"/>
      <c r="H44" s="12"/>
      <c r="I44" s="10"/>
    </row>
    <row r="45" spans="1:9" ht="15.75" thickBot="1" x14ac:dyDescent="0.3">
      <c r="A45" s="68" t="s">
        <v>149</v>
      </c>
      <c r="B45" s="69"/>
      <c r="C45" s="31">
        <f>C42-C43-C44</f>
        <v>11677198401.43</v>
      </c>
      <c r="D45" s="31">
        <f>D42-D43-D44</f>
        <v>11648158192.24</v>
      </c>
      <c r="E45" s="9"/>
      <c r="F45" s="9"/>
      <c r="G45" s="10"/>
      <c r="H45" s="10"/>
      <c r="I45" s="10"/>
    </row>
    <row r="46" spans="1:9" x14ac:dyDescent="0.25">
      <c r="A46" s="67"/>
      <c r="B46" s="67"/>
      <c r="C46" s="67"/>
      <c r="D46" s="67"/>
    </row>
    <row r="47" spans="1:9" x14ac:dyDescent="0.25">
      <c r="A47" s="7"/>
      <c r="B47" s="7"/>
      <c r="C47" s="7"/>
      <c r="D47" s="7"/>
    </row>
    <row r="48" spans="1:9" x14ac:dyDescent="0.25">
      <c r="A48" s="7"/>
      <c r="B48" s="43" t="s">
        <v>159</v>
      </c>
      <c r="C48" s="44"/>
      <c r="D48" s="7"/>
    </row>
    <row r="49" spans="1:4" x14ac:dyDescent="0.25">
      <c r="A49" s="7"/>
      <c r="B49" s="44" t="s">
        <v>107</v>
      </c>
      <c r="C49" s="44"/>
      <c r="D49" s="7"/>
    </row>
    <row r="50" spans="1:4" x14ac:dyDescent="0.25">
      <c r="A50" s="7" t="s">
        <v>150</v>
      </c>
      <c r="B50" s="7"/>
      <c r="C50" s="7"/>
      <c r="D50" s="7" t="s">
        <v>109</v>
      </c>
    </row>
    <row r="51" spans="1:4" x14ac:dyDescent="0.25">
      <c r="A51" s="7" t="s">
        <v>75</v>
      </c>
      <c r="B51" s="7"/>
      <c r="C51" s="7"/>
      <c r="D51" s="7" t="s">
        <v>76</v>
      </c>
    </row>
    <row r="53" spans="1:4" x14ac:dyDescent="0.25">
      <c r="A53" s="38"/>
      <c r="C53" s="40">
        <f>C45-'Bilans 31.12.2019'!E10</f>
        <v>0</v>
      </c>
      <c r="D53" s="40">
        <f>D45-'Bilans 31.12.2019'!F10</f>
        <v>0</v>
      </c>
    </row>
    <row r="56" spans="1:4" x14ac:dyDescent="0.25">
      <c r="A56" s="4"/>
    </row>
    <row r="57" spans="1:4" x14ac:dyDescent="0.25">
      <c r="A57" s="4"/>
    </row>
  </sheetData>
  <mergeCells count="52">
    <mergeCell ref="A1:A4"/>
    <mergeCell ref="B1:C1"/>
    <mergeCell ref="D1:D4"/>
    <mergeCell ref="B2:C2"/>
    <mergeCell ref="B3:C3"/>
    <mergeCell ref="B4:C4"/>
    <mergeCell ref="A14:B14"/>
    <mergeCell ref="B5:C6"/>
    <mergeCell ref="D5:D6"/>
    <mergeCell ref="A7:B7"/>
    <mergeCell ref="A8:B8"/>
    <mergeCell ref="A9:B9"/>
    <mergeCell ref="A10:B10"/>
    <mergeCell ref="J10:K10"/>
    <mergeCell ref="M10:M12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D46"/>
    <mergeCell ref="B48:C48"/>
    <mergeCell ref="B49:C49"/>
    <mergeCell ref="A39:B39"/>
    <mergeCell ref="A40:B40"/>
    <mergeCell ref="A41:B41"/>
    <mergeCell ref="A42:B42"/>
    <mergeCell ref="A43:B43"/>
    <mergeCell ref="A44:B4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"/>
  <sheetViews>
    <sheetView tabSelected="1" zoomScaleNormal="100" workbookViewId="0">
      <selection sqref="A1:A3"/>
    </sheetView>
  </sheetViews>
  <sheetFormatPr defaultColWidth="9.140625" defaultRowHeight="15" x14ac:dyDescent="0.25"/>
  <cols>
    <col min="1" max="1" width="32.5703125" style="3" customWidth="1"/>
    <col min="2" max="2" width="29.85546875" style="3" customWidth="1"/>
    <col min="3" max="3" width="24" style="3" customWidth="1"/>
    <col min="4" max="4" width="23.28515625" style="3" customWidth="1"/>
    <col min="5" max="7" width="17" style="2" bestFit="1" customWidth="1"/>
    <col min="8" max="8" width="9.140625" style="8"/>
    <col min="9" max="16384" width="9.140625" style="3"/>
  </cols>
  <sheetData>
    <row r="1" spans="1:7" ht="13.9" customHeight="1" x14ac:dyDescent="0.25">
      <c r="A1" s="46" t="s">
        <v>165</v>
      </c>
      <c r="B1" s="96" t="s">
        <v>110</v>
      </c>
      <c r="C1" s="97"/>
      <c r="D1" s="46" t="s">
        <v>156</v>
      </c>
    </row>
    <row r="2" spans="1:7" x14ac:dyDescent="0.25">
      <c r="A2" s="47"/>
      <c r="B2" s="98"/>
      <c r="C2" s="99"/>
      <c r="D2" s="47"/>
    </row>
    <row r="3" spans="1:7" ht="52.5" customHeight="1" x14ac:dyDescent="0.25">
      <c r="A3" s="47"/>
      <c r="B3" s="100" t="s">
        <v>163</v>
      </c>
      <c r="C3" s="101"/>
      <c r="D3" s="47"/>
    </row>
    <row r="4" spans="1:7" x14ac:dyDescent="0.25">
      <c r="A4" s="42" t="s">
        <v>0</v>
      </c>
      <c r="B4" s="102"/>
      <c r="C4" s="103"/>
      <c r="D4" s="106"/>
    </row>
    <row r="5" spans="1:7" ht="15.75" thickBot="1" x14ac:dyDescent="0.3">
      <c r="A5" s="14" t="s">
        <v>152</v>
      </c>
      <c r="B5" s="104"/>
      <c r="C5" s="105"/>
      <c r="D5" s="107"/>
    </row>
    <row r="6" spans="1:7" ht="30" thickBot="1" x14ac:dyDescent="0.3">
      <c r="A6" s="84"/>
      <c r="B6" s="85"/>
      <c r="C6" s="25" t="s">
        <v>77</v>
      </c>
      <c r="D6" s="35" t="s">
        <v>78</v>
      </c>
    </row>
    <row r="7" spans="1:7" x14ac:dyDescent="0.25">
      <c r="A7" s="86" t="s">
        <v>79</v>
      </c>
      <c r="B7" s="87"/>
      <c r="C7" s="32">
        <v>78842656190.729996</v>
      </c>
      <c r="D7" s="32">
        <f>C29</f>
        <v>-1395850103.6600037</v>
      </c>
      <c r="E7" s="40">
        <f>D7-C29</f>
        <v>0</v>
      </c>
      <c r="F7" s="40"/>
      <c r="G7" s="9"/>
    </row>
    <row r="8" spans="1:7" x14ac:dyDescent="0.25">
      <c r="A8" s="70" t="s">
        <v>80</v>
      </c>
      <c r="B8" s="71"/>
      <c r="C8" s="17">
        <f>SUM(C9:C18)</f>
        <v>24846035586.75</v>
      </c>
      <c r="D8" s="17">
        <f>SUM(D9:D18)</f>
        <v>21318373522.670002</v>
      </c>
      <c r="E8" s="40"/>
      <c r="F8" s="40"/>
      <c r="G8" s="9"/>
    </row>
    <row r="9" spans="1:7" x14ac:dyDescent="0.25">
      <c r="A9" s="72" t="s">
        <v>81</v>
      </c>
      <c r="B9" s="73"/>
      <c r="C9" s="18">
        <v>10530397669.879999</v>
      </c>
      <c r="D9" s="18">
        <f>12699152379.27-1021953977.84</f>
        <v>11677198401.43</v>
      </c>
      <c r="E9" s="40">
        <f>D9-C31</f>
        <v>0</v>
      </c>
      <c r="F9" s="40"/>
      <c r="G9" s="9"/>
    </row>
    <row r="10" spans="1:7" x14ac:dyDescent="0.25">
      <c r="A10" s="72" t="s">
        <v>82</v>
      </c>
      <c r="B10" s="73"/>
      <c r="C10" s="18">
        <v>6575057530.9399996</v>
      </c>
      <c r="D10" s="18">
        <v>7865094198.1499996</v>
      </c>
      <c r="E10" s="40"/>
      <c r="F10" s="40"/>
      <c r="G10" s="9"/>
    </row>
    <row r="11" spans="1:7" x14ac:dyDescent="0.25">
      <c r="A11" s="72" t="s">
        <v>83</v>
      </c>
      <c r="B11" s="73"/>
      <c r="C11" s="18">
        <v>0</v>
      </c>
      <c r="D11" s="18">
        <v>0</v>
      </c>
      <c r="E11" s="40"/>
      <c r="F11" s="40"/>
      <c r="G11" s="9"/>
    </row>
    <row r="12" spans="1:7" x14ac:dyDescent="0.25">
      <c r="A12" s="72" t="s">
        <v>84</v>
      </c>
      <c r="B12" s="73"/>
      <c r="C12" s="18">
        <v>618771039.65999997</v>
      </c>
      <c r="D12" s="18">
        <v>672938862.07000005</v>
      </c>
      <c r="E12" s="40"/>
      <c r="F12" s="40"/>
      <c r="G12" s="9"/>
    </row>
    <row r="13" spans="1:7" x14ac:dyDescent="0.25">
      <c r="A13" s="72" t="s">
        <v>85</v>
      </c>
      <c r="B13" s="73"/>
      <c r="C13" s="18">
        <v>0</v>
      </c>
      <c r="D13" s="18">
        <v>0</v>
      </c>
      <c r="E13" s="40"/>
      <c r="F13" s="40"/>
      <c r="G13" s="9"/>
    </row>
    <row r="14" spans="1:7" ht="27" customHeight="1" x14ac:dyDescent="0.25">
      <c r="A14" s="72" t="s">
        <v>86</v>
      </c>
      <c r="B14" s="73"/>
      <c r="C14" s="18">
        <v>27310536.649999999</v>
      </c>
      <c r="D14" s="18">
        <v>10678961.140000001</v>
      </c>
      <c r="E14" s="40"/>
      <c r="F14" s="40"/>
      <c r="G14" s="9"/>
    </row>
    <row r="15" spans="1:7" ht="28.5" customHeight="1" x14ac:dyDescent="0.25">
      <c r="A15" s="72" t="s">
        <v>87</v>
      </c>
      <c r="B15" s="73"/>
      <c r="C15" s="18">
        <v>0</v>
      </c>
      <c r="D15" s="18">
        <v>0</v>
      </c>
      <c r="E15" s="40"/>
      <c r="F15" s="40"/>
      <c r="G15" s="9"/>
    </row>
    <row r="16" spans="1:7" x14ac:dyDescent="0.25">
      <c r="A16" s="72" t="s">
        <v>88</v>
      </c>
      <c r="B16" s="73"/>
      <c r="C16" s="18">
        <v>5902.96</v>
      </c>
      <c r="D16" s="18">
        <v>22143.18</v>
      </c>
      <c r="E16" s="40"/>
      <c r="F16" s="40"/>
      <c r="G16" s="9"/>
    </row>
    <row r="17" spans="1:7" x14ac:dyDescent="0.25">
      <c r="A17" s="72" t="s">
        <v>89</v>
      </c>
      <c r="B17" s="73"/>
      <c r="C17" s="33">
        <v>0</v>
      </c>
      <c r="D17" s="33">
        <v>0</v>
      </c>
      <c r="E17" s="40"/>
      <c r="F17" s="40"/>
      <c r="G17" s="9"/>
    </row>
    <row r="18" spans="1:7" x14ac:dyDescent="0.25">
      <c r="A18" s="72" t="s">
        <v>90</v>
      </c>
      <c r="B18" s="73"/>
      <c r="C18" s="18">
        <v>7094492906.6599998</v>
      </c>
      <c r="D18" s="18">
        <v>1092440956.7</v>
      </c>
      <c r="E18" s="40"/>
      <c r="F18" s="40"/>
      <c r="G18" s="9"/>
    </row>
    <row r="19" spans="1:7" x14ac:dyDescent="0.25">
      <c r="A19" s="70" t="s">
        <v>91</v>
      </c>
      <c r="B19" s="71"/>
      <c r="C19" s="17">
        <f>SUM(C20:C28)</f>
        <v>105084541881.14</v>
      </c>
      <c r="D19" s="17">
        <f>SUM(D20:D28)</f>
        <v>20049663356.769993</v>
      </c>
      <c r="E19" s="40"/>
      <c r="F19" s="40"/>
      <c r="G19" s="9"/>
    </row>
    <row r="20" spans="1:7" x14ac:dyDescent="0.25">
      <c r="A20" s="72" t="s">
        <v>92</v>
      </c>
      <c r="B20" s="73"/>
      <c r="C20" s="18">
        <v>793197260.76999998</v>
      </c>
      <c r="D20" s="18">
        <v>0</v>
      </c>
      <c r="E20" s="40">
        <f>C32+D20</f>
        <v>0</v>
      </c>
      <c r="F20" s="40"/>
      <c r="G20" s="9"/>
    </row>
    <row r="21" spans="1:7" x14ac:dyDescent="0.25">
      <c r="A21" s="72" t="s">
        <v>93</v>
      </c>
      <c r="B21" s="73"/>
      <c r="C21" s="18">
        <v>14744311474.940001</v>
      </c>
      <c r="D21" s="18">
        <v>15839484596.209999</v>
      </c>
      <c r="E21" s="40"/>
      <c r="F21" s="40"/>
      <c r="G21" s="9"/>
    </row>
    <row r="22" spans="1:7" x14ac:dyDescent="0.25">
      <c r="A22" s="72" t="s">
        <v>94</v>
      </c>
      <c r="B22" s="73"/>
      <c r="C22" s="18">
        <v>0</v>
      </c>
      <c r="D22" s="18">
        <v>0</v>
      </c>
      <c r="E22" s="40">
        <f>D22-C33</f>
        <v>0</v>
      </c>
      <c r="F22" s="40"/>
      <c r="G22" s="9"/>
    </row>
    <row r="23" spans="1:7" x14ac:dyDescent="0.25">
      <c r="A23" s="72" t="s">
        <v>95</v>
      </c>
      <c r="B23" s="73"/>
      <c r="C23" s="18">
        <v>3085378168.79</v>
      </c>
      <c r="D23" s="18">
        <v>3317696912.9400001</v>
      </c>
      <c r="E23" s="40"/>
      <c r="F23" s="40"/>
      <c r="G23" s="9"/>
    </row>
    <row r="24" spans="1:7" x14ac:dyDescent="0.25">
      <c r="A24" s="72" t="s">
        <v>96</v>
      </c>
      <c r="B24" s="73"/>
      <c r="C24" s="18">
        <v>865314536.62</v>
      </c>
      <c r="D24" s="18">
        <v>434445.71</v>
      </c>
      <c r="E24" s="40"/>
      <c r="F24" s="40"/>
      <c r="G24" s="9"/>
    </row>
    <row r="25" spans="1:7" ht="49.5" customHeight="1" x14ac:dyDescent="0.25">
      <c r="A25" s="72" t="s">
        <v>97</v>
      </c>
      <c r="B25" s="73"/>
      <c r="C25" s="18">
        <v>300512411.62</v>
      </c>
      <c r="D25" s="18">
        <v>272908128.80000001</v>
      </c>
      <c r="E25" s="40"/>
      <c r="F25" s="40"/>
      <c r="G25" s="9"/>
    </row>
    <row r="26" spans="1:7" ht="24.75" customHeight="1" x14ac:dyDescent="0.25">
      <c r="A26" s="72" t="s">
        <v>98</v>
      </c>
      <c r="B26" s="73"/>
      <c r="C26" s="18">
        <v>0</v>
      </c>
      <c r="D26" s="18">
        <v>0</v>
      </c>
      <c r="E26" s="40"/>
      <c r="F26" s="40"/>
      <c r="G26" s="9"/>
    </row>
    <row r="27" spans="1:7" x14ac:dyDescent="0.25">
      <c r="A27" s="72" t="s">
        <v>99</v>
      </c>
      <c r="B27" s="73"/>
      <c r="C27" s="18">
        <v>2393680.04</v>
      </c>
      <c r="D27" s="18">
        <v>3956230.51</v>
      </c>
      <c r="E27" s="40"/>
      <c r="F27" s="40"/>
      <c r="G27" s="9"/>
    </row>
    <row r="28" spans="1:7" x14ac:dyDescent="0.25">
      <c r="A28" s="72" t="s">
        <v>100</v>
      </c>
      <c r="B28" s="73"/>
      <c r="C28" s="18">
        <v>85293434348.360001</v>
      </c>
      <c r="D28" s="18">
        <v>615183042.5999999</v>
      </c>
      <c r="E28" s="40"/>
      <c r="F28" s="40"/>
      <c r="G28" s="9"/>
    </row>
    <row r="29" spans="1:7" x14ac:dyDescent="0.25">
      <c r="A29" s="70" t="s">
        <v>101</v>
      </c>
      <c r="B29" s="71"/>
      <c r="C29" s="17">
        <f>C7+C8-C19</f>
        <v>-1395850103.6600037</v>
      </c>
      <c r="D29" s="17">
        <f>D7+D8-D19</f>
        <v>-127139937.75999451</v>
      </c>
      <c r="E29" s="40">
        <f>C29-'Bilans 31.12.2019'!E9</f>
        <v>-3.5762786865234375E-6</v>
      </c>
      <c r="F29" s="40">
        <f>D29-'Bilans 31.12.2019'!F9</f>
        <v>5.4985284805297852E-6</v>
      </c>
      <c r="G29" s="9"/>
    </row>
    <row r="30" spans="1:7" x14ac:dyDescent="0.25">
      <c r="A30" s="70" t="s">
        <v>102</v>
      </c>
      <c r="B30" s="71"/>
      <c r="C30" s="17">
        <f>C31+C32-C33</f>
        <v>11677198401.43</v>
      </c>
      <c r="D30" s="17">
        <f>D31+D32-D33</f>
        <v>11648158192.24</v>
      </c>
      <c r="E30" s="40"/>
      <c r="F30" s="40"/>
      <c r="G30" s="9"/>
    </row>
    <row r="31" spans="1:7" x14ac:dyDescent="0.25">
      <c r="A31" s="72" t="s">
        <v>103</v>
      </c>
      <c r="B31" s="73"/>
      <c r="C31" s="18">
        <f>12699152379.27-1021953977.84</f>
        <v>11677198401.43</v>
      </c>
      <c r="D31" s="18">
        <f>12897553072.05-1249394879.81</f>
        <v>11648158192.24</v>
      </c>
      <c r="E31" s="40">
        <f>C31-'Bilans 31.12.2019'!E11</f>
        <v>0</v>
      </c>
      <c r="F31" s="40">
        <f>D31-'Bilans 31.12.2019'!F11</f>
        <v>0</v>
      </c>
      <c r="G31" s="9"/>
    </row>
    <row r="32" spans="1:7" x14ac:dyDescent="0.25">
      <c r="A32" s="72" t="s">
        <v>104</v>
      </c>
      <c r="B32" s="73"/>
      <c r="C32" s="18">
        <v>0</v>
      </c>
      <c r="D32" s="18">
        <v>0</v>
      </c>
      <c r="E32" s="40">
        <f>C32-'Bilans 31.12.2019'!E12</f>
        <v>0</v>
      </c>
      <c r="F32" s="40">
        <f>D32-'Bilans 31.12.2019'!F12</f>
        <v>0</v>
      </c>
      <c r="G32" s="9"/>
    </row>
    <row r="33" spans="1:7" ht="15.75" thickBot="1" x14ac:dyDescent="0.3">
      <c r="A33" s="94" t="s">
        <v>105</v>
      </c>
      <c r="B33" s="95"/>
      <c r="C33" s="34">
        <v>0</v>
      </c>
      <c r="D33" s="34">
        <v>0</v>
      </c>
      <c r="E33" s="40">
        <f>C33-'Bilans 31.12.2019'!E13</f>
        <v>0</v>
      </c>
      <c r="F33" s="40">
        <f>D33-'Bilans 31.12.2019'!F13</f>
        <v>0</v>
      </c>
      <c r="G33" s="9"/>
    </row>
    <row r="34" spans="1:7" ht="15.75" thickBot="1" x14ac:dyDescent="0.3">
      <c r="A34" s="68" t="s">
        <v>106</v>
      </c>
      <c r="B34" s="69"/>
      <c r="C34" s="31">
        <f>C29+C30</f>
        <v>10281348297.769997</v>
      </c>
      <c r="D34" s="31">
        <f>D29+D30</f>
        <v>11521018254.480005</v>
      </c>
      <c r="E34" s="40">
        <f>C34-'Bilans 31.12.2019'!E8</f>
        <v>0</v>
      </c>
      <c r="F34" s="40">
        <f>D34-'Bilans 31.12.2019'!F8</f>
        <v>0</v>
      </c>
      <c r="G34" s="9"/>
    </row>
    <row r="35" spans="1:7" x14ac:dyDescent="0.25">
      <c r="A35" s="93"/>
      <c r="B35" s="93"/>
      <c r="C35" s="92"/>
      <c r="D35" s="92"/>
    </row>
    <row r="36" spans="1:7" x14ac:dyDescent="0.25">
      <c r="A36" s="93"/>
      <c r="B36" s="93"/>
      <c r="C36" s="93"/>
      <c r="D36" s="93"/>
    </row>
    <row r="37" spans="1:7" x14ac:dyDescent="0.25">
      <c r="A37" s="67"/>
      <c r="B37" s="67"/>
      <c r="C37" s="67"/>
      <c r="D37" s="67"/>
    </row>
    <row r="38" spans="1:7" x14ac:dyDescent="0.25">
      <c r="A38" s="7"/>
      <c r="B38" s="7"/>
      <c r="C38" s="7"/>
      <c r="D38" s="7"/>
    </row>
    <row r="39" spans="1:7" x14ac:dyDescent="0.25">
      <c r="A39" s="7"/>
      <c r="B39" s="43" t="s">
        <v>160</v>
      </c>
      <c r="C39" s="44"/>
      <c r="D39" s="7"/>
    </row>
    <row r="40" spans="1:7" x14ac:dyDescent="0.25">
      <c r="A40" s="7"/>
      <c r="B40" s="44" t="s">
        <v>107</v>
      </c>
      <c r="C40" s="44"/>
      <c r="D40" s="7"/>
    </row>
    <row r="41" spans="1:7" ht="30" x14ac:dyDescent="0.25">
      <c r="A41" s="7" t="s">
        <v>108</v>
      </c>
      <c r="B41" s="7"/>
      <c r="C41" s="7"/>
      <c r="D41" s="7" t="s">
        <v>153</v>
      </c>
    </row>
    <row r="42" spans="1:7" x14ac:dyDescent="0.25">
      <c r="A42" s="7" t="s">
        <v>75</v>
      </c>
      <c r="B42" s="7"/>
      <c r="C42" s="7"/>
      <c r="D42" s="7" t="s">
        <v>76</v>
      </c>
    </row>
    <row r="45" spans="1:7" x14ac:dyDescent="0.25">
      <c r="A45" s="1"/>
    </row>
    <row r="48" spans="1:7" x14ac:dyDescent="0.25">
      <c r="A48" s="37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Bilans 31.12.2019</vt:lpstr>
      <vt:lpstr>RZiS 31.12.2019</vt:lpstr>
      <vt:lpstr>ZZwFJ 31.12.2019</vt:lpstr>
      <vt:lpstr>'Bilans 31.12.2019'!Obszar_wydruku</vt:lpstr>
      <vt:lpstr>'RZiS 31.12.2019'!Obszar_wydruku</vt:lpstr>
      <vt:lpstr>'ZZwFJ 31.12.2019'!Obszar_wydruku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Buczyńska Agnieszka</cp:lastModifiedBy>
  <cp:lastPrinted>2020-06-25T10:51:54Z</cp:lastPrinted>
  <dcterms:created xsi:type="dcterms:W3CDTF">2019-04-25T14:33:05Z</dcterms:created>
  <dcterms:modified xsi:type="dcterms:W3CDTF">2020-07-09T09:53:28Z</dcterms:modified>
</cp:coreProperties>
</file>